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usine\Desktop\Yntacik\2025\09.2025\15.09.2025\404\"/>
    </mc:Choice>
  </mc:AlternateContent>
  <xr:revisionPtr revIDLastSave="0" documentId="13_ncr:1_{A3C87C83-CD49-43A4-909E-8605493E8480}" xr6:coauthVersionLast="47" xr6:coauthVersionMax="47" xr10:uidLastSave="{00000000-0000-0000-0000-000000000000}"/>
  <bookViews>
    <workbookView xWindow="-120" yWindow="-120" windowWidth="29040" windowHeight="15840" tabRatio="942" firstSheet="5" activeTab="5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1" sheetId="222" state="hidden" r:id="rId5"/>
    <sheet name="havelvac 7.1" sheetId="199" r:id="rId6"/>
    <sheet name="havelvac 7.2" sheetId="200" state="hidden" r:id="rId7"/>
    <sheet name="havelvac 7.3" sheetId="201" state="hidden" r:id="rId8"/>
    <sheet name="havelvac 7.4" sheetId="202" state="hidden" r:id="rId9"/>
    <sheet name="havelvac 7.5" sheetId="203" state="hidden" r:id="rId10"/>
    <sheet name="havelvac 7.6" sheetId="204" state="hidden" r:id="rId11"/>
    <sheet name="havelvac 7.7" sheetId="205" state="hidden" r:id="rId12"/>
    <sheet name="havelvac 7.8" sheetId="207" state="hidden" r:id="rId13"/>
    <sheet name="havelvac 7.9" sheetId="206" state="hidden" r:id="rId14"/>
    <sheet name="havelvac 7.10" sheetId="208" state="hidden" r:id="rId15"/>
    <sheet name="havelvac 7.11" sheetId="210" state="hidden" r:id="rId16"/>
    <sheet name="havelvac 7.12" sheetId="211" state="hidden" r:id="rId17"/>
    <sheet name="havelvac 7.13" sheetId="212" state="hidden" r:id="rId18"/>
  </sheets>
  <definedNames>
    <definedName name="_xlnm._FilterDatabase" localSheetId="3" hidden="1">'havelvac 6 varchakan'!$H$7:$M$7</definedName>
    <definedName name="_xlnm._FilterDatabase" localSheetId="5" hidden="1">'havelvac 7.1'!$H$12:$M$41</definedName>
    <definedName name="_xlnm._FilterDatabase" localSheetId="14" hidden="1">'havelvac 7.10'!$H$12:$M$41</definedName>
    <definedName name="_xlnm._FilterDatabase" localSheetId="15" hidden="1">'havelvac 7.11'!$H$12:$M$41</definedName>
    <definedName name="_xlnm._FilterDatabase" localSheetId="16" hidden="1">'havelvac 7.12'!$H$12:$M$41</definedName>
    <definedName name="_xlnm._FilterDatabase" localSheetId="17" hidden="1">'havelvac 7.13'!$H$12:$M$41</definedName>
    <definedName name="_xlnm._FilterDatabase" localSheetId="6" hidden="1">'havelvac 7.2'!$H$12:$M$41</definedName>
    <definedName name="_xlnm._FilterDatabase" localSheetId="7" hidden="1">'havelvac 7.3'!$H$12:$M$41</definedName>
    <definedName name="_xlnm._FilterDatabase" localSheetId="8" hidden="1">'havelvac 7.4'!$H$12:$M$41</definedName>
    <definedName name="_xlnm._FilterDatabase" localSheetId="9" hidden="1">'havelvac 7.5'!$H$12:$M$41</definedName>
    <definedName name="_xlnm._FilterDatabase" localSheetId="10" hidden="1">'havelvac 7.6'!$H$12:$M$41</definedName>
    <definedName name="_xlnm._FilterDatabase" localSheetId="11" hidden="1">'havelvac 7.7'!$H$12:$M$41</definedName>
    <definedName name="_xlnm._FilterDatabase" localSheetId="12" hidden="1">'havelvac 7.8'!$H$12:$M$41</definedName>
    <definedName name="_xlnm._FilterDatabase" localSheetId="13" hidden="1">'havelvac 7.9'!$H$12:$M$41</definedName>
    <definedName name="_xlnm.Print_Area" localSheetId="2">Hashvt!$A$1:$C$19</definedName>
    <definedName name="_xlnm.Print_Area" localSheetId="4">'havelvac 1'!$A$1:$F$126</definedName>
    <definedName name="_xlnm.Print_Area" localSheetId="1">'havelvac 3'!$A$1:$M$130</definedName>
    <definedName name="_xlnm.Print_Area" localSheetId="3">'havelvac 6 varchakan'!$H$1:$AB$623</definedName>
    <definedName name="_xlnm.Print_Area" localSheetId="5">'havelvac 7.1'!$H$1:$P$767</definedName>
    <definedName name="_xlnm.Print_Area" localSheetId="14">'havelvac 7.10'!$H$1:$P$762</definedName>
    <definedName name="_xlnm.Print_Area" localSheetId="15">'havelvac 7.11'!$F$1:$P$608</definedName>
    <definedName name="_xlnm.Print_Area" localSheetId="16">'havelvac 7.12'!$H$1:$P$756</definedName>
    <definedName name="_xlnm.Print_Area" localSheetId="17">'havelvac 7.13'!$H$1:$P$605</definedName>
    <definedName name="_xlnm.Print_Area" localSheetId="6">'havelvac 7.2'!$H$1:$P$762</definedName>
    <definedName name="_xlnm.Print_Area" localSheetId="7">'havelvac 7.3'!$H$1:$P$762</definedName>
    <definedName name="_xlnm.Print_Area" localSheetId="8">'havelvac 7.4'!$H$1:$P$762</definedName>
    <definedName name="_xlnm.Print_Area" localSheetId="9">'havelvac 7.5'!$H$1:$P$762</definedName>
    <definedName name="_xlnm.Print_Area" localSheetId="10">'havelvac 7.6'!$A$1:$P$760</definedName>
    <definedName name="_xlnm.Print_Area" localSheetId="11">'havelvac 7.7'!$H$1:$P$762</definedName>
    <definedName name="_xlnm.Print_Area" localSheetId="12">'havelvac 7.8'!$H$1:$P$762</definedName>
    <definedName name="_xlnm.Print_Area" localSheetId="13">'havelvac 7.9'!$H$1:$P$762</definedName>
    <definedName name="_xlnm.Print_Titles" localSheetId="4">'havelvac 1'!$9:$11</definedName>
    <definedName name="_xlnm.Print_Titles" localSheetId="1">'havelvac 3'!$9:$12</definedName>
    <definedName name="_xlnm.Print_Titles" localSheetId="3">'havelvac 6 varchakan'!$4:$7</definedName>
    <definedName name="_xlnm.Print_Titles" localSheetId="5">'havelvac 7.1'!$10:$12</definedName>
    <definedName name="_xlnm.Print_Titles" localSheetId="14">'havelvac 7.10'!$10:$12</definedName>
    <definedName name="_xlnm.Print_Titles" localSheetId="15">'havelvac 7.11'!$10:$12</definedName>
    <definedName name="_xlnm.Print_Titles" localSheetId="16">'havelvac 7.12'!$10:$12</definedName>
    <definedName name="_xlnm.Print_Titles" localSheetId="17">'havelvac 7.13'!$10:$12</definedName>
    <definedName name="_xlnm.Print_Titles" localSheetId="6">'havelvac 7.2'!$10:$12</definedName>
    <definedName name="_xlnm.Print_Titles" localSheetId="7">'havelvac 7.3'!$10:$12</definedName>
    <definedName name="_xlnm.Print_Titles" localSheetId="8">'havelvac 7.4'!$10:$12</definedName>
    <definedName name="_xlnm.Print_Titles" localSheetId="9">'havelvac 7.5'!$10:$12</definedName>
    <definedName name="_xlnm.Print_Titles" localSheetId="10">'havelvac 7.6'!$10:$12</definedName>
    <definedName name="_xlnm.Print_Titles" localSheetId="11">'havelvac 7.7'!$10:$12</definedName>
    <definedName name="_xlnm.Print_Titles" localSheetId="12">'havelvac 7.8'!$10:$12</definedName>
    <definedName name="_xlnm.Print_Titles" localSheetId="13">'havelvac 7.9'!$10:$12</definedName>
    <definedName name="_xlnm.Print_Titles">#N/A</definedName>
    <definedName name="Ա29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O767" i="199" l="1"/>
  <c r="E123" i="222"/>
  <c r="D125" i="222"/>
  <c r="P615" i="200"/>
  <c r="P615" i="201"/>
  <c r="P615" i="202"/>
  <c r="P615" i="203"/>
  <c r="P615" i="204"/>
  <c r="P615" i="205"/>
  <c r="P615" i="207"/>
  <c r="P615" i="206"/>
  <c r="P615" i="208"/>
  <c r="P615" i="210"/>
  <c r="P615" i="211"/>
  <c r="P615" i="212"/>
  <c r="P615" i="199"/>
  <c r="O615" i="200"/>
  <c r="N615" i="200" s="1"/>
  <c r="O615" i="201"/>
  <c r="N615" i="201" s="1"/>
  <c r="O615" i="202"/>
  <c r="O615" i="203"/>
  <c r="O615" i="204"/>
  <c r="N615" i="204" s="1"/>
  <c r="O615" i="205"/>
  <c r="N615" i="205" s="1"/>
  <c r="O615" i="207"/>
  <c r="O615" i="206"/>
  <c r="O615" i="208"/>
  <c r="N615" i="208" s="1"/>
  <c r="O615" i="210"/>
  <c r="N615" i="210" s="1"/>
  <c r="O615" i="211"/>
  <c r="O615" i="212"/>
  <c r="O615" i="199"/>
  <c r="N616" i="200"/>
  <c r="A615" i="200"/>
  <c r="N616" i="201"/>
  <c r="A615" i="201"/>
  <c r="N616" i="202"/>
  <c r="N615" i="202"/>
  <c r="A615" i="202"/>
  <c r="N616" i="203"/>
  <c r="N615" i="203"/>
  <c r="A615" i="203"/>
  <c r="N616" i="204"/>
  <c r="A615" i="204"/>
  <c r="N616" i="205"/>
  <c r="A615" i="205"/>
  <c r="N616" i="207"/>
  <c r="N615" i="207"/>
  <c r="A615" i="207"/>
  <c r="N616" i="206"/>
  <c r="N615" i="206"/>
  <c r="A615" i="206"/>
  <c r="N616" i="208"/>
  <c r="A615" i="208"/>
  <c r="N616" i="210"/>
  <c r="A615" i="210"/>
  <c r="N616" i="211"/>
  <c r="A615" i="211"/>
  <c r="N616" i="212"/>
  <c r="N615" i="212"/>
  <c r="A615" i="212"/>
  <c r="N616" i="199"/>
  <c r="A615" i="199"/>
  <c r="P422" i="200"/>
  <c r="P422" i="201"/>
  <c r="P420" i="201" s="1"/>
  <c r="P422" i="202"/>
  <c r="P420" i="202" s="1"/>
  <c r="P422" i="203"/>
  <c r="P420" i="203" s="1"/>
  <c r="P422" i="204"/>
  <c r="P422" i="205"/>
  <c r="P420" i="205" s="1"/>
  <c r="P422" i="207"/>
  <c r="P420" i="207" s="1"/>
  <c r="P422" i="206"/>
  <c r="P420" i="206" s="1"/>
  <c r="P422" i="208"/>
  <c r="P420" i="208" s="1"/>
  <c r="P422" i="210"/>
  <c r="P420" i="210" s="1"/>
  <c r="P422" i="211"/>
  <c r="P420" i="211" s="1"/>
  <c r="P422" i="212"/>
  <c r="P420" i="212" s="1"/>
  <c r="P422" i="199"/>
  <c r="O422" i="200"/>
  <c r="O420" i="200" s="1"/>
  <c r="O418" i="200" s="1"/>
  <c r="O422" i="201"/>
  <c r="O420" i="201" s="1"/>
  <c r="O418" i="201" s="1"/>
  <c r="O422" i="202"/>
  <c r="O420" i="202" s="1"/>
  <c r="O418" i="202" s="1"/>
  <c r="O422" i="203"/>
  <c r="O420" i="203" s="1"/>
  <c r="O418" i="203" s="1"/>
  <c r="O422" i="204"/>
  <c r="O420" i="204" s="1"/>
  <c r="O418" i="204" s="1"/>
  <c r="O422" i="205"/>
  <c r="O420" i="205" s="1"/>
  <c r="O418" i="205" s="1"/>
  <c r="O422" i="207"/>
  <c r="O420" i="207" s="1"/>
  <c r="O418" i="207" s="1"/>
  <c r="O422" i="206"/>
  <c r="O420" i="206" s="1"/>
  <c r="O418" i="206" s="1"/>
  <c r="O422" i="208"/>
  <c r="O422" i="210"/>
  <c r="O420" i="210" s="1"/>
  <c r="O418" i="210" s="1"/>
  <c r="O422" i="211"/>
  <c r="O420" i="211" s="1"/>
  <c r="O418" i="211" s="1"/>
  <c r="O422" i="212"/>
  <c r="O420" i="212" s="1"/>
  <c r="O418" i="212" s="1"/>
  <c r="O422" i="199"/>
  <c r="O420" i="199" s="1"/>
  <c r="O418" i="199" s="1"/>
  <c r="N423" i="200"/>
  <c r="A423" i="200"/>
  <c r="N423" i="201"/>
  <c r="A423" i="201"/>
  <c r="N423" i="202"/>
  <c r="A423" i="202"/>
  <c r="N423" i="203"/>
  <c r="A423" i="203"/>
  <c r="N423" i="204"/>
  <c r="A423" i="204"/>
  <c r="N423" i="205"/>
  <c r="A423" i="205"/>
  <c r="N423" i="207"/>
  <c r="A423" i="207"/>
  <c r="N423" i="206"/>
  <c r="A423" i="206"/>
  <c r="N423" i="208"/>
  <c r="A423" i="208"/>
  <c r="N423" i="210"/>
  <c r="A423" i="210"/>
  <c r="N423" i="211"/>
  <c r="A423" i="211"/>
  <c r="N423" i="212"/>
  <c r="A423" i="212"/>
  <c r="N423" i="199"/>
  <c r="A423" i="199"/>
  <c r="A422" i="200"/>
  <c r="A421" i="200"/>
  <c r="A420" i="200"/>
  <c r="A419" i="200"/>
  <c r="A418" i="200"/>
  <c r="A422" i="201"/>
  <c r="A421" i="201"/>
  <c r="A420" i="201"/>
  <c r="A419" i="201"/>
  <c r="A418" i="201"/>
  <c r="A422" i="202"/>
  <c r="A421" i="202"/>
  <c r="A420" i="202"/>
  <c r="A419" i="202"/>
  <c r="A418" i="202"/>
  <c r="A422" i="203"/>
  <c r="A421" i="203"/>
  <c r="A420" i="203"/>
  <c r="A419" i="203"/>
  <c r="A418" i="203"/>
  <c r="A422" i="204"/>
  <c r="A421" i="204"/>
  <c r="A420" i="204"/>
  <c r="A419" i="204"/>
  <c r="A418" i="204"/>
  <c r="A422" i="205"/>
  <c r="A421" i="205"/>
  <c r="A420" i="205"/>
  <c r="A419" i="205"/>
  <c r="A418" i="205"/>
  <c r="A422" i="207"/>
  <c r="A421" i="207"/>
  <c r="A420" i="207"/>
  <c r="A419" i="207"/>
  <c r="A418" i="207"/>
  <c r="A422" i="206"/>
  <c r="A421" i="206"/>
  <c r="A420" i="206"/>
  <c r="A419" i="206"/>
  <c r="A418" i="206"/>
  <c r="A422" i="208"/>
  <c r="A421" i="208"/>
  <c r="A420" i="208"/>
  <c r="A419" i="208"/>
  <c r="A418" i="208"/>
  <c r="A422" i="210"/>
  <c r="A421" i="210"/>
  <c r="A420" i="210"/>
  <c r="A419" i="210"/>
  <c r="A418" i="210"/>
  <c r="A422" i="211"/>
  <c r="A421" i="211"/>
  <c r="A420" i="211"/>
  <c r="A419" i="211"/>
  <c r="A418" i="211"/>
  <c r="A422" i="212"/>
  <c r="A421" i="212"/>
  <c r="A420" i="212"/>
  <c r="A419" i="212"/>
  <c r="A418" i="212"/>
  <c r="A422" i="199"/>
  <c r="A421" i="199"/>
  <c r="A420" i="199"/>
  <c r="A419" i="199"/>
  <c r="A418" i="199"/>
  <c r="P667" i="200"/>
  <c r="P667" i="201"/>
  <c r="P667" i="202"/>
  <c r="P667" i="203"/>
  <c r="P667" i="204"/>
  <c r="P667" i="205"/>
  <c r="N667" i="205" s="1"/>
  <c r="P667" i="207"/>
  <c r="P667" i="206"/>
  <c r="P667" i="208"/>
  <c r="P667" i="210"/>
  <c r="P667" i="211"/>
  <c r="P667" i="212"/>
  <c r="P667" i="199"/>
  <c r="O667" i="200"/>
  <c r="O667" i="201"/>
  <c r="O667" i="202"/>
  <c r="O667" i="203"/>
  <c r="O667" i="204"/>
  <c r="O667" i="205"/>
  <c r="O667" i="207"/>
  <c r="O667" i="206"/>
  <c r="O667" i="208"/>
  <c r="O667" i="210"/>
  <c r="O667" i="211"/>
  <c r="O667" i="212"/>
  <c r="O667" i="199"/>
  <c r="N668" i="200"/>
  <c r="N668" i="201"/>
  <c r="N668" i="202"/>
  <c r="N668" i="203"/>
  <c r="N668" i="204"/>
  <c r="N668" i="205"/>
  <c r="N668" i="207"/>
  <c r="N668" i="206"/>
  <c r="N668" i="208"/>
  <c r="N668" i="210"/>
  <c r="N668" i="211"/>
  <c r="N668" i="212"/>
  <c r="N668" i="199"/>
  <c r="N422" i="205" l="1"/>
  <c r="N422" i="201"/>
  <c r="N615" i="199"/>
  <c r="N615" i="211"/>
  <c r="N422" i="210"/>
  <c r="N667" i="199"/>
  <c r="N667" i="204"/>
  <c r="N667" i="210"/>
  <c r="N667" i="201"/>
  <c r="N422" i="212"/>
  <c r="N422" i="199"/>
  <c r="N422" i="204"/>
  <c r="N422" i="200"/>
  <c r="P420" i="200"/>
  <c r="N422" i="206"/>
  <c r="N422" i="203"/>
  <c r="P420" i="199"/>
  <c r="P420" i="204"/>
  <c r="N422" i="208"/>
  <c r="O420" i="208"/>
  <c r="O418" i="208" s="1"/>
  <c r="N422" i="211"/>
  <c r="N422" i="207"/>
  <c r="N422" i="202"/>
  <c r="N667" i="208"/>
  <c r="N667" i="200"/>
  <c r="N667" i="211"/>
  <c r="N667" i="207"/>
  <c r="N667" i="202"/>
  <c r="N667" i="206"/>
  <c r="N667" i="203"/>
  <c r="N667" i="212"/>
  <c r="N766" i="199" l="1"/>
  <c r="N767" i="199"/>
  <c r="O763" i="199" l="1"/>
  <c r="S16" i="205" l="1"/>
  <c r="N219" i="206" l="1"/>
  <c r="N233" i="199"/>
  <c r="O217" i="199"/>
  <c r="P244" i="200"/>
  <c r="P244" i="201"/>
  <c r="P244" i="202"/>
  <c r="P244" i="203"/>
  <c r="P244" i="204"/>
  <c r="P244" i="205"/>
  <c r="P244" i="207"/>
  <c r="P244" i="206"/>
  <c r="P244" i="208"/>
  <c r="P244" i="210"/>
  <c r="P244" i="211"/>
  <c r="P244" i="212"/>
  <c r="P244" i="199"/>
  <c r="O244" i="200"/>
  <c r="O244" i="201"/>
  <c r="O244" i="202"/>
  <c r="O244" i="203"/>
  <c r="O244" i="204"/>
  <c r="O244" i="205"/>
  <c r="O244" i="207"/>
  <c r="O244" i="206"/>
  <c r="O244" i="208"/>
  <c r="O244" i="210"/>
  <c r="O244" i="211"/>
  <c r="O244" i="212"/>
  <c r="O244" i="199"/>
  <c r="N244" i="199" s="1"/>
  <c r="O213" i="199" l="1"/>
  <c r="O285" i="199"/>
  <c r="N684" i="199"/>
  <c r="N685" i="199"/>
  <c r="N686" i="199"/>
  <c r="N687" i="199"/>
  <c r="O337" i="199"/>
  <c r="O115" i="199"/>
  <c r="O55" i="199"/>
  <c r="P234" i="200"/>
  <c r="O234" i="200" l="1"/>
  <c r="P238" i="200" l="1"/>
  <c r="P238" i="201"/>
  <c r="P238" i="202"/>
  <c r="P238" i="203"/>
  <c r="P238" i="204"/>
  <c r="P238" i="205"/>
  <c r="P238" i="207"/>
  <c r="P238" i="206"/>
  <c r="P238" i="208"/>
  <c r="P238" i="210"/>
  <c r="P238" i="211"/>
  <c r="P238" i="212"/>
  <c r="O238" i="200"/>
  <c r="N238" i="200" s="1"/>
  <c r="O238" i="201"/>
  <c r="N238" i="201" s="1"/>
  <c r="O238" i="202"/>
  <c r="N238" i="202" s="1"/>
  <c r="O238" i="203"/>
  <c r="O238" i="204"/>
  <c r="O238" i="205"/>
  <c r="N238" i="205" s="1"/>
  <c r="O238" i="207"/>
  <c r="N238" i="207" s="1"/>
  <c r="O238" i="206"/>
  <c r="O238" i="208"/>
  <c r="O238" i="210"/>
  <c r="N238" i="210" s="1"/>
  <c r="O238" i="211"/>
  <c r="N238" i="211" s="1"/>
  <c r="O238" i="212"/>
  <c r="N238" i="212" s="1"/>
  <c r="O238" i="199"/>
  <c r="N239" i="200"/>
  <c r="N239" i="201"/>
  <c r="N239" i="202"/>
  <c r="N239" i="203"/>
  <c r="N239" i="204"/>
  <c r="N239" i="205"/>
  <c r="N239" i="207"/>
  <c r="N239" i="206"/>
  <c r="N239" i="208"/>
  <c r="N239" i="210"/>
  <c r="N239" i="211"/>
  <c r="N239" i="212"/>
  <c r="N239" i="199"/>
  <c r="N238" i="206" l="1"/>
  <c r="N238" i="208"/>
  <c r="N238" i="203"/>
  <c r="N238" i="204"/>
  <c r="N215" i="200"/>
  <c r="N215" i="201"/>
  <c r="N215" i="202"/>
  <c r="N215" i="203"/>
  <c r="N215" i="204"/>
  <c r="N215" i="205"/>
  <c r="N215" i="207"/>
  <c r="N215" i="206"/>
  <c r="N215" i="208"/>
  <c r="N215" i="210"/>
  <c r="N215" i="211"/>
  <c r="N215" i="212"/>
  <c r="N215" i="199"/>
  <c r="P213" i="200"/>
  <c r="P213" i="201"/>
  <c r="P213" i="202"/>
  <c r="P213" i="203"/>
  <c r="P213" i="204"/>
  <c r="P213" i="205"/>
  <c r="P213" i="207"/>
  <c r="P213" i="206"/>
  <c r="P213" i="208"/>
  <c r="P213" i="210"/>
  <c r="P213" i="211"/>
  <c r="P213" i="212"/>
  <c r="P213" i="199"/>
  <c r="O213" i="200"/>
  <c r="O213" i="201"/>
  <c r="O213" i="202"/>
  <c r="O213" i="203"/>
  <c r="O213" i="204"/>
  <c r="O213" i="205"/>
  <c r="O213" i="207"/>
  <c r="O213" i="206"/>
  <c r="O213" i="208"/>
  <c r="O213" i="210"/>
  <c r="O213" i="211"/>
  <c r="O213" i="212"/>
  <c r="N213" i="200" l="1"/>
  <c r="N213" i="208"/>
  <c r="N213" i="205"/>
  <c r="N213" i="211"/>
  <c r="N213" i="202"/>
  <c r="N213" i="210"/>
  <c r="N213" i="201"/>
  <c r="N213" i="207"/>
  <c r="N213" i="203"/>
  <c r="N213" i="212"/>
  <c r="N213" i="206"/>
  <c r="N213" i="204"/>
  <c r="N213" i="199"/>
  <c r="N257" i="199" l="1"/>
  <c r="P317" i="200" l="1"/>
  <c r="P317" i="201"/>
  <c r="P317" i="202"/>
  <c r="P317" i="203"/>
  <c r="P317" i="204"/>
  <c r="P317" i="205"/>
  <c r="P317" i="207"/>
  <c r="P317" i="206"/>
  <c r="P317" i="208"/>
  <c r="P317" i="210"/>
  <c r="P317" i="211"/>
  <c r="P317" i="212"/>
  <c r="P317" i="199"/>
  <c r="O317" i="200"/>
  <c r="O317" i="201"/>
  <c r="O317" i="202"/>
  <c r="O317" i="203"/>
  <c r="O317" i="204"/>
  <c r="O317" i="205"/>
  <c r="O317" i="207"/>
  <c r="O317" i="206"/>
  <c r="O317" i="208"/>
  <c r="O317" i="210"/>
  <c r="O317" i="211"/>
  <c r="O317" i="212"/>
  <c r="O317" i="199"/>
  <c r="N318" i="200"/>
  <c r="A318" i="200"/>
  <c r="A317" i="200"/>
  <c r="N318" i="201"/>
  <c r="A318" i="201"/>
  <c r="A317" i="201"/>
  <c r="N318" i="202"/>
  <c r="A318" i="202"/>
  <c r="A317" i="202"/>
  <c r="N318" i="203"/>
  <c r="A318" i="203"/>
  <c r="A317" i="203"/>
  <c r="N318" i="204"/>
  <c r="A318" i="204"/>
  <c r="A317" i="204"/>
  <c r="N318" i="205"/>
  <c r="A318" i="205"/>
  <c r="A317" i="205"/>
  <c r="N318" i="207"/>
  <c r="A318" i="207"/>
  <c r="A317" i="207"/>
  <c r="N318" i="206"/>
  <c r="A318" i="206"/>
  <c r="A317" i="206"/>
  <c r="N318" i="208"/>
  <c r="A318" i="208"/>
  <c r="A317" i="208"/>
  <c r="N318" i="210"/>
  <c r="A318" i="210"/>
  <c r="A317" i="210"/>
  <c r="N318" i="211"/>
  <c r="A318" i="211"/>
  <c r="A317" i="211"/>
  <c r="N318" i="212"/>
  <c r="A318" i="212"/>
  <c r="A317" i="212"/>
  <c r="N318" i="199"/>
  <c r="A318" i="199"/>
  <c r="A317" i="199"/>
  <c r="N317" i="212" l="1"/>
  <c r="N317" i="206"/>
  <c r="N317" i="203"/>
  <c r="N317" i="210"/>
  <c r="N317" i="201"/>
  <c r="N317" i="207"/>
  <c r="N317" i="204"/>
  <c r="N317" i="211"/>
  <c r="N317" i="199"/>
  <c r="N317" i="208"/>
  <c r="N317" i="205"/>
  <c r="N317" i="202"/>
  <c r="N317" i="200"/>
  <c r="N591" i="199" l="1"/>
  <c r="N592" i="199"/>
  <c r="N756" i="199"/>
  <c r="N758" i="199"/>
  <c r="O651" i="199"/>
  <c r="O560" i="199"/>
  <c r="P560" i="199"/>
  <c r="P428" i="199"/>
  <c r="P337" i="199"/>
  <c r="O276" i="199"/>
  <c r="P55" i="199"/>
  <c r="O656" i="199" l="1"/>
  <c r="P644" i="199"/>
  <c r="P585" i="199"/>
  <c r="P546" i="199"/>
  <c r="P404" i="199"/>
  <c r="P393" i="199"/>
  <c r="O264" i="199"/>
  <c r="O231" i="199"/>
  <c r="O200" i="199"/>
  <c r="P176" i="199"/>
  <c r="P115" i="199"/>
  <c r="O482" i="199"/>
  <c r="O485" i="199"/>
  <c r="O487" i="199"/>
  <c r="P482" i="200"/>
  <c r="P482" i="201"/>
  <c r="P482" i="202"/>
  <c r="P482" i="203"/>
  <c r="P482" i="204"/>
  <c r="P482" i="205"/>
  <c r="P482" i="207"/>
  <c r="P482" i="206"/>
  <c r="P482" i="208"/>
  <c r="P482" i="210"/>
  <c r="P482" i="211"/>
  <c r="P482" i="212"/>
  <c r="P482" i="199"/>
  <c r="O482" i="200"/>
  <c r="O482" i="201"/>
  <c r="O482" i="202"/>
  <c r="O482" i="203"/>
  <c r="O482" i="204"/>
  <c r="O482" i="205"/>
  <c r="O482" i="207"/>
  <c r="O482" i="206"/>
  <c r="O482" i="208"/>
  <c r="O482" i="210"/>
  <c r="O482" i="211"/>
  <c r="O482" i="212"/>
  <c r="P535" i="199"/>
  <c r="P487" i="200"/>
  <c r="P487" i="201"/>
  <c r="P487" i="202"/>
  <c r="P487" i="203"/>
  <c r="P487" i="204"/>
  <c r="P487" i="205"/>
  <c r="P487" i="207"/>
  <c r="P487" i="206"/>
  <c r="P487" i="208"/>
  <c r="P487" i="210"/>
  <c r="P487" i="211"/>
  <c r="P487" i="212"/>
  <c r="O487" i="200"/>
  <c r="O487" i="201"/>
  <c r="O487" i="202"/>
  <c r="O487" i="203"/>
  <c r="O487" i="204"/>
  <c r="O487" i="205"/>
  <c r="O487" i="207"/>
  <c r="O487" i="206"/>
  <c r="O487" i="208"/>
  <c r="O487" i="210"/>
  <c r="O487" i="211"/>
  <c r="O487" i="212"/>
  <c r="P487" i="199" l="1"/>
  <c r="N487" i="199" s="1"/>
  <c r="O480" i="199"/>
  <c r="O307" i="199" l="1"/>
  <c r="P169" i="199" l="1"/>
  <c r="O464" i="199"/>
  <c r="P194" i="199"/>
  <c r="P546" i="200"/>
  <c r="P546" i="201"/>
  <c r="P546" i="202"/>
  <c r="P546" i="203"/>
  <c r="P546" i="204"/>
  <c r="P546" i="205"/>
  <c r="P546" i="207"/>
  <c r="P546" i="206"/>
  <c r="P546" i="208"/>
  <c r="P546" i="210"/>
  <c r="P546" i="211"/>
  <c r="P546" i="212"/>
  <c r="O546" i="200"/>
  <c r="O546" i="201"/>
  <c r="O546" i="202"/>
  <c r="O546" i="203"/>
  <c r="O546" i="204"/>
  <c r="O546" i="205"/>
  <c r="O546" i="207"/>
  <c r="O546" i="206"/>
  <c r="O546" i="208"/>
  <c r="O546" i="210"/>
  <c r="O546" i="211"/>
  <c r="O546" i="212"/>
  <c r="O546" i="199"/>
  <c r="N548" i="200"/>
  <c r="A548" i="200"/>
  <c r="N548" i="201"/>
  <c r="A548" i="201"/>
  <c r="N548" i="202"/>
  <c r="A548" i="202"/>
  <c r="N548" i="203"/>
  <c r="A548" i="203"/>
  <c r="N548" i="204"/>
  <c r="A548" i="204"/>
  <c r="N548" i="205"/>
  <c r="A548" i="205"/>
  <c r="N548" i="207"/>
  <c r="A548" i="207"/>
  <c r="N548" i="206"/>
  <c r="A548" i="206"/>
  <c r="N548" i="208"/>
  <c r="A548" i="208"/>
  <c r="N548" i="210"/>
  <c r="A548" i="210"/>
  <c r="N548" i="211"/>
  <c r="A548" i="211"/>
  <c r="N548" i="212"/>
  <c r="A548" i="212"/>
  <c r="N548" i="199"/>
  <c r="A548" i="199"/>
  <c r="P398" i="199" l="1"/>
  <c r="P217" i="199"/>
  <c r="P366" i="199"/>
  <c r="P364" i="199" s="1"/>
  <c r="P555" i="199"/>
  <c r="O176" i="199"/>
  <c r="P200" i="199"/>
  <c r="N200" i="199" s="1"/>
  <c r="P455" i="199"/>
  <c r="P500" i="199"/>
  <c r="P238" i="199"/>
  <c r="P651" i="199"/>
  <c r="N651" i="199" l="1"/>
  <c r="N238" i="199"/>
  <c r="O464" i="200"/>
  <c r="O464" i="201"/>
  <c r="O464" i="202"/>
  <c r="O464" i="203"/>
  <c r="O464" i="204"/>
  <c r="O464" i="205"/>
  <c r="O464" i="207"/>
  <c r="O464" i="206"/>
  <c r="O464" i="208"/>
  <c r="O464" i="210"/>
  <c r="O464" i="211"/>
  <c r="O464" i="212"/>
  <c r="N470" i="200"/>
  <c r="A470" i="200"/>
  <c r="N470" i="201"/>
  <c r="A470" i="201"/>
  <c r="N470" i="202"/>
  <c r="A470" i="202"/>
  <c r="N470" i="203"/>
  <c r="A470" i="203"/>
  <c r="N470" i="204"/>
  <c r="A470" i="204"/>
  <c r="N470" i="205"/>
  <c r="A470" i="205"/>
  <c r="N470" i="207"/>
  <c r="A470" i="207"/>
  <c r="N470" i="206"/>
  <c r="A470" i="206"/>
  <c r="N470" i="208"/>
  <c r="A470" i="208"/>
  <c r="N470" i="210"/>
  <c r="A470" i="210"/>
  <c r="N470" i="211"/>
  <c r="A470" i="211"/>
  <c r="N470" i="212"/>
  <c r="A470" i="212"/>
  <c r="N470" i="199"/>
  <c r="A470" i="199"/>
  <c r="N245" i="200"/>
  <c r="N245" i="201"/>
  <c r="N245" i="202"/>
  <c r="N245" i="203"/>
  <c r="N245" i="204"/>
  <c r="N245" i="205"/>
  <c r="N245" i="207"/>
  <c r="N245" i="206"/>
  <c r="N245" i="208"/>
  <c r="N245" i="210"/>
  <c r="N245" i="211"/>
  <c r="N245" i="212"/>
  <c r="N245" i="199"/>
  <c r="N244" i="200"/>
  <c r="N244" i="202"/>
  <c r="N244" i="204"/>
  <c r="N244" i="207"/>
  <c r="N244" i="208"/>
  <c r="N244" i="211"/>
  <c r="N487" i="200"/>
  <c r="N487" i="205"/>
  <c r="N487" i="208"/>
  <c r="N487" i="210"/>
  <c r="N488" i="200"/>
  <c r="A488" i="200"/>
  <c r="N488" i="201"/>
  <c r="A488" i="201"/>
  <c r="N488" i="202"/>
  <c r="A488" i="202"/>
  <c r="N488" i="203"/>
  <c r="A488" i="203"/>
  <c r="N488" i="204"/>
  <c r="A488" i="204"/>
  <c r="N488" i="205"/>
  <c r="A488" i="205"/>
  <c r="N488" i="207"/>
  <c r="A488" i="207"/>
  <c r="N488" i="206"/>
  <c r="A488" i="206"/>
  <c r="N488" i="208"/>
  <c r="A488" i="208"/>
  <c r="N488" i="210"/>
  <c r="A488" i="210"/>
  <c r="N488" i="211"/>
  <c r="A488" i="211"/>
  <c r="N488" i="212"/>
  <c r="A488" i="212"/>
  <c r="N488" i="199"/>
  <c r="A488" i="199"/>
  <c r="A487" i="200"/>
  <c r="A487" i="201"/>
  <c r="A487" i="202"/>
  <c r="A487" i="203"/>
  <c r="N487" i="204"/>
  <c r="A487" i="204"/>
  <c r="A487" i="205"/>
  <c r="A487" i="207"/>
  <c r="A487" i="206"/>
  <c r="A487" i="208"/>
  <c r="A487" i="210"/>
  <c r="A487" i="211"/>
  <c r="A487" i="212"/>
  <c r="A487" i="199"/>
  <c r="P88" i="199" l="1"/>
  <c r="N487" i="201"/>
  <c r="N244" i="212"/>
  <c r="N244" i="206"/>
  <c r="N244" i="203"/>
  <c r="N244" i="201"/>
  <c r="N244" i="210"/>
  <c r="N244" i="205"/>
  <c r="N487" i="212"/>
  <c r="N487" i="206"/>
  <c r="N487" i="203"/>
  <c r="N487" i="211"/>
  <c r="N487" i="202"/>
  <c r="N487" i="207"/>
  <c r="P20" i="199" l="1"/>
  <c r="O20" i="199"/>
  <c r="P393" i="200"/>
  <c r="P393" i="201"/>
  <c r="P393" i="202"/>
  <c r="P393" i="203"/>
  <c r="P393" i="204"/>
  <c r="P393" i="205"/>
  <c r="P393" i="207"/>
  <c r="P393" i="206"/>
  <c r="P393" i="208"/>
  <c r="P393" i="210"/>
  <c r="P393" i="211"/>
  <c r="P393" i="212"/>
  <c r="O393" i="200"/>
  <c r="O393" i="201"/>
  <c r="O393" i="202"/>
  <c r="O393" i="203"/>
  <c r="N393" i="203" s="1"/>
  <c r="O393" i="204"/>
  <c r="N393" i="204" s="1"/>
  <c r="O393" i="205"/>
  <c r="N393" i="205" s="1"/>
  <c r="O393" i="207"/>
  <c r="N393" i="207" s="1"/>
  <c r="O393" i="206"/>
  <c r="O393" i="208"/>
  <c r="N393" i="208" s="1"/>
  <c r="O393" i="210"/>
  <c r="N393" i="210" s="1"/>
  <c r="O393" i="211"/>
  <c r="N393" i="211" s="1"/>
  <c r="O393" i="212"/>
  <c r="O393" i="199"/>
  <c r="N395" i="200"/>
  <c r="A395" i="200"/>
  <c r="N395" i="201"/>
  <c r="A395" i="201"/>
  <c r="N395" i="202"/>
  <c r="A395" i="202"/>
  <c r="N395" i="203"/>
  <c r="A395" i="203"/>
  <c r="N395" i="204"/>
  <c r="A395" i="204"/>
  <c r="N395" i="205"/>
  <c r="A395" i="205"/>
  <c r="N395" i="207"/>
  <c r="A395" i="207"/>
  <c r="N395" i="206"/>
  <c r="A395" i="206"/>
  <c r="N395" i="208"/>
  <c r="A395" i="208"/>
  <c r="N395" i="210"/>
  <c r="A395" i="210"/>
  <c r="N395" i="211"/>
  <c r="A395" i="211"/>
  <c r="N395" i="212"/>
  <c r="A395" i="212"/>
  <c r="N395" i="199"/>
  <c r="A395" i="199"/>
  <c r="N393" i="206" l="1"/>
  <c r="N393" i="200"/>
  <c r="N393" i="202"/>
  <c r="N20" i="199"/>
  <c r="N393" i="201"/>
  <c r="O535" i="199"/>
  <c r="N393" i="199"/>
  <c r="N393" i="212"/>
  <c r="P560" i="200" l="1"/>
  <c r="P560" i="201"/>
  <c r="P560" i="202"/>
  <c r="P560" i="203"/>
  <c r="P560" i="204"/>
  <c r="P560" i="205"/>
  <c r="P560" i="207"/>
  <c r="P560" i="206"/>
  <c r="P560" i="208"/>
  <c r="P560" i="210"/>
  <c r="P560" i="211"/>
  <c r="P560" i="212"/>
  <c r="O560" i="200"/>
  <c r="O560" i="201"/>
  <c r="O560" i="202"/>
  <c r="O560" i="203"/>
  <c r="N560" i="203" s="1"/>
  <c r="O560" i="204"/>
  <c r="N560" i="204" s="1"/>
  <c r="O560" i="205"/>
  <c r="N560" i="205" s="1"/>
  <c r="O560" i="207"/>
  <c r="O560" i="206"/>
  <c r="N560" i="206" s="1"/>
  <c r="O560" i="208"/>
  <c r="O560" i="210"/>
  <c r="O560" i="211"/>
  <c r="O560" i="212"/>
  <c r="N560" i="212" s="1"/>
  <c r="N560" i="200"/>
  <c r="N560" i="201"/>
  <c r="N560" i="199"/>
  <c r="N564" i="200"/>
  <c r="A564" i="200"/>
  <c r="N564" i="201"/>
  <c r="A564" i="201"/>
  <c r="N564" i="202"/>
  <c r="A564" i="202"/>
  <c r="N564" i="203"/>
  <c r="A564" i="203"/>
  <c r="N564" i="204"/>
  <c r="A564" i="204"/>
  <c r="N564" i="205"/>
  <c r="A564" i="205"/>
  <c r="N564" i="207"/>
  <c r="A564" i="207"/>
  <c r="N564" i="206"/>
  <c r="A564" i="206"/>
  <c r="N564" i="208"/>
  <c r="A564" i="208"/>
  <c r="N564" i="210"/>
  <c r="A564" i="210"/>
  <c r="N564" i="211"/>
  <c r="A564" i="211"/>
  <c r="N564" i="212"/>
  <c r="A564" i="212"/>
  <c r="N564" i="199"/>
  <c r="A564" i="199"/>
  <c r="P404" i="200"/>
  <c r="P404" i="201"/>
  <c r="P404" i="202"/>
  <c r="P404" i="203"/>
  <c r="P404" i="204"/>
  <c r="P404" i="205"/>
  <c r="P404" i="207"/>
  <c r="P404" i="206"/>
  <c r="P404" i="208"/>
  <c r="P404" i="210"/>
  <c r="P404" i="211"/>
  <c r="P404" i="212"/>
  <c r="O404" i="200"/>
  <c r="O404" i="201"/>
  <c r="O404" i="202"/>
  <c r="N404" i="202" s="1"/>
  <c r="O404" i="203"/>
  <c r="N404" i="203" s="1"/>
  <c r="O404" i="204"/>
  <c r="N404" i="204" s="1"/>
  <c r="O404" i="205"/>
  <c r="O404" i="207"/>
  <c r="N404" i="207" s="1"/>
  <c r="O404" i="206"/>
  <c r="O404" i="208"/>
  <c r="O404" i="210"/>
  <c r="N404" i="210" s="1"/>
  <c r="O404" i="211"/>
  <c r="N404" i="211" s="1"/>
  <c r="O404" i="212"/>
  <c r="N404" i="212" s="1"/>
  <c r="O404" i="199"/>
  <c r="N404" i="199" s="1"/>
  <c r="N404" i="201"/>
  <c r="N405" i="200"/>
  <c r="A405" i="200"/>
  <c r="N405" i="201"/>
  <c r="A405" i="201"/>
  <c r="N405" i="202"/>
  <c r="A405" i="202"/>
  <c r="N405" i="203"/>
  <c r="A405" i="203"/>
  <c r="N405" i="204"/>
  <c r="A405" i="204"/>
  <c r="N405" i="205"/>
  <c r="A405" i="205"/>
  <c r="N405" i="207"/>
  <c r="A405" i="207"/>
  <c r="N405" i="206"/>
  <c r="A405" i="206"/>
  <c r="N405" i="208"/>
  <c r="A405" i="208"/>
  <c r="N405" i="210"/>
  <c r="A405" i="210"/>
  <c r="N405" i="211"/>
  <c r="A405" i="211"/>
  <c r="N405" i="212"/>
  <c r="A405" i="212"/>
  <c r="N405" i="199"/>
  <c r="A405" i="199"/>
  <c r="N404" i="206" l="1"/>
  <c r="N560" i="210"/>
  <c r="N404" i="205"/>
  <c r="N404" i="200"/>
  <c r="N404" i="208"/>
  <c r="N560" i="208"/>
  <c r="N560" i="202"/>
  <c r="N560" i="211"/>
  <c r="N560" i="207"/>
  <c r="O176" i="203" l="1"/>
  <c r="O176" i="201"/>
  <c r="O234" i="203"/>
  <c r="O231" i="203"/>
  <c r="O224" i="203"/>
  <c r="O220" i="203"/>
  <c r="O217" i="203"/>
  <c r="O206" i="203"/>
  <c r="O200" i="203"/>
  <c r="O198" i="203"/>
  <c r="O194" i="203"/>
  <c r="O189" i="203"/>
  <c r="O185" i="203"/>
  <c r="O181" i="203"/>
  <c r="O179" i="203"/>
  <c r="N746" i="199" l="1"/>
  <c r="N747" i="199"/>
  <c r="N748" i="199"/>
  <c r="N746" i="200"/>
  <c r="N747" i="200"/>
  <c r="N748" i="200"/>
  <c r="N746" i="201"/>
  <c r="N747" i="201"/>
  <c r="N748" i="201"/>
  <c r="N746" i="202"/>
  <c r="N747" i="202"/>
  <c r="N748" i="202"/>
  <c r="N746" i="203"/>
  <c r="N747" i="203"/>
  <c r="N748" i="203"/>
  <c r="N746" i="204"/>
  <c r="N747" i="204"/>
  <c r="N748" i="204"/>
  <c r="N746" i="205"/>
  <c r="N747" i="205"/>
  <c r="N748" i="205"/>
  <c r="N746" i="206"/>
  <c r="N747" i="206"/>
  <c r="N748" i="206"/>
  <c r="N746" i="207"/>
  <c r="N747" i="207"/>
  <c r="N748" i="207"/>
  <c r="N746" i="208"/>
  <c r="N747" i="208"/>
  <c r="N748" i="208"/>
  <c r="N746" i="210"/>
  <c r="N747" i="210"/>
  <c r="N748" i="210"/>
  <c r="N746" i="211"/>
  <c r="N747" i="211"/>
  <c r="N748" i="211"/>
  <c r="N746" i="212"/>
  <c r="N747" i="212"/>
  <c r="N748" i="212"/>
  <c r="N745" i="199"/>
  <c r="N745" i="200"/>
  <c r="N745" i="201"/>
  <c r="N745" i="202"/>
  <c r="N745" i="203"/>
  <c r="N745" i="204"/>
  <c r="N745" i="205"/>
  <c r="N745" i="206"/>
  <c r="N745" i="207"/>
  <c r="N745" i="208"/>
  <c r="N745" i="210"/>
  <c r="N745" i="211"/>
  <c r="N745" i="212"/>
  <c r="P743" i="199"/>
  <c r="P743" i="200"/>
  <c r="P743" i="201"/>
  <c r="P743" i="202"/>
  <c r="P743" i="203"/>
  <c r="P743" i="204"/>
  <c r="P743" i="205"/>
  <c r="P743" i="206"/>
  <c r="P743" i="207"/>
  <c r="P743" i="208"/>
  <c r="P743" i="210"/>
  <c r="P743" i="211"/>
  <c r="P743" i="212"/>
  <c r="O743" i="199"/>
  <c r="O743" i="200"/>
  <c r="O743" i="201"/>
  <c r="O743" i="202"/>
  <c r="O743" i="203"/>
  <c r="O743" i="204"/>
  <c r="O743" i="205"/>
  <c r="O743" i="206"/>
  <c r="O743" i="207"/>
  <c r="O743" i="208"/>
  <c r="O743" i="210"/>
  <c r="O743" i="211"/>
  <c r="O743" i="212"/>
  <c r="N739" i="199"/>
  <c r="N739" i="200"/>
  <c r="N739" i="201"/>
  <c r="N739" i="202"/>
  <c r="N739" i="203"/>
  <c r="N739" i="204"/>
  <c r="N739" i="205"/>
  <c r="N739" i="206"/>
  <c r="N739" i="207"/>
  <c r="N739" i="208"/>
  <c r="N739" i="210"/>
  <c r="N739" i="211"/>
  <c r="N739" i="212"/>
  <c r="N728" i="199"/>
  <c r="N728" i="200"/>
  <c r="N728" i="201"/>
  <c r="N728" i="202"/>
  <c r="N728" i="203"/>
  <c r="N728" i="204"/>
  <c r="N728" i="205"/>
  <c r="N728" i="206"/>
  <c r="N728" i="207"/>
  <c r="N728" i="208"/>
  <c r="N728" i="210"/>
  <c r="N728" i="211"/>
  <c r="N728" i="212"/>
  <c r="N727" i="199"/>
  <c r="N727" i="200"/>
  <c r="N727" i="201"/>
  <c r="N727" i="202"/>
  <c r="N727" i="203"/>
  <c r="N727" i="204"/>
  <c r="N727" i="205"/>
  <c r="N727" i="206"/>
  <c r="N727" i="207"/>
  <c r="N727" i="208"/>
  <c r="N727" i="210"/>
  <c r="N727" i="211"/>
  <c r="N727" i="212"/>
  <c r="O718" i="199"/>
  <c r="O718" i="200"/>
  <c r="O718" i="201"/>
  <c r="O718" i="202"/>
  <c r="O718" i="203"/>
  <c r="O718" i="204"/>
  <c r="O718" i="205"/>
  <c r="O718" i="206"/>
  <c r="O718" i="207"/>
  <c r="O718" i="208"/>
  <c r="O718" i="210"/>
  <c r="O718" i="211"/>
  <c r="O718" i="212"/>
  <c r="N722" i="199"/>
  <c r="N722" i="200"/>
  <c r="N722" i="201"/>
  <c r="N722" i="202"/>
  <c r="N722" i="203"/>
  <c r="N722" i="204"/>
  <c r="N722" i="205"/>
  <c r="N722" i="206"/>
  <c r="N722" i="207"/>
  <c r="N722" i="208"/>
  <c r="N722" i="210"/>
  <c r="N722" i="211"/>
  <c r="N722" i="212"/>
  <c r="O710" i="199"/>
  <c r="O710" i="200"/>
  <c r="O710" i="201"/>
  <c r="O710" i="202"/>
  <c r="O710" i="203"/>
  <c r="O710" i="204"/>
  <c r="O710" i="205"/>
  <c r="O710" i="206"/>
  <c r="O710" i="207"/>
  <c r="O710" i="208"/>
  <c r="O710" i="210"/>
  <c r="O710" i="211"/>
  <c r="O710" i="212"/>
  <c r="N714" i="199"/>
  <c r="N714" i="200"/>
  <c r="N714" i="201"/>
  <c r="N714" i="202"/>
  <c r="N714" i="203"/>
  <c r="N714" i="204"/>
  <c r="N714" i="205"/>
  <c r="N714" i="206"/>
  <c r="N714" i="207"/>
  <c r="N714" i="208"/>
  <c r="N714" i="210"/>
  <c r="N714" i="211"/>
  <c r="N714" i="212"/>
  <c r="O569" i="199" l="1"/>
  <c r="P569" i="199"/>
  <c r="O569" i="200"/>
  <c r="P569" i="200"/>
  <c r="O569" i="201"/>
  <c r="P569" i="201"/>
  <c r="O569" i="202"/>
  <c r="P569" i="202"/>
  <c r="O569" i="203"/>
  <c r="P569" i="203"/>
  <c r="O569" i="204"/>
  <c r="P569" i="204"/>
  <c r="O569" i="205"/>
  <c r="P569" i="205"/>
  <c r="O569" i="206"/>
  <c r="P569" i="206"/>
  <c r="O569" i="207"/>
  <c r="P569" i="207"/>
  <c r="O569" i="208"/>
  <c r="P569" i="208"/>
  <c r="O569" i="210"/>
  <c r="P569" i="210"/>
  <c r="O569" i="211"/>
  <c r="P569" i="211"/>
  <c r="O569" i="212"/>
  <c r="P569" i="212"/>
  <c r="N571" i="199"/>
  <c r="A571" i="199"/>
  <c r="N571" i="200"/>
  <c r="A571" i="200"/>
  <c r="N571" i="201"/>
  <c r="A571" i="201"/>
  <c r="N571" i="202"/>
  <c r="A571" i="202"/>
  <c r="N571" i="203"/>
  <c r="A571" i="203"/>
  <c r="N571" i="204"/>
  <c r="A571" i="204"/>
  <c r="N571" i="205"/>
  <c r="A571" i="205"/>
  <c r="N571" i="206"/>
  <c r="A571" i="206"/>
  <c r="N571" i="207"/>
  <c r="A571" i="207"/>
  <c r="N571" i="208"/>
  <c r="A571" i="208"/>
  <c r="N571" i="210"/>
  <c r="A571" i="210"/>
  <c r="N571" i="211"/>
  <c r="A571" i="211"/>
  <c r="N571" i="212"/>
  <c r="A571" i="212"/>
  <c r="N547" i="199"/>
  <c r="A547" i="199"/>
  <c r="N547" i="200"/>
  <c r="A547" i="200"/>
  <c r="N547" i="201"/>
  <c r="A547" i="201"/>
  <c r="N547" i="202"/>
  <c r="A547" i="202"/>
  <c r="N547" i="203"/>
  <c r="A547" i="203"/>
  <c r="N547" i="204"/>
  <c r="A547" i="204"/>
  <c r="N547" i="205"/>
  <c r="A547" i="205"/>
  <c r="N547" i="206"/>
  <c r="A547" i="206"/>
  <c r="N547" i="207"/>
  <c r="A547" i="207"/>
  <c r="N547" i="208"/>
  <c r="A547" i="208"/>
  <c r="N547" i="210"/>
  <c r="A547" i="210"/>
  <c r="N547" i="211"/>
  <c r="A547" i="211"/>
  <c r="N547" i="212"/>
  <c r="A547" i="212"/>
  <c r="N536" i="199"/>
  <c r="N537" i="199"/>
  <c r="N538" i="199"/>
  <c r="N539" i="199"/>
  <c r="N536" i="200"/>
  <c r="N537" i="200"/>
  <c r="N538" i="200"/>
  <c r="N539" i="200"/>
  <c r="N536" i="201"/>
  <c r="N537" i="201"/>
  <c r="N538" i="201"/>
  <c r="N539" i="201"/>
  <c r="N536" i="202"/>
  <c r="N537" i="202"/>
  <c r="N538" i="202"/>
  <c r="N539" i="202"/>
  <c r="N536" i="203"/>
  <c r="N537" i="203"/>
  <c r="N538" i="203"/>
  <c r="N539" i="203"/>
  <c r="N536" i="204"/>
  <c r="N537" i="204"/>
  <c r="N538" i="204"/>
  <c r="N539" i="204"/>
  <c r="N536" i="205"/>
  <c r="N537" i="205"/>
  <c r="N538" i="205"/>
  <c r="N539" i="205"/>
  <c r="N536" i="206"/>
  <c r="N537" i="206"/>
  <c r="N538" i="206"/>
  <c r="N539" i="206"/>
  <c r="N536" i="207"/>
  <c r="N537" i="207"/>
  <c r="N538" i="207"/>
  <c r="N539" i="207"/>
  <c r="N536" i="208"/>
  <c r="N537" i="208"/>
  <c r="N538" i="208"/>
  <c r="N539" i="208"/>
  <c r="N536" i="210"/>
  <c r="N537" i="210"/>
  <c r="N538" i="210"/>
  <c r="N539" i="210"/>
  <c r="N536" i="211"/>
  <c r="N537" i="211"/>
  <c r="N538" i="211"/>
  <c r="N539" i="211"/>
  <c r="N536" i="212"/>
  <c r="N537" i="212"/>
  <c r="N538" i="212"/>
  <c r="N539" i="212"/>
  <c r="O535" i="200"/>
  <c r="P535" i="200"/>
  <c r="O535" i="201"/>
  <c r="P535" i="201"/>
  <c r="O535" i="202"/>
  <c r="P535" i="202"/>
  <c r="O535" i="203"/>
  <c r="P535" i="203"/>
  <c r="O535" i="204"/>
  <c r="P535" i="204"/>
  <c r="O535" i="205"/>
  <c r="P535" i="205"/>
  <c r="O535" i="206"/>
  <c r="P535" i="206"/>
  <c r="O535" i="207"/>
  <c r="P535" i="207"/>
  <c r="O535" i="208"/>
  <c r="P535" i="208"/>
  <c r="O535" i="210"/>
  <c r="P535" i="210"/>
  <c r="O535" i="211"/>
  <c r="P535" i="211"/>
  <c r="O535" i="212"/>
  <c r="P535" i="212"/>
  <c r="N542" i="199"/>
  <c r="A542" i="199"/>
  <c r="N542" i="200"/>
  <c r="A542" i="200"/>
  <c r="N542" i="201"/>
  <c r="A542" i="201"/>
  <c r="N542" i="202"/>
  <c r="A542" i="202"/>
  <c r="N542" i="203"/>
  <c r="A542" i="203"/>
  <c r="N542" i="204"/>
  <c r="A542" i="204"/>
  <c r="N542" i="205"/>
  <c r="A542" i="205"/>
  <c r="N542" i="206"/>
  <c r="A542" i="206"/>
  <c r="N542" i="207"/>
  <c r="A542" i="207"/>
  <c r="N542" i="208"/>
  <c r="A542" i="208"/>
  <c r="N542" i="210"/>
  <c r="A542" i="210"/>
  <c r="N542" i="211"/>
  <c r="A542" i="211"/>
  <c r="N542" i="212"/>
  <c r="A542" i="212"/>
  <c r="N498" i="199"/>
  <c r="N499" i="199"/>
  <c r="N498" i="200"/>
  <c r="N499" i="200"/>
  <c r="N498" i="201"/>
  <c r="N499" i="201"/>
  <c r="N498" i="202"/>
  <c r="N499" i="202"/>
  <c r="N498" i="203"/>
  <c r="N499" i="203"/>
  <c r="N498" i="204"/>
  <c r="N499" i="204"/>
  <c r="N498" i="205"/>
  <c r="N499" i="205"/>
  <c r="N498" i="206"/>
  <c r="N499" i="206"/>
  <c r="N498" i="207"/>
  <c r="N499" i="207"/>
  <c r="N498" i="208"/>
  <c r="N499" i="208"/>
  <c r="N498" i="210"/>
  <c r="N499" i="210"/>
  <c r="N498" i="211"/>
  <c r="N499" i="211"/>
  <c r="N498" i="212"/>
  <c r="N499" i="212"/>
  <c r="N515" i="199"/>
  <c r="A515" i="199"/>
  <c r="N515" i="200"/>
  <c r="A515" i="200"/>
  <c r="N515" i="201"/>
  <c r="A515" i="201"/>
  <c r="N515" i="202"/>
  <c r="A515" i="202"/>
  <c r="N515" i="203"/>
  <c r="A515" i="203"/>
  <c r="N515" i="204"/>
  <c r="A515" i="204"/>
  <c r="N515" i="205"/>
  <c r="A515" i="205"/>
  <c r="N515" i="206"/>
  <c r="A515" i="206"/>
  <c r="N515" i="207"/>
  <c r="A515" i="207"/>
  <c r="N515" i="208"/>
  <c r="A515" i="208"/>
  <c r="N515" i="210"/>
  <c r="A515" i="210"/>
  <c r="N515" i="211"/>
  <c r="A515" i="211"/>
  <c r="N515" i="212"/>
  <c r="A515" i="212"/>
  <c r="O495" i="199"/>
  <c r="P495" i="199"/>
  <c r="O495" i="200"/>
  <c r="P495" i="200"/>
  <c r="O495" i="201"/>
  <c r="P495" i="201"/>
  <c r="O495" i="202"/>
  <c r="P495" i="202"/>
  <c r="O495" i="203"/>
  <c r="P495" i="203"/>
  <c r="O495" i="204"/>
  <c r="P495" i="204"/>
  <c r="O495" i="205"/>
  <c r="P495" i="205"/>
  <c r="O495" i="206"/>
  <c r="P495" i="206"/>
  <c r="O495" i="207"/>
  <c r="P495" i="207"/>
  <c r="O495" i="208"/>
  <c r="P495" i="208"/>
  <c r="O495" i="210"/>
  <c r="P495" i="210"/>
  <c r="O495" i="211"/>
  <c r="P495" i="211"/>
  <c r="O495" i="212"/>
  <c r="P495" i="212"/>
  <c r="A499" i="199"/>
  <c r="A499" i="200"/>
  <c r="A499" i="201"/>
  <c r="A499" i="202"/>
  <c r="A499" i="203"/>
  <c r="A499" i="204"/>
  <c r="A499" i="205"/>
  <c r="A499" i="206"/>
  <c r="A499" i="207"/>
  <c r="A499" i="208"/>
  <c r="A499" i="210"/>
  <c r="A499" i="211"/>
  <c r="A499" i="212"/>
  <c r="N403" i="199"/>
  <c r="A403" i="199"/>
  <c r="N403" i="200"/>
  <c r="A403" i="200"/>
  <c r="N403" i="201"/>
  <c r="A403" i="201"/>
  <c r="N403" i="202"/>
  <c r="A403" i="202"/>
  <c r="N403" i="203"/>
  <c r="A403" i="203"/>
  <c r="N403" i="204"/>
  <c r="A403" i="204"/>
  <c r="N403" i="205"/>
  <c r="A403" i="205"/>
  <c r="N403" i="206"/>
  <c r="A403" i="206"/>
  <c r="N403" i="207"/>
  <c r="A403" i="207"/>
  <c r="N403" i="208"/>
  <c r="A403" i="208"/>
  <c r="N403" i="210"/>
  <c r="A403" i="210"/>
  <c r="N403" i="211"/>
  <c r="A403" i="211"/>
  <c r="N403" i="212"/>
  <c r="A403" i="212"/>
  <c r="P374" i="199"/>
  <c r="P374" i="200"/>
  <c r="P374" i="201"/>
  <c r="P374" i="202"/>
  <c r="P374" i="203"/>
  <c r="P374" i="204"/>
  <c r="P374" i="205"/>
  <c r="P374" i="206"/>
  <c r="P374" i="207"/>
  <c r="P374" i="208"/>
  <c r="P374" i="210"/>
  <c r="P374" i="211"/>
  <c r="P374" i="212"/>
  <c r="O374" i="199"/>
  <c r="O374" i="200"/>
  <c r="O374" i="201"/>
  <c r="O374" i="202"/>
  <c r="O374" i="203"/>
  <c r="O374" i="204"/>
  <c r="O374" i="205"/>
  <c r="O374" i="206"/>
  <c r="O374" i="207"/>
  <c r="O374" i="208"/>
  <c r="O374" i="210"/>
  <c r="O374" i="211"/>
  <c r="O374" i="212"/>
  <c r="N376" i="199"/>
  <c r="A376" i="199"/>
  <c r="N376" i="200"/>
  <c r="A376" i="200"/>
  <c r="N376" i="201"/>
  <c r="A376" i="201"/>
  <c r="N376" i="202"/>
  <c r="A376" i="202"/>
  <c r="N376" i="203"/>
  <c r="A376" i="203"/>
  <c r="N376" i="204"/>
  <c r="A376" i="204"/>
  <c r="N376" i="205"/>
  <c r="A376" i="205"/>
  <c r="N376" i="206"/>
  <c r="A376" i="206"/>
  <c r="N376" i="207"/>
  <c r="A376" i="207"/>
  <c r="N376" i="208"/>
  <c r="A376" i="208"/>
  <c r="N376" i="210"/>
  <c r="A376" i="210"/>
  <c r="N376" i="211"/>
  <c r="A376" i="211"/>
  <c r="N376" i="212"/>
  <c r="A376" i="212"/>
  <c r="N375" i="199"/>
  <c r="A375" i="199"/>
  <c r="N375" i="200"/>
  <c r="A375" i="200"/>
  <c r="N375" i="201"/>
  <c r="A375" i="201"/>
  <c r="N375" i="202"/>
  <c r="A375" i="202"/>
  <c r="N375" i="203"/>
  <c r="A375" i="203"/>
  <c r="N375" i="204"/>
  <c r="A375" i="204"/>
  <c r="N375" i="205"/>
  <c r="A375" i="205"/>
  <c r="N375" i="206"/>
  <c r="A375" i="206"/>
  <c r="N375" i="207"/>
  <c r="A375" i="207"/>
  <c r="N375" i="208"/>
  <c r="A375" i="208"/>
  <c r="N375" i="210"/>
  <c r="A375" i="210"/>
  <c r="N375" i="211"/>
  <c r="A375" i="211"/>
  <c r="N375" i="212"/>
  <c r="A375" i="212"/>
  <c r="O325" i="199"/>
  <c r="O325" i="200"/>
  <c r="O325" i="201"/>
  <c r="O325" i="202"/>
  <c r="O325" i="203"/>
  <c r="O325" i="204"/>
  <c r="O325" i="205"/>
  <c r="O325" i="206"/>
  <c r="O325" i="207"/>
  <c r="O325" i="208"/>
  <c r="O325" i="210"/>
  <c r="O325" i="211"/>
  <c r="O325" i="212"/>
  <c r="N327" i="199"/>
  <c r="A327" i="199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14" i="199"/>
  <c r="P314" i="200"/>
  <c r="P314" i="201"/>
  <c r="P314" i="202"/>
  <c r="P314" i="203"/>
  <c r="P314" i="204"/>
  <c r="P314" i="205"/>
  <c r="P314" i="206"/>
  <c r="P314" i="207"/>
  <c r="P314" i="208"/>
  <c r="P314" i="210"/>
  <c r="P314" i="211"/>
  <c r="P314" i="212"/>
  <c r="O314" i="199"/>
  <c r="O314" i="200"/>
  <c r="O314" i="201"/>
  <c r="O314" i="202"/>
  <c r="O314" i="203"/>
  <c r="O314" i="204"/>
  <c r="O314" i="205"/>
  <c r="O314" i="206"/>
  <c r="O314" i="207"/>
  <c r="O314" i="208"/>
  <c r="O314" i="210"/>
  <c r="O314" i="211"/>
  <c r="O314" i="212"/>
  <c r="N316" i="199"/>
  <c r="N316" i="200"/>
  <c r="N316" i="201"/>
  <c r="N316" i="202"/>
  <c r="N316" i="203"/>
  <c r="N316" i="204"/>
  <c r="N316" i="205"/>
  <c r="N316" i="206"/>
  <c r="N316" i="207"/>
  <c r="N316" i="208"/>
  <c r="N316" i="210"/>
  <c r="N316" i="211"/>
  <c r="N316" i="212"/>
  <c r="N315" i="199"/>
  <c r="A315" i="199"/>
  <c r="N315" i="200"/>
  <c r="A315" i="200"/>
  <c r="N315" i="201"/>
  <c r="A315" i="201"/>
  <c r="N315" i="202"/>
  <c r="A315" i="202"/>
  <c r="N315" i="203"/>
  <c r="A315" i="203"/>
  <c r="N315" i="204"/>
  <c r="A315" i="204"/>
  <c r="N315" i="205"/>
  <c r="A315" i="205"/>
  <c r="N315" i="206"/>
  <c r="A315" i="206"/>
  <c r="N315" i="207"/>
  <c r="A315" i="207"/>
  <c r="N315" i="208"/>
  <c r="A315" i="208"/>
  <c r="N315" i="210"/>
  <c r="A315" i="210"/>
  <c r="N315" i="211"/>
  <c r="A315" i="211"/>
  <c r="N315" i="212"/>
  <c r="A315" i="212"/>
  <c r="O311" i="199"/>
  <c r="O311" i="200"/>
  <c r="O311" i="201"/>
  <c r="O311" i="202"/>
  <c r="O311" i="203"/>
  <c r="O311" i="204"/>
  <c r="O311" i="205"/>
  <c r="O311" i="206"/>
  <c r="O311" i="207"/>
  <c r="O311" i="208"/>
  <c r="O311" i="210"/>
  <c r="O311" i="211"/>
  <c r="O311" i="212"/>
  <c r="N312" i="199"/>
  <c r="A312" i="199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N297" i="199"/>
  <c r="A297" i="199"/>
  <c r="N297" i="200"/>
  <c r="A297" i="200"/>
  <c r="N297" i="201"/>
  <c r="A297" i="201"/>
  <c r="N297" i="202"/>
  <c r="A297" i="202"/>
  <c r="N297" i="203"/>
  <c r="A297" i="203"/>
  <c r="N297" i="204"/>
  <c r="A297" i="204"/>
  <c r="N297" i="205"/>
  <c r="A297" i="205"/>
  <c r="N297" i="206"/>
  <c r="A297" i="206"/>
  <c r="N297" i="207"/>
  <c r="A297" i="207"/>
  <c r="N297" i="208"/>
  <c r="A297" i="208"/>
  <c r="N297" i="210"/>
  <c r="A297" i="210"/>
  <c r="N297" i="211"/>
  <c r="A297" i="211"/>
  <c r="N297" i="212"/>
  <c r="A297" i="212"/>
  <c r="N298" i="199"/>
  <c r="A298" i="199"/>
  <c r="N298" i="200"/>
  <c r="A298" i="200"/>
  <c r="N298" i="201"/>
  <c r="A298" i="201"/>
  <c r="N298" i="202"/>
  <c r="A298" i="202"/>
  <c r="N298" i="203"/>
  <c r="A298" i="203"/>
  <c r="N298" i="204"/>
  <c r="A298" i="204"/>
  <c r="N298" i="205"/>
  <c r="A298" i="205"/>
  <c r="N298" i="206"/>
  <c r="A298" i="206"/>
  <c r="N298" i="207"/>
  <c r="A298" i="207"/>
  <c r="N298" i="208"/>
  <c r="A298" i="208"/>
  <c r="N298" i="210"/>
  <c r="A298" i="210"/>
  <c r="N298" i="211"/>
  <c r="A298" i="211"/>
  <c r="N298" i="212"/>
  <c r="A298" i="212"/>
  <c r="A237" i="199"/>
  <c r="P236" i="199"/>
  <c r="A237" i="200"/>
  <c r="P236" i="200"/>
  <c r="A237" i="201"/>
  <c r="P236" i="201"/>
  <c r="A237" i="202"/>
  <c r="P236" i="202"/>
  <c r="A237" i="203"/>
  <c r="P236" i="203"/>
  <c r="A237" i="204"/>
  <c r="P236" i="204"/>
  <c r="A237" i="205"/>
  <c r="P236" i="205"/>
  <c r="A237" i="206"/>
  <c r="P236" i="206"/>
  <c r="A237" i="207"/>
  <c r="P236" i="207"/>
  <c r="A237" i="208"/>
  <c r="P236" i="208"/>
  <c r="A237" i="210"/>
  <c r="P236" i="210"/>
  <c r="A237" i="211"/>
  <c r="P236" i="211"/>
  <c r="A237" i="212"/>
  <c r="P236" i="212"/>
  <c r="P224" i="199"/>
  <c r="P224" i="200"/>
  <c r="P224" i="201"/>
  <c r="P224" i="202"/>
  <c r="P224" i="203"/>
  <c r="P224" i="204"/>
  <c r="P224" i="205"/>
  <c r="P224" i="206"/>
  <c r="P224" i="207"/>
  <c r="P224" i="208"/>
  <c r="P224" i="210"/>
  <c r="P224" i="211"/>
  <c r="P224" i="212"/>
  <c r="O224" i="199"/>
  <c r="O224" i="200"/>
  <c r="O224" i="201"/>
  <c r="O224" i="202"/>
  <c r="O224" i="204"/>
  <c r="O224" i="205"/>
  <c r="O224" i="206"/>
  <c r="O224" i="207"/>
  <c r="O224" i="208"/>
  <c r="O224" i="210"/>
  <c r="O224" i="211"/>
  <c r="O224" i="212"/>
  <c r="P231" i="199"/>
  <c r="P231" i="200"/>
  <c r="P231" i="201"/>
  <c r="P231" i="202"/>
  <c r="P231" i="203"/>
  <c r="P231" i="204"/>
  <c r="P231" i="205"/>
  <c r="P231" i="206"/>
  <c r="P231" i="207"/>
  <c r="P231" i="208"/>
  <c r="P231" i="210"/>
  <c r="P231" i="211"/>
  <c r="P231" i="212"/>
  <c r="O231" i="200"/>
  <c r="O231" i="201"/>
  <c r="O231" i="202"/>
  <c r="O231" i="204"/>
  <c r="O231" i="205"/>
  <c r="O231" i="206"/>
  <c r="O231" i="207"/>
  <c r="O231" i="208"/>
  <c r="O231" i="210"/>
  <c r="O231" i="211"/>
  <c r="O231" i="212"/>
  <c r="N232" i="199"/>
  <c r="A232" i="199"/>
  <c r="N232" i="200"/>
  <c r="A232" i="200"/>
  <c r="N232" i="201"/>
  <c r="A232" i="201"/>
  <c r="N232" i="202"/>
  <c r="A232" i="202"/>
  <c r="N232" i="203"/>
  <c r="A232" i="203"/>
  <c r="N232" i="204"/>
  <c r="A232" i="204"/>
  <c r="N232" i="205"/>
  <c r="A232" i="205"/>
  <c r="N232" i="206"/>
  <c r="A232" i="206"/>
  <c r="N232" i="207"/>
  <c r="A232" i="207"/>
  <c r="N232" i="208"/>
  <c r="A232" i="208"/>
  <c r="N232" i="210"/>
  <c r="A232" i="210"/>
  <c r="N232" i="211"/>
  <c r="A232" i="211"/>
  <c r="N232" i="212"/>
  <c r="A232" i="212"/>
  <c r="A207" i="199"/>
  <c r="A207" i="200"/>
  <c r="A207" i="201"/>
  <c r="A207" i="202"/>
  <c r="A207" i="203"/>
  <c r="A207" i="204"/>
  <c r="A207" i="205"/>
  <c r="A207" i="206"/>
  <c r="A207" i="207"/>
  <c r="A207" i="208"/>
  <c r="A207" i="210"/>
  <c r="A207" i="211"/>
  <c r="A207" i="212"/>
  <c r="N208" i="199"/>
  <c r="A208" i="199"/>
  <c r="N208" i="200"/>
  <c r="A208" i="200"/>
  <c r="N208" i="201"/>
  <c r="A208" i="201"/>
  <c r="N208" i="202"/>
  <c r="A208" i="202"/>
  <c r="N208" i="203"/>
  <c r="A208" i="203"/>
  <c r="N208" i="204"/>
  <c r="A208" i="204"/>
  <c r="N208" i="205"/>
  <c r="A208" i="205"/>
  <c r="N208" i="206"/>
  <c r="A208" i="206"/>
  <c r="N208" i="207"/>
  <c r="A208" i="207"/>
  <c r="N208" i="208"/>
  <c r="A208" i="208"/>
  <c r="N208" i="210"/>
  <c r="A208" i="210"/>
  <c r="N208" i="211"/>
  <c r="A208" i="211"/>
  <c r="N208" i="212"/>
  <c r="A208" i="212"/>
  <c r="O163" i="199"/>
  <c r="O163" i="200"/>
  <c r="O163" i="201"/>
  <c r="O163" i="202"/>
  <c r="O163" i="203"/>
  <c r="O163" i="204"/>
  <c r="O163" i="205"/>
  <c r="O163" i="206"/>
  <c r="O163" i="207"/>
  <c r="O163" i="208"/>
  <c r="O163" i="210"/>
  <c r="O163" i="211"/>
  <c r="O163" i="212"/>
  <c r="N374" i="212" l="1"/>
  <c r="N374" i="203"/>
  <c r="N374" i="210"/>
  <c r="N374" i="205"/>
  <c r="N374" i="201"/>
  <c r="N374" i="207"/>
  <c r="N374" i="199"/>
  <c r="N374" i="208"/>
  <c r="N374" i="204"/>
  <c r="N374" i="200"/>
  <c r="N374" i="211"/>
  <c r="N374" i="206"/>
  <c r="N374" i="202"/>
  <c r="N231" i="208"/>
  <c r="N231" i="204"/>
  <c r="N231" i="212"/>
  <c r="N231" i="203"/>
  <c r="N231" i="200"/>
  <c r="N231" i="207"/>
  <c r="N231" i="199"/>
  <c r="N207" i="199"/>
  <c r="N207" i="211"/>
  <c r="N207" i="206"/>
  <c r="N207" i="202"/>
  <c r="N207" i="210"/>
  <c r="N207" i="205"/>
  <c r="N207" i="201"/>
  <c r="N207" i="208"/>
  <c r="N207" i="204"/>
  <c r="N207" i="200"/>
  <c r="N207" i="212"/>
  <c r="N207" i="207"/>
  <c r="N207" i="203"/>
  <c r="N231" i="211"/>
  <c r="N231" i="206"/>
  <c r="N231" i="202"/>
  <c r="N231" i="210"/>
  <c r="N231" i="205"/>
  <c r="N231" i="201"/>
  <c r="N164" i="199" l="1"/>
  <c r="A164" i="199"/>
  <c r="P163" i="199"/>
  <c r="A163" i="199"/>
  <c r="N164" i="200"/>
  <c r="A164" i="200"/>
  <c r="P163" i="200"/>
  <c r="N163" i="200" s="1"/>
  <c r="A163" i="200"/>
  <c r="N164" i="201"/>
  <c r="A164" i="201"/>
  <c r="P163" i="201"/>
  <c r="N163" i="201" s="1"/>
  <c r="A163" i="201"/>
  <c r="N164" i="202"/>
  <c r="A164" i="202"/>
  <c r="P163" i="202"/>
  <c r="N163" i="202" s="1"/>
  <c r="A163" i="202"/>
  <c r="N164" i="203"/>
  <c r="A164" i="203"/>
  <c r="P163" i="203"/>
  <c r="N163" i="203" s="1"/>
  <c r="A163" i="203"/>
  <c r="N164" i="204"/>
  <c r="A164" i="204"/>
  <c r="P163" i="204"/>
  <c r="N163" i="204" s="1"/>
  <c r="A163" i="204"/>
  <c r="N164" i="205"/>
  <c r="A164" i="205"/>
  <c r="P163" i="205"/>
  <c r="N163" i="205" s="1"/>
  <c r="A163" i="205"/>
  <c r="N164" i="206"/>
  <c r="A164" i="206"/>
  <c r="P163" i="206"/>
  <c r="N163" i="206" s="1"/>
  <c r="A163" i="206"/>
  <c r="N164" i="207"/>
  <c r="A164" i="207"/>
  <c r="P163" i="207"/>
  <c r="N163" i="207" s="1"/>
  <c r="A163" i="207"/>
  <c r="N164" i="208"/>
  <c r="A164" i="208"/>
  <c r="P163" i="208"/>
  <c r="N163" i="208" s="1"/>
  <c r="A163" i="208"/>
  <c r="N164" i="210"/>
  <c r="A164" i="210"/>
  <c r="P163" i="210"/>
  <c r="N163" i="210" s="1"/>
  <c r="A163" i="210"/>
  <c r="N164" i="211"/>
  <c r="A164" i="211"/>
  <c r="P163" i="211"/>
  <c r="N163" i="211" s="1"/>
  <c r="A163" i="211"/>
  <c r="N164" i="212"/>
  <c r="A164" i="212"/>
  <c r="P163" i="212"/>
  <c r="N163" i="212" s="1"/>
  <c r="A163" i="212"/>
  <c r="O115" i="200"/>
  <c r="O115" i="201"/>
  <c r="O115" i="202"/>
  <c r="O115" i="203"/>
  <c r="O115" i="204"/>
  <c r="O115" i="205"/>
  <c r="O115" i="206"/>
  <c r="O115" i="207"/>
  <c r="O115" i="208"/>
  <c r="O115" i="210"/>
  <c r="O115" i="211"/>
  <c r="O115" i="212"/>
  <c r="N117" i="199"/>
  <c r="N117" i="200"/>
  <c r="N117" i="201"/>
  <c r="N117" i="202"/>
  <c r="N117" i="203"/>
  <c r="N117" i="204"/>
  <c r="N117" i="205"/>
  <c r="N117" i="206"/>
  <c r="N117" i="207"/>
  <c r="N117" i="208"/>
  <c r="N117" i="210"/>
  <c r="N117" i="211"/>
  <c r="N117" i="212"/>
  <c r="O64" i="199"/>
  <c r="O64" i="200"/>
  <c r="O64" i="201"/>
  <c r="O64" i="202"/>
  <c r="O64" i="203"/>
  <c r="O64" i="204"/>
  <c r="O64" i="205"/>
  <c r="O64" i="206"/>
  <c r="O64" i="207"/>
  <c r="O64" i="208"/>
  <c r="O64" i="210"/>
  <c r="O64" i="211"/>
  <c r="O64" i="212"/>
  <c r="N46" i="199"/>
  <c r="N47" i="199"/>
  <c r="N46" i="200"/>
  <c r="N47" i="200"/>
  <c r="N46" i="201"/>
  <c r="N47" i="201"/>
  <c r="N46" i="202"/>
  <c r="N47" i="202"/>
  <c r="N46" i="203"/>
  <c r="N47" i="203"/>
  <c r="N46" i="204"/>
  <c r="N47" i="204"/>
  <c r="N46" i="205"/>
  <c r="N47" i="205"/>
  <c r="N46" i="206"/>
  <c r="N47" i="206"/>
  <c r="N46" i="207"/>
  <c r="N47" i="207"/>
  <c r="N46" i="208"/>
  <c r="N47" i="208"/>
  <c r="N46" i="210"/>
  <c r="N47" i="210"/>
  <c r="N46" i="211"/>
  <c r="N47" i="211"/>
  <c r="N46" i="212"/>
  <c r="N47" i="212"/>
  <c r="N163" i="199" l="1"/>
  <c r="O147" i="199"/>
  <c r="N765" i="200" l="1"/>
  <c r="N765" i="201"/>
  <c r="N765" i="202"/>
  <c r="N765" i="203"/>
  <c r="N765" i="204"/>
  <c r="N765" i="205"/>
  <c r="N765" i="206"/>
  <c r="N765" i="207"/>
  <c r="N765" i="208"/>
  <c r="N765" i="210"/>
  <c r="N765" i="211"/>
  <c r="N765" i="212"/>
  <c r="N765" i="199"/>
  <c r="P763" i="200"/>
  <c r="P763" i="201"/>
  <c r="P763" i="202"/>
  <c r="P763" i="203"/>
  <c r="P763" i="204"/>
  <c r="P763" i="205"/>
  <c r="P763" i="206"/>
  <c r="P763" i="207"/>
  <c r="P763" i="208"/>
  <c r="P763" i="210"/>
  <c r="P763" i="211"/>
  <c r="P763" i="212"/>
  <c r="P763" i="199"/>
  <c r="O763" i="200"/>
  <c r="O763" i="201"/>
  <c r="O763" i="202"/>
  <c r="O763" i="203"/>
  <c r="O763" i="204"/>
  <c r="O763" i="205"/>
  <c r="O763" i="206"/>
  <c r="O763" i="207"/>
  <c r="O763" i="208"/>
  <c r="O763" i="210"/>
  <c r="O763" i="211"/>
  <c r="O763" i="212"/>
  <c r="N587" i="200" l="1"/>
  <c r="N587" i="201"/>
  <c r="N587" i="202"/>
  <c r="N587" i="203"/>
  <c r="N587" i="204"/>
  <c r="N587" i="205"/>
  <c r="N587" i="206"/>
  <c r="N587" i="207"/>
  <c r="N587" i="208"/>
  <c r="N587" i="210"/>
  <c r="N587" i="211"/>
  <c r="N587" i="212"/>
  <c r="N587" i="199"/>
  <c r="O251" i="199"/>
  <c r="P279" i="200"/>
  <c r="P279" i="201"/>
  <c r="P279" i="202"/>
  <c r="P279" i="203"/>
  <c r="P279" i="204"/>
  <c r="P279" i="205"/>
  <c r="P279" i="206"/>
  <c r="P279" i="207"/>
  <c r="P279" i="208"/>
  <c r="P279" i="210"/>
  <c r="P279" i="211"/>
  <c r="P279" i="212"/>
  <c r="P279" i="199"/>
  <c r="O279" i="200"/>
  <c r="O279" i="201"/>
  <c r="O279" i="202"/>
  <c r="O279" i="203"/>
  <c r="O279" i="204"/>
  <c r="O279" i="205"/>
  <c r="O279" i="206"/>
  <c r="O279" i="207"/>
  <c r="O279" i="208"/>
  <c r="O279" i="210"/>
  <c r="O279" i="211"/>
  <c r="O279" i="212"/>
  <c r="O279" i="199"/>
  <c r="N282" i="200"/>
  <c r="N282" i="201"/>
  <c r="N282" i="202"/>
  <c r="N282" i="203"/>
  <c r="N282" i="204"/>
  <c r="N282" i="205"/>
  <c r="N282" i="206"/>
  <c r="N282" i="207"/>
  <c r="N282" i="208"/>
  <c r="N282" i="210"/>
  <c r="N282" i="211"/>
  <c r="N282" i="212"/>
  <c r="N282" i="199"/>
  <c r="P200" i="200"/>
  <c r="P200" i="201"/>
  <c r="P200" i="202"/>
  <c r="P200" i="203"/>
  <c r="P200" i="204"/>
  <c r="P200" i="205"/>
  <c r="P200" i="206"/>
  <c r="P200" i="207"/>
  <c r="P200" i="208"/>
  <c r="P200" i="210"/>
  <c r="P200" i="211"/>
  <c r="P200" i="212"/>
  <c r="O200" i="200"/>
  <c r="O200" i="201"/>
  <c r="O200" i="202"/>
  <c r="O200" i="204"/>
  <c r="O200" i="205"/>
  <c r="O200" i="206"/>
  <c r="O200" i="207"/>
  <c r="O200" i="208"/>
  <c r="O200" i="210"/>
  <c r="O200" i="211"/>
  <c r="O200" i="212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N205" i="199" l="1"/>
  <c r="P644" i="200" l="1"/>
  <c r="P644" i="201"/>
  <c r="P644" i="202"/>
  <c r="P644" i="203"/>
  <c r="P644" i="204"/>
  <c r="P644" i="205"/>
  <c r="P644" i="206"/>
  <c r="P644" i="207"/>
  <c r="P644" i="208"/>
  <c r="P644" i="210"/>
  <c r="P644" i="211"/>
  <c r="P644" i="212"/>
  <c r="O644" i="199"/>
  <c r="O644" i="200"/>
  <c r="O644" i="201"/>
  <c r="O644" i="202"/>
  <c r="O644" i="203"/>
  <c r="O644" i="204"/>
  <c r="O644" i="205"/>
  <c r="O644" i="206"/>
  <c r="O644" i="207"/>
  <c r="O644" i="208"/>
  <c r="O644" i="210"/>
  <c r="O644" i="211"/>
  <c r="O644" i="212"/>
  <c r="N646" i="199"/>
  <c r="N646" i="200"/>
  <c r="N646" i="201"/>
  <c r="N646" i="202"/>
  <c r="N646" i="203"/>
  <c r="N646" i="204"/>
  <c r="N646" i="205"/>
  <c r="N646" i="206"/>
  <c r="N646" i="207"/>
  <c r="N646" i="208"/>
  <c r="N646" i="210"/>
  <c r="N646" i="211"/>
  <c r="N646" i="212"/>
  <c r="N241" i="200"/>
  <c r="N241" i="201"/>
  <c r="N241" i="202"/>
  <c r="N241" i="203"/>
  <c r="N241" i="204"/>
  <c r="N241" i="205"/>
  <c r="N241" i="206"/>
  <c r="N241" i="207"/>
  <c r="N241" i="208"/>
  <c r="N241" i="210"/>
  <c r="N241" i="211"/>
  <c r="N241" i="212"/>
  <c r="N241" i="199"/>
  <c r="P189" i="200"/>
  <c r="P189" i="201"/>
  <c r="P189" i="202"/>
  <c r="P189" i="203"/>
  <c r="P189" i="204"/>
  <c r="P189" i="205"/>
  <c r="P189" i="206"/>
  <c r="P189" i="207"/>
  <c r="P189" i="208"/>
  <c r="P189" i="210"/>
  <c r="P189" i="211"/>
  <c r="P189" i="212"/>
  <c r="P189" i="199"/>
  <c r="O189" i="200"/>
  <c r="O189" i="201"/>
  <c r="O189" i="202"/>
  <c r="O189" i="204"/>
  <c r="O189" i="205"/>
  <c r="O189" i="206"/>
  <c r="O189" i="207"/>
  <c r="O189" i="208"/>
  <c r="O189" i="210"/>
  <c r="O189" i="211"/>
  <c r="O189" i="212"/>
  <c r="O189" i="199"/>
  <c r="N193" i="200"/>
  <c r="N193" i="201"/>
  <c r="N193" i="202"/>
  <c r="N193" i="203"/>
  <c r="N193" i="204"/>
  <c r="N193" i="205"/>
  <c r="N193" i="206"/>
  <c r="N193" i="207"/>
  <c r="N193" i="208"/>
  <c r="N193" i="210"/>
  <c r="N193" i="211"/>
  <c r="N193" i="212"/>
  <c r="N193" i="199"/>
  <c r="P300" i="205" l="1"/>
  <c r="O300" i="205"/>
  <c r="N730" i="199"/>
  <c r="N730" i="200"/>
  <c r="N730" i="201"/>
  <c r="N730" i="202"/>
  <c r="N730" i="203"/>
  <c r="N730" i="204"/>
  <c r="N730" i="206"/>
  <c r="N730" i="207"/>
  <c r="N730" i="208"/>
  <c r="N730" i="210"/>
  <c r="N730" i="211"/>
  <c r="N730" i="212"/>
  <c r="N730" i="205"/>
  <c r="P731" i="205"/>
  <c r="N766" i="202" l="1"/>
  <c r="O761" i="202"/>
  <c r="O759" i="202" s="1"/>
  <c r="P761" i="202"/>
  <c r="P759" i="202" s="1"/>
  <c r="N758" i="202"/>
  <c r="P757" i="202"/>
  <c r="O757" i="202"/>
  <c r="N756" i="202"/>
  <c r="P755" i="202"/>
  <c r="O755" i="202"/>
  <c r="N750" i="202"/>
  <c r="N749" i="202" s="1"/>
  <c r="P749" i="202"/>
  <c r="O749" i="202"/>
  <c r="N744" i="202"/>
  <c r="N743" i="202" s="1"/>
  <c r="N742" i="202"/>
  <c r="N741" i="202"/>
  <c r="N740" i="202"/>
  <c r="N738" i="202"/>
  <c r="N737" i="202"/>
  <c r="N736" i="202"/>
  <c r="P735" i="202"/>
  <c r="O735" i="202"/>
  <c r="N734" i="202"/>
  <c r="N733" i="202"/>
  <c r="N732" i="202"/>
  <c r="P731" i="202"/>
  <c r="O731" i="202"/>
  <c r="N729" i="202"/>
  <c r="N726" i="202"/>
  <c r="N725" i="202"/>
  <c r="P724" i="202"/>
  <c r="O724" i="202"/>
  <c r="N723" i="202"/>
  <c r="N721" i="202"/>
  <c r="N720" i="202"/>
  <c r="N719" i="202"/>
  <c r="P718" i="202"/>
  <c r="N717" i="202"/>
  <c r="P716" i="202"/>
  <c r="O716" i="202"/>
  <c r="N715" i="202"/>
  <c r="N713" i="202"/>
  <c r="N712" i="202"/>
  <c r="N711" i="202"/>
  <c r="P710" i="202"/>
  <c r="N709" i="202"/>
  <c r="N708" i="202"/>
  <c r="N707" i="202"/>
  <c r="N706" i="202"/>
  <c r="N705" i="202"/>
  <c r="N704" i="202"/>
  <c r="N703" i="202"/>
  <c r="P702" i="202"/>
  <c r="O702" i="202"/>
  <c r="N697" i="202"/>
  <c r="N696" i="202"/>
  <c r="P695" i="202"/>
  <c r="O695" i="202"/>
  <c r="N694" i="202"/>
  <c r="N693" i="202"/>
  <c r="P692" i="202"/>
  <c r="O692" i="202"/>
  <c r="N691" i="202"/>
  <c r="N690" i="202"/>
  <c r="P689" i="202"/>
  <c r="O689" i="202"/>
  <c r="N688" i="202"/>
  <c r="N683" i="202"/>
  <c r="N682" i="202"/>
  <c r="P681" i="202"/>
  <c r="O681" i="202"/>
  <c r="N676" i="202"/>
  <c r="P675" i="202"/>
  <c r="P673" i="202" s="1"/>
  <c r="P671" i="202" s="1"/>
  <c r="O675" i="202"/>
  <c r="O673" i="202" s="1"/>
  <c r="O671" i="202" s="1"/>
  <c r="N666" i="202"/>
  <c r="P665" i="202"/>
  <c r="O665" i="202"/>
  <c r="N664" i="202"/>
  <c r="N663" i="202"/>
  <c r="P662" i="202"/>
  <c r="O662" i="202"/>
  <c r="N661" i="202"/>
  <c r="P660" i="202"/>
  <c r="O660" i="202"/>
  <c r="N659" i="202"/>
  <c r="P658" i="202"/>
  <c r="O658" i="202"/>
  <c r="N657" i="202"/>
  <c r="P656" i="202"/>
  <c r="O656" i="202"/>
  <c r="N655" i="202"/>
  <c r="N654" i="202"/>
  <c r="N653" i="202"/>
  <c r="N652" i="202"/>
  <c r="P651" i="202"/>
  <c r="O651" i="202"/>
  <c r="N645" i="202"/>
  <c r="N644" i="202" s="1"/>
  <c r="N643" i="202"/>
  <c r="N642" i="202"/>
  <c r="N641" i="202"/>
  <c r="N640" i="202"/>
  <c r="P639" i="202"/>
  <c r="O639" i="202"/>
  <c r="N638" i="202"/>
  <c r="P637" i="202"/>
  <c r="O637" i="202"/>
  <c r="N636" i="202"/>
  <c r="N635" i="202"/>
  <c r="P634" i="202"/>
  <c r="O634" i="202"/>
  <c r="N633" i="202"/>
  <c r="N632" i="202"/>
  <c r="P631" i="202"/>
  <c r="O631" i="202"/>
  <c r="N630" i="202"/>
  <c r="N629" i="202"/>
  <c r="N628" i="202"/>
  <c r="N627" i="202"/>
  <c r="P626" i="202"/>
  <c r="O626" i="202"/>
  <c r="N621" i="202"/>
  <c r="N620" i="202"/>
  <c r="P619" i="202"/>
  <c r="P617" i="202" s="1"/>
  <c r="O619" i="202"/>
  <c r="O617" i="202" s="1"/>
  <c r="N614" i="202"/>
  <c r="P613" i="202"/>
  <c r="O613" i="202"/>
  <c r="A613" i="202"/>
  <c r="N612" i="202"/>
  <c r="N611" i="202"/>
  <c r="P610" i="202"/>
  <c r="O610" i="202"/>
  <c r="A610" i="202"/>
  <c r="A609" i="202"/>
  <c r="A608" i="202"/>
  <c r="A607" i="202"/>
  <c r="A606" i="202"/>
  <c r="N605" i="202"/>
  <c r="A605" i="202"/>
  <c r="N604" i="202"/>
  <c r="A604" i="202"/>
  <c r="P603" i="202"/>
  <c r="P601" i="202" s="1"/>
  <c r="O603" i="202"/>
  <c r="O601" i="202" s="1"/>
  <c r="A603" i="202"/>
  <c r="A602" i="202"/>
  <c r="A601" i="202"/>
  <c r="N600" i="202"/>
  <c r="N599" i="202" s="1"/>
  <c r="P599" i="202"/>
  <c r="O599" i="202"/>
  <c r="N598" i="202"/>
  <c r="P597" i="202"/>
  <c r="O597" i="202"/>
  <c r="N596" i="202"/>
  <c r="P595" i="202"/>
  <c r="O595" i="202"/>
  <c r="N594" i="202"/>
  <c r="P593" i="202"/>
  <c r="O593" i="202"/>
  <c r="N592" i="202"/>
  <c r="A592" i="202"/>
  <c r="N590" i="202"/>
  <c r="A590" i="202"/>
  <c r="P589" i="202"/>
  <c r="O589" i="202"/>
  <c r="A589" i="202"/>
  <c r="N588" i="202"/>
  <c r="A588" i="202"/>
  <c r="N586" i="202"/>
  <c r="A586" i="202"/>
  <c r="P585" i="202"/>
  <c r="O585" i="202"/>
  <c r="A585" i="202"/>
  <c r="N584" i="202"/>
  <c r="A584" i="202"/>
  <c r="N583" i="202"/>
  <c r="A583" i="202"/>
  <c r="N582" i="202"/>
  <c r="A582" i="202"/>
  <c r="N581" i="202"/>
  <c r="A581" i="202"/>
  <c r="P580" i="202"/>
  <c r="O580" i="202"/>
  <c r="A580" i="202"/>
  <c r="A579" i="202"/>
  <c r="A578" i="202"/>
  <c r="A577" i="202"/>
  <c r="A576" i="202"/>
  <c r="A575" i="202"/>
  <c r="A574" i="202"/>
  <c r="N65" i="202"/>
  <c r="N64" i="202" s="1"/>
  <c r="A65" i="202"/>
  <c r="P64" i="202"/>
  <c r="P572" i="202" s="1"/>
  <c r="A64" i="202"/>
  <c r="A573" i="202"/>
  <c r="A572" i="202"/>
  <c r="N570" i="202"/>
  <c r="N569" i="202" s="1"/>
  <c r="A570" i="202"/>
  <c r="P567" i="202"/>
  <c r="O567" i="202"/>
  <c r="A569" i="202"/>
  <c r="A568" i="202"/>
  <c r="A567" i="202"/>
  <c r="A566" i="202"/>
  <c r="A565" i="202"/>
  <c r="N563" i="202"/>
  <c r="A563" i="202"/>
  <c r="N562" i="202"/>
  <c r="A562" i="202"/>
  <c r="N561" i="202"/>
  <c r="A561" i="202"/>
  <c r="P558" i="202"/>
  <c r="O558" i="202"/>
  <c r="A560" i="202"/>
  <c r="A559" i="202"/>
  <c r="A558" i="202"/>
  <c r="N557" i="202"/>
  <c r="A557" i="202"/>
  <c r="N556" i="202"/>
  <c r="A556" i="202"/>
  <c r="P555" i="202"/>
  <c r="O555" i="202"/>
  <c r="A555" i="202"/>
  <c r="N554" i="202"/>
  <c r="A554" i="202"/>
  <c r="P553" i="202"/>
  <c r="O553" i="202"/>
  <c r="A553" i="202"/>
  <c r="N552" i="202"/>
  <c r="A552" i="202"/>
  <c r="P551" i="202"/>
  <c r="O551" i="202"/>
  <c r="A551" i="202"/>
  <c r="A550" i="202"/>
  <c r="A549" i="202"/>
  <c r="A546" i="202"/>
  <c r="N545" i="202"/>
  <c r="A545" i="202"/>
  <c r="P544" i="202"/>
  <c r="O544" i="202"/>
  <c r="A544" i="202"/>
  <c r="N543" i="202"/>
  <c r="A543" i="202"/>
  <c r="N541" i="202"/>
  <c r="A541" i="202"/>
  <c r="N540" i="202"/>
  <c r="A540" i="202"/>
  <c r="A539" i="202"/>
  <c r="A538" i="202"/>
  <c r="A537" i="202"/>
  <c r="A535" i="202"/>
  <c r="A534" i="202"/>
  <c r="A533" i="202"/>
  <c r="N532" i="202"/>
  <c r="A532" i="202"/>
  <c r="P531" i="202"/>
  <c r="O531" i="202"/>
  <c r="O529" i="202" s="1"/>
  <c r="N528" i="202"/>
  <c r="A528" i="202"/>
  <c r="N527" i="202"/>
  <c r="A527" i="202"/>
  <c r="P526" i="202"/>
  <c r="P524" i="202" s="1"/>
  <c r="O526" i="202"/>
  <c r="O524" i="202" s="1"/>
  <c r="A526" i="202"/>
  <c r="A525" i="202"/>
  <c r="A524" i="202"/>
  <c r="N523" i="202"/>
  <c r="A523" i="202"/>
  <c r="P522" i="202"/>
  <c r="O522" i="202"/>
  <c r="A522" i="202"/>
  <c r="N521" i="202"/>
  <c r="A521" i="202"/>
  <c r="P520" i="202"/>
  <c r="O520" i="202"/>
  <c r="A520" i="202"/>
  <c r="A519" i="202"/>
  <c r="A518" i="202"/>
  <c r="A517" i="202"/>
  <c r="A516" i="202"/>
  <c r="P514" i="202"/>
  <c r="O514" i="202"/>
  <c r="A514" i="202"/>
  <c r="N513" i="202"/>
  <c r="A513" i="202"/>
  <c r="N512" i="202"/>
  <c r="A512" i="202"/>
  <c r="N511" i="202"/>
  <c r="A511" i="202"/>
  <c r="P510" i="202"/>
  <c r="O510" i="202"/>
  <c r="A510" i="202"/>
  <c r="N509" i="202"/>
  <c r="A509" i="202"/>
  <c r="N508" i="202"/>
  <c r="A508" i="202"/>
  <c r="N507" i="202"/>
  <c r="A507" i="202"/>
  <c r="N506" i="202"/>
  <c r="A506" i="202"/>
  <c r="N505" i="202"/>
  <c r="A505" i="202"/>
  <c r="N504" i="202"/>
  <c r="A504" i="202"/>
  <c r="N503" i="202"/>
  <c r="A503" i="202"/>
  <c r="N502" i="202"/>
  <c r="A502" i="202"/>
  <c r="N501" i="202"/>
  <c r="A501" i="202"/>
  <c r="P500" i="202"/>
  <c r="O500" i="202"/>
  <c r="A500" i="202"/>
  <c r="N497" i="202"/>
  <c r="A497" i="202"/>
  <c r="N496" i="202"/>
  <c r="A496" i="202"/>
  <c r="A495" i="202"/>
  <c r="A494" i="202"/>
  <c r="A493" i="202"/>
  <c r="A492" i="202"/>
  <c r="A491" i="202"/>
  <c r="A490" i="202"/>
  <c r="A489" i="202"/>
  <c r="N486" i="202"/>
  <c r="A486" i="202"/>
  <c r="P485" i="202"/>
  <c r="P480" i="202" s="1"/>
  <c r="O485" i="202"/>
  <c r="A485" i="202"/>
  <c r="N484" i="202"/>
  <c r="A484" i="202"/>
  <c r="N483" i="202"/>
  <c r="A483" i="202"/>
  <c r="A482" i="202"/>
  <c r="A481" i="202"/>
  <c r="A480" i="202"/>
  <c r="A479" i="202"/>
  <c r="A478" i="202"/>
  <c r="A477" i="202"/>
  <c r="A476" i="202"/>
  <c r="N475" i="202"/>
  <c r="A475" i="202"/>
  <c r="N474" i="202"/>
  <c r="A474" i="202"/>
  <c r="P473" i="202"/>
  <c r="O473" i="202"/>
  <c r="A473" i="202"/>
  <c r="N472" i="202"/>
  <c r="N471" i="202"/>
  <c r="N469" i="202"/>
  <c r="A469" i="202"/>
  <c r="N468" i="202"/>
  <c r="A468" i="202"/>
  <c r="N467" i="202"/>
  <c r="A467" i="202"/>
  <c r="N466" i="202"/>
  <c r="A466" i="202"/>
  <c r="N465" i="202"/>
  <c r="A465" i="202"/>
  <c r="P464" i="202"/>
  <c r="A464" i="202"/>
  <c r="N463" i="202"/>
  <c r="A463" i="202"/>
  <c r="N462" i="202"/>
  <c r="A462" i="202"/>
  <c r="N461" i="202"/>
  <c r="A461" i="202"/>
  <c r="N460" i="202"/>
  <c r="A460" i="202"/>
  <c r="N459" i="202"/>
  <c r="A459" i="202"/>
  <c r="N458" i="202"/>
  <c r="A458" i="202"/>
  <c r="N457" i="202"/>
  <c r="A457" i="202"/>
  <c r="N456" i="202"/>
  <c r="A456" i="202"/>
  <c r="P455" i="202"/>
  <c r="O455" i="202"/>
  <c r="A455" i="202"/>
  <c r="N454" i="202"/>
  <c r="A454" i="202"/>
  <c r="N453" i="202"/>
  <c r="A453" i="202"/>
  <c r="N452" i="202"/>
  <c r="A452" i="202"/>
  <c r="N451" i="202"/>
  <c r="A451" i="202"/>
  <c r="N450" i="202"/>
  <c r="A450" i="202"/>
  <c r="P449" i="202"/>
  <c r="O449" i="202"/>
  <c r="A449" i="202"/>
  <c r="N448" i="202"/>
  <c r="A448" i="202"/>
  <c r="N447" i="202"/>
  <c r="A447" i="202"/>
  <c r="N446" i="202"/>
  <c r="A446" i="202"/>
  <c r="P445" i="202"/>
  <c r="O445" i="202"/>
  <c r="A445" i="202"/>
  <c r="A444" i="202"/>
  <c r="A443" i="202"/>
  <c r="A442" i="202"/>
  <c r="A441" i="202"/>
  <c r="N94" i="202"/>
  <c r="A94" i="202"/>
  <c r="P93" i="202"/>
  <c r="O93" i="202"/>
  <c r="A93" i="202"/>
  <c r="N429" i="202"/>
  <c r="A429" i="202"/>
  <c r="P428" i="202"/>
  <c r="O428" i="202"/>
  <c r="A428" i="202"/>
  <c r="N440" i="202"/>
  <c r="A440" i="202"/>
  <c r="P439" i="202"/>
  <c r="O439" i="202"/>
  <c r="A439" i="202"/>
  <c r="N438" i="202"/>
  <c r="A438" i="202"/>
  <c r="P437" i="202"/>
  <c r="O437" i="202"/>
  <c r="A437" i="202"/>
  <c r="N436" i="202"/>
  <c r="A436" i="202"/>
  <c r="N435" i="202"/>
  <c r="A435" i="202"/>
  <c r="N434" i="202"/>
  <c r="A434" i="202"/>
  <c r="P433" i="202"/>
  <c r="O433" i="202"/>
  <c r="A433" i="202"/>
  <c r="N432" i="202"/>
  <c r="A432" i="202"/>
  <c r="N431" i="202"/>
  <c r="A431" i="202"/>
  <c r="P430" i="202"/>
  <c r="O430" i="202"/>
  <c r="A430" i="202"/>
  <c r="A427" i="202"/>
  <c r="A426" i="202"/>
  <c r="A425" i="202"/>
  <c r="A424" i="202"/>
  <c r="N417" i="202"/>
  <c r="N416" i="202" s="1"/>
  <c r="P416" i="202"/>
  <c r="O416" i="202"/>
  <c r="P414" i="202"/>
  <c r="O414" i="202"/>
  <c r="N413" i="202"/>
  <c r="A413" i="202"/>
  <c r="P412" i="202"/>
  <c r="O412" i="202"/>
  <c r="A412" i="202"/>
  <c r="N302" i="202"/>
  <c r="A302" i="202"/>
  <c r="N301" i="202"/>
  <c r="A301" i="202"/>
  <c r="P300" i="202"/>
  <c r="O300" i="202" s="1"/>
  <c r="A300" i="202"/>
  <c r="A411" i="202"/>
  <c r="A410" i="202"/>
  <c r="A409" i="202"/>
  <c r="A408" i="202"/>
  <c r="A407" i="202"/>
  <c r="P402" i="202"/>
  <c r="O402" i="202"/>
  <c r="N401" i="202"/>
  <c r="A401" i="202"/>
  <c r="N400" i="202"/>
  <c r="A400" i="202"/>
  <c r="N399" i="202"/>
  <c r="A399" i="202"/>
  <c r="P398" i="202"/>
  <c r="O398" i="202"/>
  <c r="A398" i="202"/>
  <c r="N394" i="202"/>
  <c r="A394" i="202"/>
  <c r="A393" i="202"/>
  <c r="N397" i="202"/>
  <c r="A397" i="202"/>
  <c r="P396" i="202"/>
  <c r="O396" i="202"/>
  <c r="A396" i="202"/>
  <c r="N392" i="202"/>
  <c r="A392" i="202"/>
  <c r="P391" i="202"/>
  <c r="O391" i="202"/>
  <c r="A391" i="202"/>
  <c r="N390" i="202"/>
  <c r="A390" i="202"/>
  <c r="P389" i="202"/>
  <c r="O389" i="202"/>
  <c r="A389" i="202"/>
  <c r="N388" i="202"/>
  <c r="A388" i="202"/>
  <c r="N387" i="202"/>
  <c r="A387" i="202"/>
  <c r="N386" i="202"/>
  <c r="A386" i="202"/>
  <c r="N385" i="202"/>
  <c r="A385" i="202"/>
  <c r="N384" i="202"/>
  <c r="A384" i="202"/>
  <c r="N383" i="202"/>
  <c r="A383" i="202"/>
  <c r="N382" i="202"/>
  <c r="A382" i="202"/>
  <c r="P381" i="202"/>
  <c r="O381" i="202"/>
  <c r="A381" i="202"/>
  <c r="A380" i="202"/>
  <c r="A379" i="202"/>
  <c r="A378" i="202"/>
  <c r="A377" i="202"/>
  <c r="P372" i="202"/>
  <c r="O372" i="202"/>
  <c r="A373" i="202"/>
  <c r="A372" i="202"/>
  <c r="A371" i="202"/>
  <c r="A370" i="202"/>
  <c r="N369" i="202"/>
  <c r="A369" i="202"/>
  <c r="N368" i="202"/>
  <c r="N367" i="202"/>
  <c r="P366" i="202"/>
  <c r="O366" i="202"/>
  <c r="A366" i="202"/>
  <c r="A365" i="202"/>
  <c r="P364" i="202"/>
  <c r="A364" i="202"/>
  <c r="A363" i="202"/>
  <c r="A362" i="202"/>
  <c r="N361" i="202"/>
  <c r="A361" i="202"/>
  <c r="P360" i="202"/>
  <c r="O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N352" i="202"/>
  <c r="A352" i="202"/>
  <c r="N351" i="202"/>
  <c r="A351" i="202"/>
  <c r="N350" i="202"/>
  <c r="A350" i="202"/>
  <c r="N349" i="202"/>
  <c r="A349" i="202"/>
  <c r="N348" i="202"/>
  <c r="A348" i="202"/>
  <c r="N347" i="202"/>
  <c r="A347" i="202"/>
  <c r="N346" i="202"/>
  <c r="A346" i="202"/>
  <c r="N345" i="202"/>
  <c r="A345" i="202"/>
  <c r="N344" i="202"/>
  <c r="A344" i="202"/>
  <c r="N343" i="202"/>
  <c r="A343" i="202"/>
  <c r="N342" i="202"/>
  <c r="A342" i="202"/>
  <c r="N341" i="202"/>
  <c r="A341" i="202"/>
  <c r="N340" i="202"/>
  <c r="A340" i="202"/>
  <c r="N339" i="202"/>
  <c r="A339" i="202"/>
  <c r="N338" i="202"/>
  <c r="A338" i="202"/>
  <c r="P337" i="202"/>
  <c r="O337" i="202"/>
  <c r="A337" i="202"/>
  <c r="N336" i="202"/>
  <c r="A336" i="202"/>
  <c r="P335" i="202"/>
  <c r="O335" i="202"/>
  <c r="A335" i="202"/>
  <c r="N334" i="202"/>
  <c r="A334" i="202"/>
  <c r="N333" i="202"/>
  <c r="A333" i="202"/>
  <c r="N332" i="202"/>
  <c r="A332" i="202"/>
  <c r="N331" i="202"/>
  <c r="N330" i="202"/>
  <c r="A330" i="202"/>
  <c r="N329" i="202"/>
  <c r="A329" i="202"/>
  <c r="N328" i="202"/>
  <c r="A328" i="202"/>
  <c r="N326" i="202"/>
  <c r="A326" i="202"/>
  <c r="P325" i="202"/>
  <c r="A325" i="202"/>
  <c r="A324" i="202"/>
  <c r="A323" i="202"/>
  <c r="A322" i="202"/>
  <c r="A321" i="202"/>
  <c r="A320" i="202"/>
  <c r="A319" i="202"/>
  <c r="A314" i="202"/>
  <c r="N313" i="202"/>
  <c r="A313" i="202"/>
  <c r="P311" i="202"/>
  <c r="N311" i="202" s="1"/>
  <c r="A311" i="202"/>
  <c r="N310" i="202"/>
  <c r="A310" i="202"/>
  <c r="N309" i="202"/>
  <c r="A309" i="202"/>
  <c r="N308" i="202"/>
  <c r="A308" i="202"/>
  <c r="P307" i="202"/>
  <c r="O307" i="202"/>
  <c r="A307" i="202"/>
  <c r="N306" i="202"/>
  <c r="A306" i="202"/>
  <c r="N305" i="202"/>
  <c r="A305" i="202"/>
  <c r="N304" i="202"/>
  <c r="A304" i="202"/>
  <c r="P303" i="202"/>
  <c r="O303" i="202"/>
  <c r="A303" i="202"/>
  <c r="N299" i="202"/>
  <c r="A299" i="202"/>
  <c r="N296" i="202"/>
  <c r="A296" i="202"/>
  <c r="P295" i="202"/>
  <c r="O295" i="202"/>
  <c r="A295" i="202"/>
  <c r="N294" i="202"/>
  <c r="N293" i="202"/>
  <c r="N292" i="202"/>
  <c r="P291" i="202"/>
  <c r="O291" i="202"/>
  <c r="N290" i="202"/>
  <c r="N289" i="202"/>
  <c r="N288" i="202"/>
  <c r="N287" i="202"/>
  <c r="N286" i="202"/>
  <c r="P285" i="202"/>
  <c r="O285" i="202"/>
  <c r="N284" i="202"/>
  <c r="P283" i="202"/>
  <c r="O283" i="202"/>
  <c r="N281" i="202"/>
  <c r="N280" i="202"/>
  <c r="N278" i="202"/>
  <c r="N277" i="202"/>
  <c r="P276" i="202"/>
  <c r="O276" i="202"/>
  <c r="N271" i="202"/>
  <c r="N270" i="202"/>
  <c r="N269" i="202"/>
  <c r="N268" i="202"/>
  <c r="N267" i="202"/>
  <c r="A267" i="202"/>
  <c r="N266" i="202"/>
  <c r="A266" i="202"/>
  <c r="N265" i="202"/>
  <c r="A265" i="202"/>
  <c r="P264" i="202"/>
  <c r="P262" i="202" s="1"/>
  <c r="P260" i="202" s="1"/>
  <c r="O264" i="202"/>
  <c r="A264" i="202"/>
  <c r="A263" i="202"/>
  <c r="A262" i="202"/>
  <c r="A261" i="202"/>
  <c r="A260" i="202"/>
  <c r="N259" i="202"/>
  <c r="A259" i="202"/>
  <c r="P258" i="202"/>
  <c r="O258" i="202"/>
  <c r="A258" i="202"/>
  <c r="N257" i="202"/>
  <c r="A257" i="202"/>
  <c r="N256" i="202"/>
  <c r="A256" i="202"/>
  <c r="P255" i="202"/>
  <c r="O255" i="202"/>
  <c r="A255" i="202"/>
  <c r="N254" i="202"/>
  <c r="A254" i="202"/>
  <c r="P253" i="202"/>
  <c r="O253" i="202"/>
  <c r="A253" i="202"/>
  <c r="N252" i="202"/>
  <c r="P251" i="202"/>
  <c r="O251" i="202"/>
  <c r="N250" i="202"/>
  <c r="N249" i="202"/>
  <c r="P248" i="202"/>
  <c r="O248" i="202"/>
  <c r="A246" i="202"/>
  <c r="N243" i="202"/>
  <c r="N242" i="202"/>
  <c r="N240" i="202"/>
  <c r="N235" i="202"/>
  <c r="A235" i="202"/>
  <c r="P234" i="202"/>
  <c r="O234" i="202"/>
  <c r="A234" i="202"/>
  <c r="N233" i="202"/>
  <c r="A233" i="202"/>
  <c r="A231" i="202"/>
  <c r="N230" i="202"/>
  <c r="A230" i="202"/>
  <c r="N229" i="202"/>
  <c r="A229" i="202"/>
  <c r="N228" i="202"/>
  <c r="A228" i="202"/>
  <c r="N227" i="202"/>
  <c r="A227" i="202"/>
  <c r="N226" i="202"/>
  <c r="A226" i="202"/>
  <c r="N225" i="202"/>
  <c r="A225" i="202"/>
  <c r="A224" i="202"/>
  <c r="N223" i="202"/>
  <c r="A223" i="202"/>
  <c r="N222" i="202"/>
  <c r="A222" i="202"/>
  <c r="N221" i="202"/>
  <c r="A221" i="202"/>
  <c r="P220" i="202"/>
  <c r="O220" i="202"/>
  <c r="A220" i="202"/>
  <c r="N219" i="202"/>
  <c r="A219" i="202"/>
  <c r="N218" i="202"/>
  <c r="A218" i="202"/>
  <c r="P217" i="202"/>
  <c r="O217" i="202"/>
  <c r="A217" i="202"/>
  <c r="N216" i="202"/>
  <c r="A216" i="202"/>
  <c r="N214" i="202"/>
  <c r="A214" i="202"/>
  <c r="A213" i="202"/>
  <c r="N212" i="202"/>
  <c r="A212" i="202"/>
  <c r="N211" i="202"/>
  <c r="A211" i="202"/>
  <c r="N210" i="202"/>
  <c r="A210" i="202"/>
  <c r="N209" i="202"/>
  <c r="A209" i="202"/>
  <c r="P206" i="202"/>
  <c r="O206" i="202"/>
  <c r="A206" i="202"/>
  <c r="N204" i="202"/>
  <c r="A204" i="202"/>
  <c r="N203" i="202"/>
  <c r="A203" i="202"/>
  <c r="N202" i="202"/>
  <c r="A202" i="202"/>
  <c r="N201" i="202"/>
  <c r="A201" i="202"/>
  <c r="A200" i="202"/>
  <c r="N199" i="202"/>
  <c r="A199" i="202"/>
  <c r="P198" i="202"/>
  <c r="O198" i="202"/>
  <c r="A198" i="202"/>
  <c r="N197" i="202"/>
  <c r="N196" i="202"/>
  <c r="A196" i="202"/>
  <c r="N195" i="202"/>
  <c r="A195" i="202"/>
  <c r="P194" i="202"/>
  <c r="O194" i="202"/>
  <c r="A194" i="202"/>
  <c r="N192" i="202"/>
  <c r="A192" i="202"/>
  <c r="N191" i="202"/>
  <c r="A191" i="202"/>
  <c r="N190" i="202"/>
  <c r="A190" i="202"/>
  <c r="A189" i="202"/>
  <c r="N188" i="202"/>
  <c r="A188" i="202"/>
  <c r="N187" i="202"/>
  <c r="A187" i="202"/>
  <c r="N186" i="202"/>
  <c r="A186" i="202"/>
  <c r="P185" i="202"/>
  <c r="O185" i="202"/>
  <c r="A185" i="202"/>
  <c r="N184" i="202"/>
  <c r="A184" i="202"/>
  <c r="N183" i="202"/>
  <c r="A183" i="202"/>
  <c r="N182" i="202"/>
  <c r="A182" i="202"/>
  <c r="P181" i="202"/>
  <c r="O181" i="202"/>
  <c r="A181" i="202"/>
  <c r="N180" i="202"/>
  <c r="A180" i="202"/>
  <c r="P179" i="202"/>
  <c r="O179" i="202"/>
  <c r="A179" i="202"/>
  <c r="N178" i="202"/>
  <c r="A178" i="202"/>
  <c r="N177" i="202"/>
  <c r="A177" i="202"/>
  <c r="P176" i="202"/>
  <c r="O176" i="202"/>
  <c r="A176" i="202"/>
  <c r="A175" i="202"/>
  <c r="A174" i="202"/>
  <c r="A173" i="202"/>
  <c r="A172" i="202"/>
  <c r="N162" i="202"/>
  <c r="A162" i="202"/>
  <c r="P161" i="202"/>
  <c r="O161" i="202"/>
  <c r="A161" i="202"/>
  <c r="N160" i="202"/>
  <c r="A160" i="202"/>
  <c r="P159" i="202"/>
  <c r="O159" i="202"/>
  <c r="A159" i="202"/>
  <c r="N158" i="202"/>
  <c r="A158" i="202"/>
  <c r="P157" i="202"/>
  <c r="O157" i="202"/>
  <c r="A157" i="202"/>
  <c r="N156" i="202"/>
  <c r="A156" i="202"/>
  <c r="N155" i="202"/>
  <c r="A155" i="202"/>
  <c r="P154" i="202"/>
  <c r="O154" i="202"/>
  <c r="A154" i="202"/>
  <c r="N153" i="202"/>
  <c r="N152" i="202"/>
  <c r="A152" i="202"/>
  <c r="P151" i="202"/>
  <c r="O151" i="202"/>
  <c r="N171" i="202"/>
  <c r="A171" i="202"/>
  <c r="N170" i="202"/>
  <c r="A170" i="202"/>
  <c r="P169" i="202"/>
  <c r="P167" i="202" s="1"/>
  <c r="P165" i="202" s="1"/>
  <c r="O169" i="202"/>
  <c r="A169" i="202"/>
  <c r="A168" i="202"/>
  <c r="A167" i="202"/>
  <c r="A166" i="202"/>
  <c r="A165" i="202"/>
  <c r="N150" i="202"/>
  <c r="A150" i="202"/>
  <c r="P149" i="202"/>
  <c r="O149" i="202"/>
  <c r="A149" i="202"/>
  <c r="N148" i="202"/>
  <c r="A148" i="202"/>
  <c r="P147" i="202"/>
  <c r="O147" i="202"/>
  <c r="A147" i="202"/>
  <c r="A146" i="202"/>
  <c r="A145" i="202"/>
  <c r="A144" i="202"/>
  <c r="A142" i="202"/>
  <c r="A141" i="202"/>
  <c r="N140" i="202"/>
  <c r="A140" i="202"/>
  <c r="N139" i="202"/>
  <c r="A139" i="202"/>
  <c r="P138" i="202"/>
  <c r="O138" i="202"/>
  <c r="A138" i="202"/>
  <c r="N137" i="202"/>
  <c r="A137" i="202"/>
  <c r="N136" i="202"/>
  <c r="A136" i="202"/>
  <c r="N135" i="202"/>
  <c r="A135" i="202"/>
  <c r="N134" i="202"/>
  <c r="A134" i="202"/>
  <c r="N133" i="202"/>
  <c r="A133" i="202"/>
  <c r="P132" i="202"/>
  <c r="O132" i="202"/>
  <c r="A132" i="202"/>
  <c r="A131" i="202"/>
  <c r="A130" i="202"/>
  <c r="A129" i="202"/>
  <c r="A128" i="202"/>
  <c r="N127" i="202"/>
  <c r="A127" i="202"/>
  <c r="N126" i="202"/>
  <c r="A126" i="202"/>
  <c r="N125" i="202"/>
  <c r="A125" i="202"/>
  <c r="N124" i="202"/>
  <c r="A124" i="202"/>
  <c r="N123" i="202"/>
  <c r="A123" i="202"/>
  <c r="N122" i="202"/>
  <c r="A122" i="202"/>
  <c r="N121" i="202"/>
  <c r="A121" i="202"/>
  <c r="N120" i="202"/>
  <c r="A120" i="202"/>
  <c r="N119" i="202"/>
  <c r="A119" i="202"/>
  <c r="N118" i="202"/>
  <c r="A118" i="202"/>
  <c r="N116" i="202"/>
  <c r="A116" i="202"/>
  <c r="P115" i="202"/>
  <c r="A115" i="202"/>
  <c r="A114" i="202"/>
  <c r="A113" i="202"/>
  <c r="A112" i="202"/>
  <c r="A111" i="202"/>
  <c r="A110" i="202"/>
  <c r="A109" i="202"/>
  <c r="N108" i="202"/>
  <c r="A108" i="202"/>
  <c r="N107" i="202"/>
  <c r="A107" i="202"/>
  <c r="P106" i="202"/>
  <c r="O106" i="202"/>
  <c r="A106" i="202"/>
  <c r="N105" i="202"/>
  <c r="A105" i="202"/>
  <c r="N104" i="202"/>
  <c r="A104" i="202"/>
  <c r="P103" i="202"/>
  <c r="O103" i="202"/>
  <c r="A103" i="202"/>
  <c r="A102" i="202"/>
  <c r="A101" i="202"/>
  <c r="A100" i="202"/>
  <c r="A99" i="202"/>
  <c r="N98" i="202"/>
  <c r="A98" i="202"/>
  <c r="P97" i="202"/>
  <c r="O97" i="202"/>
  <c r="A97" i="202"/>
  <c r="N96" i="202"/>
  <c r="A96" i="202"/>
  <c r="P95" i="202"/>
  <c r="O95" i="202"/>
  <c r="A95" i="202"/>
  <c r="N92" i="202"/>
  <c r="A92" i="202"/>
  <c r="P91" i="202"/>
  <c r="O91" i="202"/>
  <c r="A91" i="202"/>
  <c r="N90" i="202"/>
  <c r="A90" i="202"/>
  <c r="N89" i="202"/>
  <c r="P88" i="202"/>
  <c r="O88" i="202"/>
  <c r="A88" i="202"/>
  <c r="A87" i="202"/>
  <c r="A86" i="202"/>
  <c r="A85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N71" i="202"/>
  <c r="A71" i="202"/>
  <c r="P70" i="202"/>
  <c r="P68" i="202" s="1"/>
  <c r="P66" i="202" s="1"/>
  <c r="O70" i="202"/>
  <c r="A70" i="202"/>
  <c r="A69" i="202"/>
  <c r="A68" i="202"/>
  <c r="A67" i="202"/>
  <c r="A66" i="202"/>
  <c r="N63" i="202"/>
  <c r="N61" i="202" s="1"/>
  <c r="A63" i="202"/>
  <c r="P62" i="202"/>
  <c r="O62" i="202"/>
  <c r="O60" i="202" s="1"/>
  <c r="A62" i="202"/>
  <c r="A61" i="202"/>
  <c r="A60" i="202"/>
  <c r="N59" i="202"/>
  <c r="N58" i="202"/>
  <c r="A58" i="202"/>
  <c r="N57" i="202"/>
  <c r="A57" i="202"/>
  <c r="N56" i="202"/>
  <c r="A56" i="202"/>
  <c r="P55" i="202"/>
  <c r="O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N48" i="202"/>
  <c r="A48" i="202"/>
  <c r="A46" i="202"/>
  <c r="N45" i="202"/>
  <c r="A45" i="202"/>
  <c r="N44" i="202"/>
  <c r="N43" i="202"/>
  <c r="A43" i="202"/>
  <c r="N42" i="202"/>
  <c r="A42" i="202"/>
  <c r="N41" i="202"/>
  <c r="A41" i="202"/>
  <c r="N40" i="202"/>
  <c r="A40" i="202"/>
  <c r="N39" i="202"/>
  <c r="A39" i="202"/>
  <c r="N38" i="202"/>
  <c r="A38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O20" i="202"/>
  <c r="A20" i="202"/>
  <c r="A19" i="202"/>
  <c r="A18" i="202"/>
  <c r="A17" i="202"/>
  <c r="A16" i="202"/>
  <c r="A15" i="202"/>
  <c r="A14" i="202"/>
  <c r="A13" i="202"/>
  <c r="N766" i="203"/>
  <c r="P761" i="203"/>
  <c r="P759" i="203" s="1"/>
  <c r="N758" i="203"/>
  <c r="P757" i="203"/>
  <c r="O757" i="203"/>
  <c r="N756" i="203"/>
  <c r="P755" i="203"/>
  <c r="O755" i="203"/>
  <c r="N750" i="203"/>
  <c r="N749" i="203" s="1"/>
  <c r="P749" i="203"/>
  <c r="O749" i="203"/>
  <c r="N744" i="203"/>
  <c r="N743" i="203" s="1"/>
  <c r="N742" i="203"/>
  <c r="N741" i="203"/>
  <c r="N740" i="203"/>
  <c r="N738" i="203"/>
  <c r="N737" i="203"/>
  <c r="N736" i="203"/>
  <c r="P735" i="203"/>
  <c r="O735" i="203"/>
  <c r="N734" i="203"/>
  <c r="N733" i="203"/>
  <c r="N732" i="203"/>
  <c r="P731" i="203"/>
  <c r="O731" i="203"/>
  <c r="N729" i="203"/>
  <c r="N726" i="203"/>
  <c r="N725" i="203"/>
  <c r="P724" i="203"/>
  <c r="O724" i="203"/>
  <c r="N723" i="203"/>
  <c r="N721" i="203"/>
  <c r="N720" i="203"/>
  <c r="N719" i="203"/>
  <c r="P718" i="203"/>
  <c r="N717" i="203"/>
  <c r="P716" i="203"/>
  <c r="O716" i="203"/>
  <c r="N715" i="203"/>
  <c r="N713" i="203"/>
  <c r="N712" i="203"/>
  <c r="N711" i="203"/>
  <c r="P710" i="203"/>
  <c r="N709" i="203"/>
  <c r="N708" i="203"/>
  <c r="N707" i="203"/>
  <c r="N706" i="203"/>
  <c r="N705" i="203"/>
  <c r="N704" i="203"/>
  <c r="N703" i="203"/>
  <c r="P702" i="203"/>
  <c r="O702" i="203"/>
  <c r="N697" i="203"/>
  <c r="N696" i="203"/>
  <c r="P695" i="203"/>
  <c r="O695" i="203"/>
  <c r="N694" i="203"/>
  <c r="N693" i="203"/>
  <c r="P692" i="203"/>
  <c r="O692" i="203"/>
  <c r="N691" i="203"/>
  <c r="N690" i="203"/>
  <c r="P689" i="203"/>
  <c r="O689" i="203"/>
  <c r="N688" i="203"/>
  <c r="N683" i="203"/>
  <c r="N682" i="203"/>
  <c r="P681" i="203"/>
  <c r="O681" i="203"/>
  <c r="N676" i="203"/>
  <c r="P675" i="203"/>
  <c r="P673" i="203" s="1"/>
  <c r="P671" i="203" s="1"/>
  <c r="O675" i="203"/>
  <c r="O673" i="203" s="1"/>
  <c r="O671" i="203" s="1"/>
  <c r="N666" i="203"/>
  <c r="P665" i="203"/>
  <c r="O665" i="203"/>
  <c r="N664" i="203"/>
  <c r="N663" i="203"/>
  <c r="P662" i="203"/>
  <c r="O662" i="203"/>
  <c r="N661" i="203"/>
  <c r="P660" i="203"/>
  <c r="O660" i="203"/>
  <c r="N659" i="203"/>
  <c r="P658" i="203"/>
  <c r="O658" i="203"/>
  <c r="N657" i="203"/>
  <c r="P656" i="203"/>
  <c r="O656" i="203"/>
  <c r="N655" i="203"/>
  <c r="N654" i="203"/>
  <c r="N653" i="203"/>
  <c r="N652" i="203"/>
  <c r="P651" i="203"/>
  <c r="O651" i="203"/>
  <c r="N645" i="203"/>
  <c r="N644" i="203" s="1"/>
  <c r="N643" i="203"/>
  <c r="N642" i="203"/>
  <c r="N641" i="203"/>
  <c r="N640" i="203"/>
  <c r="P639" i="203"/>
  <c r="O639" i="203"/>
  <c r="N638" i="203"/>
  <c r="P637" i="203"/>
  <c r="O637" i="203"/>
  <c r="N636" i="203"/>
  <c r="N635" i="203"/>
  <c r="P634" i="203"/>
  <c r="O634" i="203"/>
  <c r="N633" i="203"/>
  <c r="N632" i="203"/>
  <c r="P631" i="203"/>
  <c r="O631" i="203"/>
  <c r="N630" i="203"/>
  <c r="N629" i="203"/>
  <c r="N628" i="203"/>
  <c r="N627" i="203"/>
  <c r="P626" i="203"/>
  <c r="O626" i="203"/>
  <c r="N621" i="203"/>
  <c r="N620" i="203"/>
  <c r="P619" i="203"/>
  <c r="O619" i="203"/>
  <c r="O617" i="203" s="1"/>
  <c r="N614" i="203"/>
  <c r="P613" i="203"/>
  <c r="O613" i="203"/>
  <c r="A613" i="203"/>
  <c r="N612" i="203"/>
  <c r="N611" i="203"/>
  <c r="P610" i="203"/>
  <c r="O610" i="203"/>
  <c r="A610" i="203"/>
  <c r="A609" i="203"/>
  <c r="A608" i="203"/>
  <c r="A607" i="203"/>
  <c r="A606" i="203"/>
  <c r="N605" i="203"/>
  <c r="A605" i="203"/>
  <c r="N604" i="203"/>
  <c r="A604" i="203"/>
  <c r="P603" i="203"/>
  <c r="P601" i="203" s="1"/>
  <c r="O603" i="203"/>
  <c r="O601" i="203" s="1"/>
  <c r="A603" i="203"/>
  <c r="A602" i="203"/>
  <c r="A601" i="203"/>
  <c r="N600" i="203"/>
  <c r="N599" i="203" s="1"/>
  <c r="P599" i="203"/>
  <c r="O599" i="203"/>
  <c r="N598" i="203"/>
  <c r="P597" i="203"/>
  <c r="O597" i="203"/>
  <c r="N596" i="203"/>
  <c r="P595" i="203"/>
  <c r="O595" i="203"/>
  <c r="N594" i="203"/>
  <c r="P593" i="203"/>
  <c r="O593" i="203"/>
  <c r="N592" i="203"/>
  <c r="A592" i="203"/>
  <c r="N590" i="203"/>
  <c r="A590" i="203"/>
  <c r="P589" i="203"/>
  <c r="O589" i="203"/>
  <c r="A589" i="203"/>
  <c r="N588" i="203"/>
  <c r="A588" i="203"/>
  <c r="N586" i="203"/>
  <c r="A586" i="203"/>
  <c r="P585" i="203"/>
  <c r="O585" i="203"/>
  <c r="A585" i="203"/>
  <c r="N584" i="203"/>
  <c r="A584" i="203"/>
  <c r="N583" i="203"/>
  <c r="A583" i="203"/>
  <c r="N582" i="203"/>
  <c r="A582" i="203"/>
  <c r="N581" i="203"/>
  <c r="A581" i="203"/>
  <c r="P580" i="203"/>
  <c r="O580" i="203"/>
  <c r="A580" i="203"/>
  <c r="A579" i="203"/>
  <c r="A578" i="203"/>
  <c r="A577" i="203"/>
  <c r="A576" i="203"/>
  <c r="A575" i="203"/>
  <c r="A574" i="203"/>
  <c r="N65" i="203"/>
  <c r="N64" i="203" s="1"/>
  <c r="A65" i="203"/>
  <c r="P64" i="203"/>
  <c r="P572" i="203" s="1"/>
  <c r="O572" i="203"/>
  <c r="A64" i="203"/>
  <c r="A573" i="203"/>
  <c r="A572" i="203"/>
  <c r="N570" i="203"/>
  <c r="N569" i="203" s="1"/>
  <c r="A570" i="203"/>
  <c r="P567" i="203"/>
  <c r="A569" i="203"/>
  <c r="A568" i="203"/>
  <c r="A567" i="203"/>
  <c r="A566" i="203"/>
  <c r="A565" i="203"/>
  <c r="N563" i="203"/>
  <c r="A563" i="203"/>
  <c r="N562" i="203"/>
  <c r="A562" i="203"/>
  <c r="N561" i="203"/>
  <c r="A561" i="203"/>
  <c r="P558" i="203"/>
  <c r="O558" i="203"/>
  <c r="A560" i="203"/>
  <c r="A559" i="203"/>
  <c r="A558" i="203"/>
  <c r="N557" i="203"/>
  <c r="A557" i="203"/>
  <c r="N556" i="203"/>
  <c r="A556" i="203"/>
  <c r="P555" i="203"/>
  <c r="O555" i="203"/>
  <c r="A555" i="203"/>
  <c r="N554" i="203"/>
  <c r="A554" i="203"/>
  <c r="P553" i="203"/>
  <c r="O553" i="203"/>
  <c r="A553" i="203"/>
  <c r="N552" i="203"/>
  <c r="A552" i="203"/>
  <c r="P551" i="203"/>
  <c r="O551" i="203"/>
  <c r="A551" i="203"/>
  <c r="A550" i="203"/>
  <c r="A549" i="203"/>
  <c r="A546" i="203"/>
  <c r="N545" i="203"/>
  <c r="A545" i="203"/>
  <c r="P544" i="203"/>
  <c r="O544" i="203"/>
  <c r="A544" i="203"/>
  <c r="N543" i="203"/>
  <c r="A543" i="203"/>
  <c r="N541" i="203"/>
  <c r="A541" i="203"/>
  <c r="N540" i="203"/>
  <c r="A540" i="203"/>
  <c r="A539" i="203"/>
  <c r="A538" i="203"/>
  <c r="A537" i="203"/>
  <c r="A535" i="203"/>
  <c r="A534" i="203"/>
  <c r="A533" i="203"/>
  <c r="N532" i="203"/>
  <c r="A532" i="203"/>
  <c r="P531" i="203"/>
  <c r="P529" i="203" s="1"/>
  <c r="O531" i="203"/>
  <c r="N528" i="203"/>
  <c r="A528" i="203"/>
  <c r="N527" i="203"/>
  <c r="A527" i="203"/>
  <c r="P526" i="203"/>
  <c r="P524" i="203" s="1"/>
  <c r="O526" i="203"/>
  <c r="O524" i="203" s="1"/>
  <c r="A526" i="203"/>
  <c r="A525" i="203"/>
  <c r="A524" i="203"/>
  <c r="N523" i="203"/>
  <c r="A523" i="203"/>
  <c r="P522" i="203"/>
  <c r="O522" i="203"/>
  <c r="A522" i="203"/>
  <c r="N521" i="203"/>
  <c r="A521" i="203"/>
  <c r="P520" i="203"/>
  <c r="O520" i="203"/>
  <c r="A520" i="203"/>
  <c r="A519" i="203"/>
  <c r="A518" i="203"/>
  <c r="A517" i="203"/>
  <c r="A516" i="203"/>
  <c r="P514" i="203"/>
  <c r="O514" i="203"/>
  <c r="A514" i="203"/>
  <c r="N513" i="203"/>
  <c r="A513" i="203"/>
  <c r="N512" i="203"/>
  <c r="A512" i="203"/>
  <c r="N511" i="203"/>
  <c r="A511" i="203"/>
  <c r="P510" i="203"/>
  <c r="O510" i="203"/>
  <c r="A510" i="203"/>
  <c r="N509" i="203"/>
  <c r="A509" i="203"/>
  <c r="N508" i="203"/>
  <c r="A508" i="203"/>
  <c r="N507" i="203"/>
  <c r="A507" i="203"/>
  <c r="N506" i="203"/>
  <c r="A506" i="203"/>
  <c r="N505" i="203"/>
  <c r="A505" i="203"/>
  <c r="N504" i="203"/>
  <c r="A504" i="203"/>
  <c r="N503" i="203"/>
  <c r="A503" i="203"/>
  <c r="N502" i="203"/>
  <c r="A502" i="203"/>
  <c r="N501" i="203"/>
  <c r="A501" i="203"/>
  <c r="P500" i="203"/>
  <c r="O500" i="203"/>
  <c r="A500" i="203"/>
  <c r="N497" i="203"/>
  <c r="A497" i="203"/>
  <c r="N496" i="203"/>
  <c r="A496" i="203"/>
  <c r="A495" i="203"/>
  <c r="A494" i="203"/>
  <c r="A493" i="203"/>
  <c r="A492" i="203"/>
  <c r="A491" i="203"/>
  <c r="A490" i="203"/>
  <c r="A489" i="203"/>
  <c r="N486" i="203"/>
  <c r="A486" i="203"/>
  <c r="P485" i="203"/>
  <c r="O485" i="203"/>
  <c r="O480" i="203" s="1"/>
  <c r="A485" i="203"/>
  <c r="N484" i="203"/>
  <c r="A484" i="203"/>
  <c r="N483" i="203"/>
  <c r="A483" i="203"/>
  <c r="A482" i="203"/>
  <c r="A481" i="203"/>
  <c r="A480" i="203"/>
  <c r="A479" i="203"/>
  <c r="A478" i="203"/>
  <c r="A477" i="203"/>
  <c r="A476" i="203"/>
  <c r="N475" i="203"/>
  <c r="A475" i="203"/>
  <c r="N474" i="203"/>
  <c r="A474" i="203"/>
  <c r="P473" i="203"/>
  <c r="O473" i="203"/>
  <c r="A473" i="203"/>
  <c r="N472" i="203"/>
  <c r="N471" i="203"/>
  <c r="N469" i="203"/>
  <c r="A469" i="203"/>
  <c r="N468" i="203"/>
  <c r="A468" i="203"/>
  <c r="N467" i="203"/>
  <c r="A467" i="203"/>
  <c r="N466" i="203"/>
  <c r="A466" i="203"/>
  <c r="N465" i="203"/>
  <c r="A465" i="203"/>
  <c r="P464" i="203"/>
  <c r="A464" i="203"/>
  <c r="N463" i="203"/>
  <c r="A463" i="203"/>
  <c r="N462" i="203"/>
  <c r="A462" i="203"/>
  <c r="N461" i="203"/>
  <c r="A461" i="203"/>
  <c r="N460" i="203"/>
  <c r="A460" i="203"/>
  <c r="N459" i="203"/>
  <c r="A459" i="203"/>
  <c r="N458" i="203"/>
  <c r="A458" i="203"/>
  <c r="N457" i="203"/>
  <c r="A457" i="203"/>
  <c r="N456" i="203"/>
  <c r="A456" i="203"/>
  <c r="P455" i="203"/>
  <c r="O455" i="203"/>
  <c r="A455" i="203"/>
  <c r="N454" i="203"/>
  <c r="A454" i="203"/>
  <c r="N453" i="203"/>
  <c r="A453" i="203"/>
  <c r="N452" i="203"/>
  <c r="A452" i="203"/>
  <c r="N451" i="203"/>
  <c r="A451" i="203"/>
  <c r="N450" i="203"/>
  <c r="A450" i="203"/>
  <c r="P449" i="203"/>
  <c r="O449" i="203"/>
  <c r="A449" i="203"/>
  <c r="N448" i="203"/>
  <c r="A448" i="203"/>
  <c r="N447" i="203"/>
  <c r="A447" i="203"/>
  <c r="N446" i="203"/>
  <c r="A446" i="203"/>
  <c r="P445" i="203"/>
  <c r="O445" i="203"/>
  <c r="A445" i="203"/>
  <c r="A444" i="203"/>
  <c r="A443" i="203"/>
  <c r="A442" i="203"/>
  <c r="A441" i="203"/>
  <c r="N94" i="203"/>
  <c r="A94" i="203"/>
  <c r="P93" i="203"/>
  <c r="O93" i="203"/>
  <c r="A93" i="203"/>
  <c r="N429" i="203"/>
  <c r="A429" i="203"/>
  <c r="P428" i="203"/>
  <c r="O428" i="203"/>
  <c r="A428" i="203"/>
  <c r="N440" i="203"/>
  <c r="A440" i="203"/>
  <c r="P439" i="203"/>
  <c r="O439" i="203"/>
  <c r="A439" i="203"/>
  <c r="N438" i="203"/>
  <c r="A438" i="203"/>
  <c r="P437" i="203"/>
  <c r="O437" i="203"/>
  <c r="A437" i="203"/>
  <c r="N436" i="203"/>
  <c r="A436" i="203"/>
  <c r="N435" i="203"/>
  <c r="A435" i="203"/>
  <c r="N434" i="203"/>
  <c r="A434" i="203"/>
  <c r="P433" i="203"/>
  <c r="O433" i="203"/>
  <c r="A433" i="203"/>
  <c r="N432" i="203"/>
  <c r="A432" i="203"/>
  <c r="N431" i="203"/>
  <c r="A431" i="203"/>
  <c r="P430" i="203"/>
  <c r="O430" i="203"/>
  <c r="A430" i="203"/>
  <c r="A427" i="203"/>
  <c r="A426" i="203"/>
  <c r="A425" i="203"/>
  <c r="A424" i="203"/>
  <c r="N417" i="203"/>
  <c r="N416" i="203" s="1"/>
  <c r="P416" i="203"/>
  <c r="O416" i="203"/>
  <c r="P414" i="203"/>
  <c r="O414" i="203"/>
  <c r="N413" i="203"/>
  <c r="A413" i="203"/>
  <c r="P412" i="203"/>
  <c r="O412" i="203"/>
  <c r="A412" i="203"/>
  <c r="N302" i="203"/>
  <c r="A302" i="203"/>
  <c r="N301" i="203"/>
  <c r="A301" i="203"/>
  <c r="P300" i="203"/>
  <c r="A300" i="203"/>
  <c r="A411" i="203"/>
  <c r="A410" i="203"/>
  <c r="A409" i="203"/>
  <c r="A408" i="203"/>
  <c r="A407" i="203"/>
  <c r="P402" i="203"/>
  <c r="O402" i="203"/>
  <c r="N401" i="203"/>
  <c r="A401" i="203"/>
  <c r="N400" i="203"/>
  <c r="A400" i="203"/>
  <c r="N399" i="203"/>
  <c r="A399" i="203"/>
  <c r="P398" i="203"/>
  <c r="O398" i="203"/>
  <c r="A398" i="203"/>
  <c r="N394" i="203"/>
  <c r="A394" i="203"/>
  <c r="A393" i="203"/>
  <c r="N397" i="203"/>
  <c r="A397" i="203"/>
  <c r="P396" i="203"/>
  <c r="O396" i="203"/>
  <c r="A396" i="203"/>
  <c r="N392" i="203"/>
  <c r="A392" i="203"/>
  <c r="P391" i="203"/>
  <c r="O391" i="203"/>
  <c r="A391" i="203"/>
  <c r="N390" i="203"/>
  <c r="A390" i="203"/>
  <c r="P389" i="203"/>
  <c r="O389" i="203"/>
  <c r="A389" i="203"/>
  <c r="N388" i="203"/>
  <c r="A388" i="203"/>
  <c r="N387" i="203"/>
  <c r="A387" i="203"/>
  <c r="N386" i="203"/>
  <c r="A386" i="203"/>
  <c r="N385" i="203"/>
  <c r="A385" i="203"/>
  <c r="N384" i="203"/>
  <c r="A384" i="203"/>
  <c r="N383" i="203"/>
  <c r="A383" i="203"/>
  <c r="N382" i="203"/>
  <c r="A382" i="203"/>
  <c r="P381" i="203"/>
  <c r="O381" i="203"/>
  <c r="A381" i="203"/>
  <c r="A380" i="203"/>
  <c r="A379" i="203"/>
  <c r="A378" i="203"/>
  <c r="A377" i="203"/>
  <c r="O372" i="203"/>
  <c r="A373" i="203"/>
  <c r="A372" i="203"/>
  <c r="A371" i="203"/>
  <c r="A370" i="203"/>
  <c r="N369" i="203"/>
  <c r="A369" i="203"/>
  <c r="N368" i="203"/>
  <c r="N367" i="203"/>
  <c r="P366" i="203"/>
  <c r="P364" i="203" s="1"/>
  <c r="P362" i="203" s="1"/>
  <c r="O366" i="203"/>
  <c r="A366" i="203"/>
  <c r="A365" i="203"/>
  <c r="A364" i="203"/>
  <c r="A363" i="203"/>
  <c r="A362" i="203"/>
  <c r="N361" i="203"/>
  <c r="A361" i="203"/>
  <c r="P360" i="203"/>
  <c r="O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N352" i="203"/>
  <c r="A352" i="203"/>
  <c r="N351" i="203"/>
  <c r="A351" i="203"/>
  <c r="N350" i="203"/>
  <c r="A350" i="203"/>
  <c r="N349" i="203"/>
  <c r="A349" i="203"/>
  <c r="N348" i="203"/>
  <c r="A348" i="203"/>
  <c r="N347" i="203"/>
  <c r="A347" i="203"/>
  <c r="N346" i="203"/>
  <c r="A346" i="203"/>
  <c r="N345" i="203"/>
  <c r="A345" i="203"/>
  <c r="N344" i="203"/>
  <c r="A344" i="203"/>
  <c r="N343" i="203"/>
  <c r="A343" i="203"/>
  <c r="N342" i="203"/>
  <c r="A342" i="203"/>
  <c r="N341" i="203"/>
  <c r="A341" i="203"/>
  <c r="N340" i="203"/>
  <c r="A340" i="203"/>
  <c r="N339" i="203"/>
  <c r="A339" i="203"/>
  <c r="N338" i="203"/>
  <c r="A338" i="203"/>
  <c r="P337" i="203"/>
  <c r="O337" i="203"/>
  <c r="A337" i="203"/>
  <c r="N336" i="203"/>
  <c r="A336" i="203"/>
  <c r="P335" i="203"/>
  <c r="O335" i="203"/>
  <c r="A335" i="203"/>
  <c r="N334" i="203"/>
  <c r="A334" i="203"/>
  <c r="N333" i="203"/>
  <c r="A333" i="203"/>
  <c r="N332" i="203"/>
  <c r="A332" i="203"/>
  <c r="N331" i="203"/>
  <c r="N330" i="203"/>
  <c r="A330" i="203"/>
  <c r="N329" i="203"/>
  <c r="A329" i="203"/>
  <c r="N328" i="203"/>
  <c r="A328" i="203"/>
  <c r="N326" i="203"/>
  <c r="A326" i="203"/>
  <c r="P325" i="203"/>
  <c r="A325" i="203"/>
  <c r="A324" i="203"/>
  <c r="A323" i="203"/>
  <c r="A322" i="203"/>
  <c r="A321" i="203"/>
  <c r="A320" i="203"/>
  <c r="A319" i="203"/>
  <c r="A314" i="203"/>
  <c r="N313" i="203"/>
  <c r="A313" i="203"/>
  <c r="P311" i="203"/>
  <c r="N311" i="203" s="1"/>
  <c r="A311" i="203"/>
  <c r="N310" i="203"/>
  <c r="A310" i="203"/>
  <c r="N309" i="203"/>
  <c r="A309" i="203"/>
  <c r="N308" i="203"/>
  <c r="A308" i="203"/>
  <c r="P307" i="203"/>
  <c r="O307" i="203"/>
  <c r="A307" i="203"/>
  <c r="N306" i="203"/>
  <c r="A306" i="203"/>
  <c r="N305" i="203"/>
  <c r="A305" i="203"/>
  <c r="N304" i="203"/>
  <c r="A304" i="203"/>
  <c r="P303" i="203"/>
  <c r="O303" i="203"/>
  <c r="A303" i="203"/>
  <c r="N299" i="203"/>
  <c r="A299" i="203"/>
  <c r="N296" i="203"/>
  <c r="A296" i="203"/>
  <c r="P295" i="203"/>
  <c r="O295" i="203"/>
  <c r="A295" i="203"/>
  <c r="N294" i="203"/>
  <c r="N293" i="203"/>
  <c r="N292" i="203"/>
  <c r="P291" i="203"/>
  <c r="O291" i="203"/>
  <c r="N290" i="203"/>
  <c r="N289" i="203"/>
  <c r="N288" i="203"/>
  <c r="N287" i="203"/>
  <c r="N286" i="203"/>
  <c r="P285" i="203"/>
  <c r="O285" i="203"/>
  <c r="N284" i="203"/>
  <c r="P283" i="203"/>
  <c r="O283" i="203"/>
  <c r="N281" i="203"/>
  <c r="N280" i="203"/>
  <c r="N278" i="203"/>
  <c r="N277" i="203"/>
  <c r="P276" i="203"/>
  <c r="O276" i="203"/>
  <c r="N271" i="203"/>
  <c r="N270" i="203"/>
  <c r="N269" i="203"/>
  <c r="N268" i="203"/>
  <c r="N267" i="203"/>
  <c r="A267" i="203"/>
  <c r="N266" i="203"/>
  <c r="A266" i="203"/>
  <c r="N265" i="203"/>
  <c r="A265" i="203"/>
  <c r="P264" i="203"/>
  <c r="P262" i="203" s="1"/>
  <c r="P260" i="203" s="1"/>
  <c r="O264" i="203"/>
  <c r="O262" i="203" s="1"/>
  <c r="O260" i="203" s="1"/>
  <c r="A264" i="203"/>
  <c r="A263" i="203"/>
  <c r="A262" i="203"/>
  <c r="A261" i="203"/>
  <c r="A260" i="203"/>
  <c r="N259" i="203"/>
  <c r="A259" i="203"/>
  <c r="P258" i="203"/>
  <c r="O258" i="203"/>
  <c r="A258" i="203"/>
  <c r="N257" i="203"/>
  <c r="A257" i="203"/>
  <c r="N256" i="203"/>
  <c r="A256" i="203"/>
  <c r="P255" i="203"/>
  <c r="O255" i="203"/>
  <c r="A255" i="203"/>
  <c r="N254" i="203"/>
  <c r="A254" i="203"/>
  <c r="P253" i="203"/>
  <c r="O253" i="203"/>
  <c r="A253" i="203"/>
  <c r="N252" i="203"/>
  <c r="P251" i="203"/>
  <c r="O251" i="203"/>
  <c r="N250" i="203"/>
  <c r="N249" i="203"/>
  <c r="P248" i="203"/>
  <c r="O248" i="203"/>
  <c r="A246" i="203"/>
  <c r="N243" i="203"/>
  <c r="N242" i="203"/>
  <c r="N240" i="203"/>
  <c r="N235" i="203"/>
  <c r="A235" i="203"/>
  <c r="P234" i="203"/>
  <c r="A234" i="203"/>
  <c r="N233" i="203"/>
  <c r="A233" i="203"/>
  <c r="A231" i="203"/>
  <c r="N230" i="203"/>
  <c r="A230" i="203"/>
  <c r="N229" i="203"/>
  <c r="A229" i="203"/>
  <c r="N228" i="203"/>
  <c r="A228" i="203"/>
  <c r="N227" i="203"/>
  <c r="A227" i="203"/>
  <c r="N226" i="203"/>
  <c r="A226" i="203"/>
  <c r="N225" i="203"/>
  <c r="A225" i="203"/>
  <c r="A224" i="203"/>
  <c r="N223" i="203"/>
  <c r="A223" i="203"/>
  <c r="N222" i="203"/>
  <c r="A222" i="203"/>
  <c r="N221" i="203"/>
  <c r="A221" i="203"/>
  <c r="P220" i="203"/>
  <c r="A220" i="203"/>
  <c r="N219" i="203"/>
  <c r="A219" i="203"/>
  <c r="N218" i="203"/>
  <c r="A218" i="203"/>
  <c r="P217" i="203"/>
  <c r="A217" i="203"/>
  <c r="N216" i="203"/>
  <c r="A216" i="203"/>
  <c r="N214" i="203"/>
  <c r="A214" i="203"/>
  <c r="A213" i="203"/>
  <c r="N212" i="203"/>
  <c r="A212" i="203"/>
  <c r="N211" i="203"/>
  <c r="A211" i="203"/>
  <c r="N210" i="203"/>
  <c r="A210" i="203"/>
  <c r="N209" i="203"/>
  <c r="A209" i="203"/>
  <c r="P206" i="203"/>
  <c r="A206" i="203"/>
  <c r="N204" i="203"/>
  <c r="A204" i="203"/>
  <c r="N203" i="203"/>
  <c r="A203" i="203"/>
  <c r="N202" i="203"/>
  <c r="A202" i="203"/>
  <c r="N201" i="203"/>
  <c r="A201" i="203"/>
  <c r="A200" i="203"/>
  <c r="N199" i="203"/>
  <c r="A199" i="203"/>
  <c r="P198" i="203"/>
  <c r="A198" i="203"/>
  <c r="N197" i="203"/>
  <c r="N196" i="203"/>
  <c r="A196" i="203"/>
  <c r="N195" i="203"/>
  <c r="A195" i="203"/>
  <c r="P194" i="203"/>
  <c r="A194" i="203"/>
  <c r="N192" i="203"/>
  <c r="A192" i="203"/>
  <c r="N191" i="203"/>
  <c r="A191" i="203"/>
  <c r="N190" i="203"/>
  <c r="A190" i="203"/>
  <c r="N189" i="203"/>
  <c r="A189" i="203"/>
  <c r="N188" i="203"/>
  <c r="A188" i="203"/>
  <c r="N187" i="203"/>
  <c r="A187" i="203"/>
  <c r="N186" i="203"/>
  <c r="A186" i="203"/>
  <c r="P185" i="203"/>
  <c r="A185" i="203"/>
  <c r="N184" i="203"/>
  <c r="A184" i="203"/>
  <c r="N183" i="203"/>
  <c r="A183" i="203"/>
  <c r="N182" i="203"/>
  <c r="A182" i="203"/>
  <c r="P181" i="203"/>
  <c r="A181" i="203"/>
  <c r="N180" i="203"/>
  <c r="A180" i="203"/>
  <c r="P179" i="203"/>
  <c r="A179" i="203"/>
  <c r="N178" i="203"/>
  <c r="A178" i="203"/>
  <c r="N177" i="203"/>
  <c r="A177" i="203"/>
  <c r="P176" i="203"/>
  <c r="A176" i="203"/>
  <c r="A175" i="203"/>
  <c r="A174" i="203"/>
  <c r="A173" i="203"/>
  <c r="A172" i="203"/>
  <c r="N162" i="203"/>
  <c r="A162" i="203"/>
  <c r="P161" i="203"/>
  <c r="O161" i="203"/>
  <c r="A161" i="203"/>
  <c r="N160" i="203"/>
  <c r="A160" i="203"/>
  <c r="P159" i="203"/>
  <c r="O159" i="203"/>
  <c r="A159" i="203"/>
  <c r="N158" i="203"/>
  <c r="A158" i="203"/>
  <c r="P157" i="203"/>
  <c r="O157" i="203"/>
  <c r="A157" i="203"/>
  <c r="N156" i="203"/>
  <c r="A156" i="203"/>
  <c r="N155" i="203"/>
  <c r="A155" i="203"/>
  <c r="P154" i="203"/>
  <c r="O154" i="203"/>
  <c r="A154" i="203"/>
  <c r="N153" i="203"/>
  <c r="N152" i="203"/>
  <c r="A152" i="203"/>
  <c r="P151" i="203"/>
  <c r="O151" i="203"/>
  <c r="N171" i="203"/>
  <c r="A171" i="203"/>
  <c r="N170" i="203"/>
  <c r="A170" i="203"/>
  <c r="P169" i="203"/>
  <c r="P167" i="203" s="1"/>
  <c r="P165" i="203" s="1"/>
  <c r="O169" i="203"/>
  <c r="A169" i="203"/>
  <c r="A168" i="203"/>
  <c r="A167" i="203"/>
  <c r="A166" i="203"/>
  <c r="A165" i="203"/>
  <c r="N150" i="203"/>
  <c r="A150" i="203"/>
  <c r="P149" i="203"/>
  <c r="O149" i="203"/>
  <c r="A149" i="203"/>
  <c r="N148" i="203"/>
  <c r="A148" i="203"/>
  <c r="P147" i="203"/>
  <c r="O147" i="203"/>
  <c r="A147" i="203"/>
  <c r="A146" i="203"/>
  <c r="A145" i="203"/>
  <c r="A144" i="203"/>
  <c r="A142" i="203"/>
  <c r="A141" i="203"/>
  <c r="N140" i="203"/>
  <c r="A140" i="203"/>
  <c r="N139" i="203"/>
  <c r="A139" i="203"/>
  <c r="P138" i="203"/>
  <c r="O138" i="203"/>
  <c r="A138" i="203"/>
  <c r="N137" i="203"/>
  <c r="A137" i="203"/>
  <c r="N136" i="203"/>
  <c r="A136" i="203"/>
  <c r="N135" i="203"/>
  <c r="A135" i="203"/>
  <c r="N134" i="203"/>
  <c r="A134" i="203"/>
  <c r="N133" i="203"/>
  <c r="A133" i="203"/>
  <c r="P132" i="203"/>
  <c r="O132" i="203"/>
  <c r="A132" i="203"/>
  <c r="A131" i="203"/>
  <c r="A130" i="203"/>
  <c r="A129" i="203"/>
  <c r="A128" i="203"/>
  <c r="N127" i="203"/>
  <c r="A127" i="203"/>
  <c r="N126" i="203"/>
  <c r="A126" i="203"/>
  <c r="N125" i="203"/>
  <c r="A125" i="203"/>
  <c r="N124" i="203"/>
  <c r="A124" i="203"/>
  <c r="N123" i="203"/>
  <c r="A123" i="203"/>
  <c r="N122" i="203"/>
  <c r="A122" i="203"/>
  <c r="N121" i="203"/>
  <c r="A121" i="203"/>
  <c r="N120" i="203"/>
  <c r="A120" i="203"/>
  <c r="N119" i="203"/>
  <c r="A119" i="203"/>
  <c r="N118" i="203"/>
  <c r="A118" i="203"/>
  <c r="N116" i="203"/>
  <c r="A116" i="203"/>
  <c r="P115" i="203"/>
  <c r="O113" i="203"/>
  <c r="O111" i="203" s="1"/>
  <c r="A115" i="203"/>
  <c r="A114" i="203"/>
  <c r="A113" i="203"/>
  <c r="A112" i="203"/>
  <c r="A111" i="203"/>
  <c r="A110" i="203"/>
  <c r="A109" i="203"/>
  <c r="N108" i="203"/>
  <c r="A108" i="203"/>
  <c r="N107" i="203"/>
  <c r="A107" i="203"/>
  <c r="P106" i="203"/>
  <c r="O106" i="203"/>
  <c r="A106" i="203"/>
  <c r="N105" i="203"/>
  <c r="A105" i="203"/>
  <c r="N104" i="203"/>
  <c r="A104" i="203"/>
  <c r="P103" i="203"/>
  <c r="O103" i="203"/>
  <c r="A103" i="203"/>
  <c r="A102" i="203"/>
  <c r="A101" i="203"/>
  <c r="A100" i="203"/>
  <c r="A99" i="203"/>
  <c r="N98" i="203"/>
  <c r="A98" i="203"/>
  <c r="P97" i="203"/>
  <c r="O97" i="203"/>
  <c r="A97" i="203"/>
  <c r="N96" i="203"/>
  <c r="A96" i="203"/>
  <c r="P95" i="203"/>
  <c r="O95" i="203"/>
  <c r="A95" i="203"/>
  <c r="N92" i="203"/>
  <c r="A92" i="203"/>
  <c r="P91" i="203"/>
  <c r="O91" i="203"/>
  <c r="A91" i="203"/>
  <c r="N90" i="203"/>
  <c r="A90" i="203"/>
  <c r="N89" i="203"/>
  <c r="P88" i="203"/>
  <c r="O88" i="203"/>
  <c r="A88" i="203"/>
  <c r="A87" i="203"/>
  <c r="A86" i="203"/>
  <c r="A85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N71" i="203"/>
  <c r="A71" i="203"/>
  <c r="P70" i="203"/>
  <c r="P68" i="203" s="1"/>
  <c r="P66" i="203" s="1"/>
  <c r="O70" i="203"/>
  <c r="A70" i="203"/>
  <c r="A69" i="203"/>
  <c r="A68" i="203"/>
  <c r="A67" i="203"/>
  <c r="A66" i="203"/>
  <c r="N63" i="203"/>
  <c r="N61" i="203" s="1"/>
  <c r="A63" i="203"/>
  <c r="P62" i="203"/>
  <c r="O62" i="203"/>
  <c r="O60" i="203" s="1"/>
  <c r="A62" i="203"/>
  <c r="A61" i="203"/>
  <c r="A60" i="203"/>
  <c r="N59" i="203"/>
  <c r="N58" i="203"/>
  <c r="A58" i="203"/>
  <c r="N57" i="203"/>
  <c r="A57" i="203"/>
  <c r="N56" i="203"/>
  <c r="A56" i="203"/>
  <c r="P55" i="203"/>
  <c r="O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N48" i="203"/>
  <c r="A48" i="203"/>
  <c r="A46" i="203"/>
  <c r="N45" i="203"/>
  <c r="A45" i="203"/>
  <c r="N44" i="203"/>
  <c r="N43" i="203"/>
  <c r="A43" i="203"/>
  <c r="N42" i="203"/>
  <c r="A42" i="203"/>
  <c r="N41" i="203"/>
  <c r="A41" i="203"/>
  <c r="N40" i="203"/>
  <c r="A40" i="203"/>
  <c r="N39" i="203"/>
  <c r="A39" i="203"/>
  <c r="N38" i="203"/>
  <c r="A38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O20" i="203"/>
  <c r="A20" i="203"/>
  <c r="A19" i="203"/>
  <c r="A18" i="203"/>
  <c r="A17" i="203"/>
  <c r="A16" i="203"/>
  <c r="A15" i="203"/>
  <c r="A14" i="203"/>
  <c r="A13" i="203"/>
  <c r="N766" i="204"/>
  <c r="P761" i="204"/>
  <c r="P759" i="204" s="1"/>
  <c r="O761" i="204"/>
  <c r="O759" i="204" s="1"/>
  <c r="N758" i="204"/>
  <c r="P757" i="204"/>
  <c r="O757" i="204"/>
  <c r="N756" i="204"/>
  <c r="P755" i="204"/>
  <c r="O755" i="204"/>
  <c r="N750" i="204"/>
  <c r="N749" i="204" s="1"/>
  <c r="P749" i="204"/>
  <c r="O749" i="204"/>
  <c r="N744" i="204"/>
  <c r="N743" i="204" s="1"/>
  <c r="N742" i="204"/>
  <c r="N741" i="204"/>
  <c r="N740" i="204"/>
  <c r="N738" i="204"/>
  <c r="N737" i="204"/>
  <c r="N736" i="204"/>
  <c r="P735" i="204"/>
  <c r="O735" i="204"/>
  <c r="N734" i="204"/>
  <c r="N733" i="204"/>
  <c r="N732" i="204"/>
  <c r="P731" i="204"/>
  <c r="O731" i="204"/>
  <c r="N729" i="204"/>
  <c r="N726" i="204"/>
  <c r="N725" i="204"/>
  <c r="P724" i="204"/>
  <c r="O724" i="204"/>
  <c r="N723" i="204"/>
  <c r="N721" i="204"/>
  <c r="N720" i="204"/>
  <c r="N719" i="204"/>
  <c r="P718" i="204"/>
  <c r="N717" i="204"/>
  <c r="P716" i="204"/>
  <c r="O716" i="204"/>
  <c r="N715" i="204"/>
  <c r="N713" i="204"/>
  <c r="N712" i="204"/>
  <c r="N711" i="204"/>
  <c r="P710" i="204"/>
  <c r="N709" i="204"/>
  <c r="N708" i="204"/>
  <c r="N707" i="204"/>
  <c r="N706" i="204"/>
  <c r="N705" i="204"/>
  <c r="N704" i="204"/>
  <c r="N703" i="204"/>
  <c r="P702" i="204"/>
  <c r="O702" i="204"/>
  <c r="N697" i="204"/>
  <c r="N696" i="204"/>
  <c r="P695" i="204"/>
  <c r="O695" i="204"/>
  <c r="N694" i="204"/>
  <c r="N693" i="204"/>
  <c r="P692" i="204"/>
  <c r="O692" i="204"/>
  <c r="N691" i="204"/>
  <c r="N690" i="204"/>
  <c r="P689" i="204"/>
  <c r="O689" i="204"/>
  <c r="N688" i="204"/>
  <c r="N683" i="204"/>
  <c r="N682" i="204"/>
  <c r="P681" i="204"/>
  <c r="O681" i="204"/>
  <c r="N676" i="204"/>
  <c r="P675" i="204"/>
  <c r="P673" i="204" s="1"/>
  <c r="P671" i="204" s="1"/>
  <c r="O675" i="204"/>
  <c r="O673" i="204" s="1"/>
  <c r="O671" i="204" s="1"/>
  <c r="N666" i="204"/>
  <c r="P665" i="204"/>
  <c r="O665" i="204"/>
  <c r="N664" i="204"/>
  <c r="N663" i="204"/>
  <c r="P662" i="204"/>
  <c r="O662" i="204"/>
  <c r="N661" i="204"/>
  <c r="P660" i="204"/>
  <c r="O660" i="204"/>
  <c r="N659" i="204"/>
  <c r="P658" i="204"/>
  <c r="O658" i="204"/>
  <c r="N657" i="204"/>
  <c r="P656" i="204"/>
  <c r="O656" i="204"/>
  <c r="N655" i="204"/>
  <c r="N654" i="204"/>
  <c r="N653" i="204"/>
  <c r="N652" i="204"/>
  <c r="P651" i="204"/>
  <c r="O651" i="204"/>
  <c r="N645" i="204"/>
  <c r="N644" i="204" s="1"/>
  <c r="N643" i="204"/>
  <c r="N642" i="204"/>
  <c r="N641" i="204"/>
  <c r="N640" i="204"/>
  <c r="P639" i="204"/>
  <c r="O639" i="204"/>
  <c r="N638" i="204"/>
  <c r="P637" i="204"/>
  <c r="O637" i="204"/>
  <c r="N636" i="204"/>
  <c r="N635" i="204"/>
  <c r="P634" i="204"/>
  <c r="O634" i="204"/>
  <c r="N633" i="204"/>
  <c r="N632" i="204"/>
  <c r="P631" i="204"/>
  <c r="O631" i="204"/>
  <c r="N630" i="204"/>
  <c r="N629" i="204"/>
  <c r="N628" i="204"/>
  <c r="N627" i="204"/>
  <c r="P626" i="204"/>
  <c r="O626" i="204"/>
  <c r="N621" i="204"/>
  <c r="N620" i="204"/>
  <c r="P619" i="204"/>
  <c r="P617" i="204" s="1"/>
  <c r="O619" i="204"/>
  <c r="O617" i="204" s="1"/>
  <c r="N614" i="204"/>
  <c r="P613" i="204"/>
  <c r="O613" i="204"/>
  <c r="A613" i="204"/>
  <c r="N612" i="204"/>
  <c r="N611" i="204"/>
  <c r="P610" i="204"/>
  <c r="P608" i="204" s="1"/>
  <c r="O610" i="204"/>
  <c r="A610" i="204"/>
  <c r="A609" i="204"/>
  <c r="A608" i="204"/>
  <c r="A607" i="204"/>
  <c r="A606" i="204"/>
  <c r="N605" i="204"/>
  <c r="A605" i="204"/>
  <c r="N604" i="204"/>
  <c r="A604" i="204"/>
  <c r="P603" i="204"/>
  <c r="P601" i="204" s="1"/>
  <c r="O603" i="204"/>
  <c r="O601" i="204" s="1"/>
  <c r="A603" i="204"/>
  <c r="A602" i="204"/>
  <c r="A601" i="204"/>
  <c r="N600" i="204"/>
  <c r="N599" i="204" s="1"/>
  <c r="P599" i="204"/>
  <c r="O599" i="204"/>
  <c r="N598" i="204"/>
  <c r="P597" i="204"/>
  <c r="O597" i="204"/>
  <c r="N596" i="204"/>
  <c r="P595" i="204"/>
  <c r="O595" i="204"/>
  <c r="N594" i="204"/>
  <c r="P593" i="204"/>
  <c r="O593" i="204"/>
  <c r="N592" i="204"/>
  <c r="A592" i="204"/>
  <c r="N590" i="204"/>
  <c r="A590" i="204"/>
  <c r="P589" i="204"/>
  <c r="O589" i="204"/>
  <c r="A589" i="204"/>
  <c r="N588" i="204"/>
  <c r="A588" i="204"/>
  <c r="N586" i="204"/>
  <c r="A586" i="204"/>
  <c r="P585" i="204"/>
  <c r="O585" i="204"/>
  <c r="A585" i="204"/>
  <c r="N584" i="204"/>
  <c r="A584" i="204"/>
  <c r="N583" i="204"/>
  <c r="A583" i="204"/>
  <c r="N582" i="204"/>
  <c r="A582" i="204"/>
  <c r="N581" i="204"/>
  <c r="A581" i="204"/>
  <c r="P580" i="204"/>
  <c r="O580" i="204"/>
  <c r="A580" i="204"/>
  <c r="A579" i="204"/>
  <c r="A578" i="204"/>
  <c r="A577" i="204"/>
  <c r="A576" i="204"/>
  <c r="A575" i="204"/>
  <c r="A574" i="204"/>
  <c r="N65" i="204"/>
  <c r="N64" i="204" s="1"/>
  <c r="A65" i="204"/>
  <c r="P64" i="204"/>
  <c r="P572" i="204" s="1"/>
  <c r="O572" i="204"/>
  <c r="A64" i="204"/>
  <c r="A573" i="204"/>
  <c r="A572" i="204"/>
  <c r="N570" i="204"/>
  <c r="N569" i="204" s="1"/>
  <c r="A570" i="204"/>
  <c r="P567" i="204"/>
  <c r="A569" i="204"/>
  <c r="A568" i="204"/>
  <c r="A567" i="204"/>
  <c r="A566" i="204"/>
  <c r="A565" i="204"/>
  <c r="N563" i="204"/>
  <c r="A563" i="204"/>
  <c r="N562" i="204"/>
  <c r="A562" i="204"/>
  <c r="N561" i="204"/>
  <c r="A561" i="204"/>
  <c r="P558" i="204"/>
  <c r="O558" i="204"/>
  <c r="A560" i="204"/>
  <c r="A559" i="204"/>
  <c r="A558" i="204"/>
  <c r="N557" i="204"/>
  <c r="A557" i="204"/>
  <c r="N556" i="204"/>
  <c r="A556" i="204"/>
  <c r="P555" i="204"/>
  <c r="O555" i="204"/>
  <c r="A555" i="204"/>
  <c r="N554" i="204"/>
  <c r="A554" i="204"/>
  <c r="P553" i="204"/>
  <c r="O553" i="204"/>
  <c r="A553" i="204"/>
  <c r="N552" i="204"/>
  <c r="A552" i="204"/>
  <c r="P551" i="204"/>
  <c r="O551" i="204"/>
  <c r="A551" i="204"/>
  <c r="A550" i="204"/>
  <c r="A549" i="204"/>
  <c r="A546" i="204"/>
  <c r="N545" i="204"/>
  <c r="A545" i="204"/>
  <c r="P544" i="204"/>
  <c r="O544" i="204"/>
  <c r="A544" i="204"/>
  <c r="N543" i="204"/>
  <c r="A543" i="204"/>
  <c r="N541" i="204"/>
  <c r="A541" i="204"/>
  <c r="N540" i="204"/>
  <c r="A540" i="204"/>
  <c r="A539" i="204"/>
  <c r="A538" i="204"/>
  <c r="A537" i="204"/>
  <c r="A535" i="204"/>
  <c r="A534" i="204"/>
  <c r="A533" i="204"/>
  <c r="N532" i="204"/>
  <c r="A532" i="204"/>
  <c r="P531" i="204"/>
  <c r="P529" i="204" s="1"/>
  <c r="O531" i="204"/>
  <c r="O529" i="204" s="1"/>
  <c r="N528" i="204"/>
  <c r="A528" i="204"/>
  <c r="N527" i="204"/>
  <c r="A527" i="204"/>
  <c r="P526" i="204"/>
  <c r="P524" i="204" s="1"/>
  <c r="O526" i="204"/>
  <c r="O524" i="204" s="1"/>
  <c r="A526" i="204"/>
  <c r="A525" i="204"/>
  <c r="A524" i="204"/>
  <c r="N523" i="204"/>
  <c r="A523" i="204"/>
  <c r="P522" i="204"/>
  <c r="O522" i="204"/>
  <c r="A522" i="204"/>
  <c r="N521" i="204"/>
  <c r="A521" i="204"/>
  <c r="P520" i="204"/>
  <c r="O520" i="204"/>
  <c r="A520" i="204"/>
  <c r="A519" i="204"/>
  <c r="A518" i="204"/>
  <c r="A517" i="204"/>
  <c r="A516" i="204"/>
  <c r="P514" i="204"/>
  <c r="O514" i="204"/>
  <c r="A514" i="204"/>
  <c r="N513" i="204"/>
  <c r="A513" i="204"/>
  <c r="N512" i="204"/>
  <c r="A512" i="204"/>
  <c r="N511" i="204"/>
  <c r="A511" i="204"/>
  <c r="P510" i="204"/>
  <c r="O510" i="204"/>
  <c r="A510" i="204"/>
  <c r="N509" i="204"/>
  <c r="A509" i="204"/>
  <c r="N508" i="204"/>
  <c r="A508" i="204"/>
  <c r="N507" i="204"/>
  <c r="A507" i="204"/>
  <c r="N506" i="204"/>
  <c r="A506" i="204"/>
  <c r="N505" i="204"/>
  <c r="A505" i="204"/>
  <c r="N504" i="204"/>
  <c r="A504" i="204"/>
  <c r="N503" i="204"/>
  <c r="A503" i="204"/>
  <c r="N502" i="204"/>
  <c r="A502" i="204"/>
  <c r="N501" i="204"/>
  <c r="A501" i="204"/>
  <c r="P500" i="204"/>
  <c r="O500" i="204"/>
  <c r="A500" i="204"/>
  <c r="N497" i="204"/>
  <c r="A497" i="204"/>
  <c r="N496" i="204"/>
  <c r="A496" i="204"/>
  <c r="A495" i="204"/>
  <c r="A494" i="204"/>
  <c r="A493" i="204"/>
  <c r="A492" i="204"/>
  <c r="A491" i="204"/>
  <c r="A490" i="204"/>
  <c r="A489" i="204"/>
  <c r="N486" i="204"/>
  <c r="A486" i="204"/>
  <c r="P485" i="204"/>
  <c r="O485" i="204"/>
  <c r="O480" i="204" s="1"/>
  <c r="A485" i="204"/>
  <c r="N484" i="204"/>
  <c r="A484" i="204"/>
  <c r="N483" i="204"/>
  <c r="A483" i="204"/>
  <c r="A482" i="204"/>
  <c r="A481" i="204"/>
  <c r="A480" i="204"/>
  <c r="A479" i="204"/>
  <c r="A478" i="204"/>
  <c r="A477" i="204"/>
  <c r="A476" i="204"/>
  <c r="N475" i="204"/>
  <c r="A475" i="204"/>
  <c r="N474" i="204"/>
  <c r="A474" i="204"/>
  <c r="P473" i="204"/>
  <c r="O473" i="204"/>
  <c r="A473" i="204"/>
  <c r="N472" i="204"/>
  <c r="N471" i="204"/>
  <c r="N469" i="204"/>
  <c r="A469" i="204"/>
  <c r="N468" i="204"/>
  <c r="A468" i="204"/>
  <c r="N467" i="204"/>
  <c r="A467" i="204"/>
  <c r="N466" i="204"/>
  <c r="A466" i="204"/>
  <c r="N465" i="204"/>
  <c r="A465" i="204"/>
  <c r="P464" i="204"/>
  <c r="A464" i="204"/>
  <c r="N463" i="204"/>
  <c r="A463" i="204"/>
  <c r="N462" i="204"/>
  <c r="A462" i="204"/>
  <c r="N461" i="204"/>
  <c r="A461" i="204"/>
  <c r="N460" i="204"/>
  <c r="A460" i="204"/>
  <c r="N459" i="204"/>
  <c r="A459" i="204"/>
  <c r="N458" i="204"/>
  <c r="A458" i="204"/>
  <c r="N457" i="204"/>
  <c r="A457" i="204"/>
  <c r="N456" i="204"/>
  <c r="A456" i="204"/>
  <c r="P455" i="204"/>
  <c r="O455" i="204"/>
  <c r="A455" i="204"/>
  <c r="N454" i="204"/>
  <c r="A454" i="204"/>
  <c r="N453" i="204"/>
  <c r="A453" i="204"/>
  <c r="N452" i="204"/>
  <c r="A452" i="204"/>
  <c r="N451" i="204"/>
  <c r="A451" i="204"/>
  <c r="N450" i="204"/>
  <c r="A450" i="204"/>
  <c r="P449" i="204"/>
  <c r="O449" i="204"/>
  <c r="A449" i="204"/>
  <c r="N448" i="204"/>
  <c r="A448" i="204"/>
  <c r="N447" i="204"/>
  <c r="A447" i="204"/>
  <c r="N446" i="204"/>
  <c r="A446" i="204"/>
  <c r="P445" i="204"/>
  <c r="O445" i="204"/>
  <c r="A445" i="204"/>
  <c r="A444" i="204"/>
  <c r="A443" i="204"/>
  <c r="A442" i="204"/>
  <c r="A441" i="204"/>
  <c r="N94" i="204"/>
  <c r="A94" i="204"/>
  <c r="P93" i="204"/>
  <c r="O93" i="204"/>
  <c r="A93" i="204"/>
  <c r="N429" i="204"/>
  <c r="A429" i="204"/>
  <c r="P428" i="204"/>
  <c r="O428" i="204"/>
  <c r="A428" i="204"/>
  <c r="N440" i="204"/>
  <c r="A440" i="204"/>
  <c r="P439" i="204"/>
  <c r="O439" i="204"/>
  <c r="A439" i="204"/>
  <c r="N438" i="204"/>
  <c r="A438" i="204"/>
  <c r="P437" i="204"/>
  <c r="O437" i="204"/>
  <c r="A437" i="204"/>
  <c r="N436" i="204"/>
  <c r="A436" i="204"/>
  <c r="N435" i="204"/>
  <c r="A435" i="204"/>
  <c r="N434" i="204"/>
  <c r="A434" i="204"/>
  <c r="P433" i="204"/>
  <c r="O433" i="204"/>
  <c r="A433" i="204"/>
  <c r="N432" i="204"/>
  <c r="A432" i="204"/>
  <c r="N431" i="204"/>
  <c r="A431" i="204"/>
  <c r="P430" i="204"/>
  <c r="O430" i="204"/>
  <c r="A430" i="204"/>
  <c r="A427" i="204"/>
  <c r="A426" i="204"/>
  <c r="A425" i="204"/>
  <c r="A424" i="204"/>
  <c r="N417" i="204"/>
  <c r="N416" i="204" s="1"/>
  <c r="P416" i="204"/>
  <c r="O416" i="204"/>
  <c r="P414" i="204"/>
  <c r="O414" i="204"/>
  <c r="N413" i="204"/>
  <c r="A413" i="204"/>
  <c r="P412" i="204"/>
  <c r="O412" i="204"/>
  <c r="A412" i="204"/>
  <c r="N302" i="204"/>
  <c r="A302" i="204"/>
  <c r="N301" i="204"/>
  <c r="A301" i="204"/>
  <c r="P300" i="204"/>
  <c r="A300" i="204"/>
  <c r="A411" i="204"/>
  <c r="A410" i="204"/>
  <c r="A409" i="204"/>
  <c r="A408" i="204"/>
  <c r="A407" i="204"/>
  <c r="P402" i="204"/>
  <c r="O402" i="204"/>
  <c r="N401" i="204"/>
  <c r="A401" i="204"/>
  <c r="N400" i="204"/>
  <c r="A400" i="204"/>
  <c r="N399" i="204"/>
  <c r="A399" i="204"/>
  <c r="P398" i="204"/>
  <c r="O398" i="204"/>
  <c r="A398" i="204"/>
  <c r="N394" i="204"/>
  <c r="A394" i="204"/>
  <c r="A393" i="204"/>
  <c r="N397" i="204"/>
  <c r="A397" i="204"/>
  <c r="P396" i="204"/>
  <c r="O396" i="204"/>
  <c r="A396" i="204"/>
  <c r="N392" i="204"/>
  <c r="A392" i="204"/>
  <c r="P391" i="204"/>
  <c r="O391" i="204"/>
  <c r="A391" i="204"/>
  <c r="N390" i="204"/>
  <c r="A390" i="204"/>
  <c r="P389" i="204"/>
  <c r="O389" i="204"/>
  <c r="A389" i="204"/>
  <c r="N388" i="204"/>
  <c r="A388" i="204"/>
  <c r="N387" i="204"/>
  <c r="A387" i="204"/>
  <c r="N386" i="204"/>
  <c r="A386" i="204"/>
  <c r="N385" i="204"/>
  <c r="A385" i="204"/>
  <c r="N384" i="204"/>
  <c r="A384" i="204"/>
  <c r="N383" i="204"/>
  <c r="A383" i="204"/>
  <c r="N382" i="204"/>
  <c r="A382" i="204"/>
  <c r="P381" i="204"/>
  <c r="O381" i="204"/>
  <c r="A381" i="204"/>
  <c r="A380" i="204"/>
  <c r="A379" i="204"/>
  <c r="A378" i="204"/>
  <c r="A377" i="204"/>
  <c r="P372" i="204"/>
  <c r="O372" i="204"/>
  <c r="A373" i="204"/>
  <c r="A372" i="204"/>
  <c r="A371" i="204"/>
  <c r="A370" i="204"/>
  <c r="N369" i="204"/>
  <c r="A369" i="204"/>
  <c r="N368" i="204"/>
  <c r="N367" i="204"/>
  <c r="P366" i="204"/>
  <c r="O366" i="204"/>
  <c r="O364" i="204" s="1"/>
  <c r="O362" i="204" s="1"/>
  <c r="A366" i="204"/>
  <c r="A365" i="204"/>
  <c r="A364" i="204"/>
  <c r="A363" i="204"/>
  <c r="A362" i="204"/>
  <c r="N361" i="204"/>
  <c r="A361" i="204"/>
  <c r="P360" i="204"/>
  <c r="O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N352" i="204"/>
  <c r="A352" i="204"/>
  <c r="N351" i="204"/>
  <c r="A351" i="204"/>
  <c r="N350" i="204"/>
  <c r="A350" i="204"/>
  <c r="N349" i="204"/>
  <c r="A349" i="204"/>
  <c r="N348" i="204"/>
  <c r="A348" i="204"/>
  <c r="N347" i="204"/>
  <c r="A347" i="204"/>
  <c r="N346" i="204"/>
  <c r="A346" i="204"/>
  <c r="N345" i="204"/>
  <c r="A345" i="204"/>
  <c r="N344" i="204"/>
  <c r="A344" i="204"/>
  <c r="N343" i="204"/>
  <c r="A343" i="204"/>
  <c r="N342" i="204"/>
  <c r="A342" i="204"/>
  <c r="N341" i="204"/>
  <c r="A341" i="204"/>
  <c r="N340" i="204"/>
  <c r="A340" i="204"/>
  <c r="N339" i="204"/>
  <c r="A339" i="204"/>
  <c r="N338" i="204"/>
  <c r="A338" i="204"/>
  <c r="P337" i="204"/>
  <c r="O337" i="204"/>
  <c r="A337" i="204"/>
  <c r="N336" i="204"/>
  <c r="A336" i="204"/>
  <c r="P335" i="204"/>
  <c r="O335" i="204"/>
  <c r="A335" i="204"/>
  <c r="N334" i="204"/>
  <c r="A334" i="204"/>
  <c r="N333" i="204"/>
  <c r="A333" i="204"/>
  <c r="N332" i="204"/>
  <c r="A332" i="204"/>
  <c r="N331" i="204"/>
  <c r="N330" i="204"/>
  <c r="A330" i="204"/>
  <c r="N329" i="204"/>
  <c r="A329" i="204"/>
  <c r="N328" i="204"/>
  <c r="A328" i="204"/>
  <c r="N326" i="204"/>
  <c r="A326" i="204"/>
  <c r="P325" i="204"/>
  <c r="A325" i="204"/>
  <c r="A324" i="204"/>
  <c r="A323" i="204"/>
  <c r="A322" i="204"/>
  <c r="A321" i="204"/>
  <c r="A320" i="204"/>
  <c r="A319" i="204"/>
  <c r="A314" i="204"/>
  <c r="N313" i="204"/>
  <c r="A313" i="204"/>
  <c r="P311" i="204"/>
  <c r="N311" i="204" s="1"/>
  <c r="A311" i="204"/>
  <c r="N310" i="204"/>
  <c r="A310" i="204"/>
  <c r="N309" i="204"/>
  <c r="A309" i="204"/>
  <c r="N308" i="204"/>
  <c r="A308" i="204"/>
  <c r="P307" i="204"/>
  <c r="O307" i="204"/>
  <c r="A307" i="204"/>
  <c r="N306" i="204"/>
  <c r="A306" i="204"/>
  <c r="N305" i="204"/>
  <c r="A305" i="204"/>
  <c r="N304" i="204"/>
  <c r="A304" i="204"/>
  <c r="P303" i="204"/>
  <c r="O303" i="204"/>
  <c r="A303" i="204"/>
  <c r="N299" i="204"/>
  <c r="A299" i="204"/>
  <c r="N296" i="204"/>
  <c r="A296" i="204"/>
  <c r="P295" i="204"/>
  <c r="O295" i="204"/>
  <c r="A295" i="204"/>
  <c r="N294" i="204"/>
  <c r="N293" i="204"/>
  <c r="N292" i="204"/>
  <c r="P291" i="204"/>
  <c r="O291" i="204"/>
  <c r="N290" i="204"/>
  <c r="N289" i="204"/>
  <c r="N288" i="204"/>
  <c r="N287" i="204"/>
  <c r="N286" i="204"/>
  <c r="P285" i="204"/>
  <c r="O285" i="204"/>
  <c r="N284" i="204"/>
  <c r="P283" i="204"/>
  <c r="O283" i="204"/>
  <c r="N281" i="204"/>
  <c r="N280" i="204"/>
  <c r="N278" i="204"/>
  <c r="N277" i="204"/>
  <c r="P276" i="204"/>
  <c r="O276" i="204"/>
  <c r="N271" i="204"/>
  <c r="N270" i="204"/>
  <c r="N269" i="204"/>
  <c r="N268" i="204"/>
  <c r="N267" i="204"/>
  <c r="A267" i="204"/>
  <c r="N266" i="204"/>
  <c r="A266" i="204"/>
  <c r="N265" i="204"/>
  <c r="A265" i="204"/>
  <c r="P264" i="204"/>
  <c r="P262" i="204" s="1"/>
  <c r="P260" i="204" s="1"/>
  <c r="O264" i="204"/>
  <c r="A264" i="204"/>
  <c r="A263" i="204"/>
  <c r="A262" i="204"/>
  <c r="A261" i="204"/>
  <c r="A260" i="204"/>
  <c r="N259" i="204"/>
  <c r="A259" i="204"/>
  <c r="P258" i="204"/>
  <c r="O258" i="204"/>
  <c r="A258" i="204"/>
  <c r="N257" i="204"/>
  <c r="A257" i="204"/>
  <c r="N256" i="204"/>
  <c r="A256" i="204"/>
  <c r="P255" i="204"/>
  <c r="O255" i="204"/>
  <c r="A255" i="204"/>
  <c r="N254" i="204"/>
  <c r="A254" i="204"/>
  <c r="P253" i="204"/>
  <c r="O253" i="204"/>
  <c r="A253" i="204"/>
  <c r="N252" i="204"/>
  <c r="P251" i="204"/>
  <c r="O251" i="204"/>
  <c r="N250" i="204"/>
  <c r="N249" i="204"/>
  <c r="P248" i="204"/>
  <c r="O248" i="204"/>
  <c r="A246" i="204"/>
  <c r="N243" i="204"/>
  <c r="N242" i="204"/>
  <c r="N240" i="204"/>
  <c r="N235" i="204"/>
  <c r="A235" i="204"/>
  <c r="P234" i="204"/>
  <c r="O234" i="204"/>
  <c r="A234" i="204"/>
  <c r="N233" i="204"/>
  <c r="A233" i="204"/>
  <c r="A231" i="204"/>
  <c r="N230" i="204"/>
  <c r="A230" i="204"/>
  <c r="N229" i="204"/>
  <c r="A229" i="204"/>
  <c r="N228" i="204"/>
  <c r="A228" i="204"/>
  <c r="N227" i="204"/>
  <c r="A227" i="204"/>
  <c r="N226" i="204"/>
  <c r="A226" i="204"/>
  <c r="N225" i="204"/>
  <c r="A225" i="204"/>
  <c r="A224" i="204"/>
  <c r="N223" i="204"/>
  <c r="A223" i="204"/>
  <c r="N222" i="204"/>
  <c r="A222" i="204"/>
  <c r="N221" i="204"/>
  <c r="A221" i="204"/>
  <c r="P220" i="204"/>
  <c r="O220" i="204"/>
  <c r="A220" i="204"/>
  <c r="N219" i="204"/>
  <c r="A219" i="204"/>
  <c r="N218" i="204"/>
  <c r="A218" i="204"/>
  <c r="P217" i="204"/>
  <c r="O217" i="204"/>
  <c r="A217" i="204"/>
  <c r="N216" i="204"/>
  <c r="A216" i="204"/>
  <c r="N214" i="204"/>
  <c r="A214" i="204"/>
  <c r="A213" i="204"/>
  <c r="N212" i="204"/>
  <c r="A212" i="204"/>
  <c r="N211" i="204"/>
  <c r="A211" i="204"/>
  <c r="N210" i="204"/>
  <c r="A210" i="204"/>
  <c r="N209" i="204"/>
  <c r="A209" i="204"/>
  <c r="P206" i="204"/>
  <c r="O206" i="204"/>
  <c r="A206" i="204"/>
  <c r="N204" i="204"/>
  <c r="A204" i="204"/>
  <c r="N203" i="204"/>
  <c r="A203" i="204"/>
  <c r="N202" i="204"/>
  <c r="A202" i="204"/>
  <c r="N201" i="204"/>
  <c r="A201" i="204"/>
  <c r="A200" i="204"/>
  <c r="N199" i="204"/>
  <c r="A199" i="204"/>
  <c r="P198" i="204"/>
  <c r="O198" i="204"/>
  <c r="A198" i="204"/>
  <c r="N197" i="204"/>
  <c r="N196" i="204"/>
  <c r="A196" i="204"/>
  <c r="N195" i="204"/>
  <c r="A195" i="204"/>
  <c r="P194" i="204"/>
  <c r="O194" i="204"/>
  <c r="A194" i="204"/>
  <c r="N192" i="204"/>
  <c r="A192" i="204"/>
  <c r="N191" i="204"/>
  <c r="A191" i="204"/>
  <c r="N190" i="204"/>
  <c r="A190" i="204"/>
  <c r="A189" i="204"/>
  <c r="N188" i="204"/>
  <c r="A188" i="204"/>
  <c r="N187" i="204"/>
  <c r="A187" i="204"/>
  <c r="N186" i="204"/>
  <c r="A186" i="204"/>
  <c r="P185" i="204"/>
  <c r="O185" i="204"/>
  <c r="A185" i="204"/>
  <c r="N184" i="204"/>
  <c r="A184" i="204"/>
  <c r="N183" i="204"/>
  <c r="A183" i="204"/>
  <c r="N182" i="204"/>
  <c r="A182" i="204"/>
  <c r="P181" i="204"/>
  <c r="O181" i="204"/>
  <c r="A181" i="204"/>
  <c r="N180" i="204"/>
  <c r="A180" i="204"/>
  <c r="P179" i="204"/>
  <c r="O179" i="204"/>
  <c r="A179" i="204"/>
  <c r="N178" i="204"/>
  <c r="A178" i="204"/>
  <c r="N177" i="204"/>
  <c r="A177" i="204"/>
  <c r="P176" i="204"/>
  <c r="O176" i="204"/>
  <c r="A176" i="204"/>
  <c r="A175" i="204"/>
  <c r="A174" i="204"/>
  <c r="A173" i="204"/>
  <c r="A172" i="204"/>
  <c r="N162" i="204"/>
  <c r="A162" i="204"/>
  <c r="P161" i="204"/>
  <c r="O161" i="204"/>
  <c r="A161" i="204"/>
  <c r="N160" i="204"/>
  <c r="A160" i="204"/>
  <c r="P159" i="204"/>
  <c r="O159" i="204"/>
  <c r="A159" i="204"/>
  <c r="N158" i="204"/>
  <c r="A158" i="204"/>
  <c r="P157" i="204"/>
  <c r="O157" i="204"/>
  <c r="A157" i="204"/>
  <c r="N156" i="204"/>
  <c r="A156" i="204"/>
  <c r="N155" i="204"/>
  <c r="A155" i="204"/>
  <c r="P154" i="204"/>
  <c r="O154" i="204"/>
  <c r="A154" i="204"/>
  <c r="N153" i="204"/>
  <c r="N152" i="204"/>
  <c r="A152" i="204"/>
  <c r="P151" i="204"/>
  <c r="O151" i="204"/>
  <c r="N171" i="204"/>
  <c r="A171" i="204"/>
  <c r="N170" i="204"/>
  <c r="A170" i="204"/>
  <c r="P169" i="204"/>
  <c r="P167" i="204" s="1"/>
  <c r="P165" i="204" s="1"/>
  <c r="O169" i="204"/>
  <c r="O167" i="204" s="1"/>
  <c r="O165" i="204" s="1"/>
  <c r="A169" i="204"/>
  <c r="A168" i="204"/>
  <c r="A167" i="204"/>
  <c r="A166" i="204"/>
  <c r="A165" i="204"/>
  <c r="N150" i="204"/>
  <c r="A150" i="204"/>
  <c r="P149" i="204"/>
  <c r="O149" i="204"/>
  <c r="A149" i="204"/>
  <c r="N148" i="204"/>
  <c r="A148" i="204"/>
  <c r="P147" i="204"/>
  <c r="O147" i="204"/>
  <c r="A147" i="204"/>
  <c r="A146" i="204"/>
  <c r="A145" i="204"/>
  <c r="A144" i="204"/>
  <c r="A142" i="204"/>
  <c r="A141" i="204"/>
  <c r="N140" i="204"/>
  <c r="A140" i="204"/>
  <c r="N139" i="204"/>
  <c r="A139" i="204"/>
  <c r="P138" i="204"/>
  <c r="O138" i="204"/>
  <c r="A138" i="204"/>
  <c r="N137" i="204"/>
  <c r="A137" i="204"/>
  <c r="N136" i="204"/>
  <c r="A136" i="204"/>
  <c r="N135" i="204"/>
  <c r="A135" i="204"/>
  <c r="N134" i="204"/>
  <c r="A134" i="204"/>
  <c r="N133" i="204"/>
  <c r="A133" i="204"/>
  <c r="P132" i="204"/>
  <c r="O132" i="204"/>
  <c r="A132" i="204"/>
  <c r="A131" i="204"/>
  <c r="A130" i="204"/>
  <c r="A129" i="204"/>
  <c r="A128" i="204"/>
  <c r="N127" i="204"/>
  <c r="A127" i="204"/>
  <c r="N126" i="204"/>
  <c r="A126" i="204"/>
  <c r="N125" i="204"/>
  <c r="A125" i="204"/>
  <c r="N124" i="204"/>
  <c r="A124" i="204"/>
  <c r="N123" i="204"/>
  <c r="A123" i="204"/>
  <c r="N122" i="204"/>
  <c r="A122" i="204"/>
  <c r="N121" i="204"/>
  <c r="A121" i="204"/>
  <c r="N120" i="204"/>
  <c r="A120" i="204"/>
  <c r="N119" i="204"/>
  <c r="A119" i="204"/>
  <c r="N118" i="204"/>
  <c r="A118" i="204"/>
  <c r="N116" i="204"/>
  <c r="A116" i="204"/>
  <c r="P115" i="204"/>
  <c r="A115" i="204"/>
  <c r="A114" i="204"/>
  <c r="A113" i="204"/>
  <c r="A112" i="204"/>
  <c r="A111" i="204"/>
  <c r="A110" i="204"/>
  <c r="A109" i="204"/>
  <c r="N108" i="204"/>
  <c r="A108" i="204"/>
  <c r="N107" i="204"/>
  <c r="A107" i="204"/>
  <c r="P106" i="204"/>
  <c r="O106" i="204"/>
  <c r="A106" i="204"/>
  <c r="N105" i="204"/>
  <c r="A105" i="204"/>
  <c r="N104" i="204"/>
  <c r="A104" i="204"/>
  <c r="P103" i="204"/>
  <c r="O103" i="204"/>
  <c r="A103" i="204"/>
  <c r="A102" i="204"/>
  <c r="A101" i="204"/>
  <c r="A100" i="204"/>
  <c r="A99" i="204"/>
  <c r="N98" i="204"/>
  <c r="A98" i="204"/>
  <c r="P97" i="204"/>
  <c r="O97" i="204"/>
  <c r="A97" i="204"/>
  <c r="N96" i="204"/>
  <c r="A96" i="204"/>
  <c r="P95" i="204"/>
  <c r="O95" i="204"/>
  <c r="A95" i="204"/>
  <c r="N92" i="204"/>
  <c r="A92" i="204"/>
  <c r="P91" i="204"/>
  <c r="O91" i="204"/>
  <c r="A91" i="204"/>
  <c r="N90" i="204"/>
  <c r="A90" i="204"/>
  <c r="N89" i="204"/>
  <c r="P88" i="204"/>
  <c r="O88" i="204"/>
  <c r="A88" i="204"/>
  <c r="A87" i="204"/>
  <c r="A86" i="204"/>
  <c r="A85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N71" i="204"/>
  <c r="A71" i="204"/>
  <c r="P70" i="204"/>
  <c r="P68" i="204" s="1"/>
  <c r="P66" i="204" s="1"/>
  <c r="O70" i="204"/>
  <c r="A70" i="204"/>
  <c r="A69" i="204"/>
  <c r="A68" i="204"/>
  <c r="A67" i="204"/>
  <c r="A66" i="204"/>
  <c r="N63" i="204"/>
  <c r="N61" i="204" s="1"/>
  <c r="A63" i="204"/>
  <c r="P62" i="204"/>
  <c r="O62" i="204"/>
  <c r="O60" i="204" s="1"/>
  <c r="A62" i="204"/>
  <c r="A61" i="204"/>
  <c r="A60" i="204"/>
  <c r="N59" i="204"/>
  <c r="N58" i="204"/>
  <c r="A58" i="204"/>
  <c r="N57" i="204"/>
  <c r="A57" i="204"/>
  <c r="N56" i="204"/>
  <c r="A56" i="204"/>
  <c r="P55" i="204"/>
  <c r="O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N48" i="204"/>
  <c r="A48" i="204"/>
  <c r="A46" i="204"/>
  <c r="N45" i="204"/>
  <c r="A45" i="204"/>
  <c r="N44" i="204"/>
  <c r="N43" i="204"/>
  <c r="A43" i="204"/>
  <c r="N42" i="204"/>
  <c r="A42" i="204"/>
  <c r="N41" i="204"/>
  <c r="A41" i="204"/>
  <c r="N40" i="204"/>
  <c r="A40" i="204"/>
  <c r="N39" i="204"/>
  <c r="A39" i="204"/>
  <c r="N38" i="204"/>
  <c r="A38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O20" i="204"/>
  <c r="A20" i="204"/>
  <c r="A19" i="204"/>
  <c r="A18" i="204"/>
  <c r="A17" i="204"/>
  <c r="A16" i="204"/>
  <c r="A15" i="204"/>
  <c r="A14" i="204"/>
  <c r="A13" i="204"/>
  <c r="N766" i="205"/>
  <c r="P761" i="205"/>
  <c r="P759" i="205" s="1"/>
  <c r="N758" i="205"/>
  <c r="P757" i="205"/>
  <c r="O757" i="205"/>
  <c r="N756" i="205"/>
  <c r="P755" i="205"/>
  <c r="O755" i="205"/>
  <c r="N750" i="205"/>
  <c r="N749" i="205" s="1"/>
  <c r="P749" i="205"/>
  <c r="O749" i="205"/>
  <c r="N744" i="205"/>
  <c r="N743" i="205" s="1"/>
  <c r="N742" i="205"/>
  <c r="N741" i="205"/>
  <c r="N740" i="205"/>
  <c r="N738" i="205"/>
  <c r="N737" i="205"/>
  <c r="N736" i="205"/>
  <c r="P735" i="205"/>
  <c r="O735" i="205"/>
  <c r="N734" i="205"/>
  <c r="N733" i="205"/>
  <c r="N732" i="205"/>
  <c r="O731" i="205"/>
  <c r="N731" i="205" s="1"/>
  <c r="N729" i="205"/>
  <c r="N726" i="205"/>
  <c r="N725" i="205"/>
  <c r="P724" i="205"/>
  <c r="O724" i="205"/>
  <c r="N723" i="205"/>
  <c r="N721" i="205"/>
  <c r="N720" i="205"/>
  <c r="N719" i="205"/>
  <c r="P718" i="205"/>
  <c r="N717" i="205"/>
  <c r="P716" i="205"/>
  <c r="O716" i="205"/>
  <c r="N715" i="205"/>
  <c r="N713" i="205"/>
  <c r="N712" i="205"/>
  <c r="N711" i="205"/>
  <c r="P710" i="205"/>
  <c r="N709" i="205"/>
  <c r="N708" i="205"/>
  <c r="N707" i="205"/>
  <c r="N706" i="205"/>
  <c r="N705" i="205"/>
  <c r="N704" i="205"/>
  <c r="N703" i="205"/>
  <c r="P702" i="205"/>
  <c r="O702" i="205"/>
  <c r="N697" i="205"/>
  <c r="N696" i="205"/>
  <c r="P695" i="205"/>
  <c r="O695" i="205"/>
  <c r="N694" i="205"/>
  <c r="N693" i="205"/>
  <c r="P692" i="205"/>
  <c r="O692" i="205"/>
  <c r="N691" i="205"/>
  <c r="N690" i="205"/>
  <c r="P689" i="205"/>
  <c r="O689" i="205"/>
  <c r="N688" i="205"/>
  <c r="N683" i="205"/>
  <c r="N682" i="205"/>
  <c r="P681" i="205"/>
  <c r="O681" i="205"/>
  <c r="N676" i="205"/>
  <c r="P675" i="205"/>
  <c r="P673" i="205" s="1"/>
  <c r="P671" i="205" s="1"/>
  <c r="O675" i="205"/>
  <c r="N666" i="205"/>
  <c r="P665" i="205"/>
  <c r="O665" i="205"/>
  <c r="N664" i="205"/>
  <c r="N663" i="205"/>
  <c r="P662" i="205"/>
  <c r="O662" i="205"/>
  <c r="N661" i="205"/>
  <c r="P660" i="205"/>
  <c r="O660" i="205"/>
  <c r="N659" i="205"/>
  <c r="P658" i="205"/>
  <c r="O658" i="205"/>
  <c r="N657" i="205"/>
  <c r="P656" i="205"/>
  <c r="O656" i="205"/>
  <c r="N655" i="205"/>
  <c r="N654" i="205"/>
  <c r="N653" i="205"/>
  <c r="N652" i="205"/>
  <c r="P651" i="205"/>
  <c r="O651" i="205"/>
  <c r="N645" i="205"/>
  <c r="N644" i="205" s="1"/>
  <c r="N643" i="205"/>
  <c r="N642" i="205"/>
  <c r="N641" i="205"/>
  <c r="N640" i="205"/>
  <c r="P639" i="205"/>
  <c r="O639" i="205"/>
  <c r="N638" i="205"/>
  <c r="P637" i="205"/>
  <c r="O637" i="205"/>
  <c r="N636" i="205"/>
  <c r="N635" i="205"/>
  <c r="P634" i="205"/>
  <c r="O634" i="205"/>
  <c r="N633" i="205"/>
  <c r="N632" i="205"/>
  <c r="P631" i="205"/>
  <c r="O631" i="205"/>
  <c r="N630" i="205"/>
  <c r="N629" i="205"/>
  <c r="N628" i="205"/>
  <c r="N627" i="205"/>
  <c r="P626" i="205"/>
  <c r="O626" i="205"/>
  <c r="N621" i="205"/>
  <c r="N620" i="205"/>
  <c r="P619" i="205"/>
  <c r="P617" i="205" s="1"/>
  <c r="O619" i="205"/>
  <c r="N614" i="205"/>
  <c r="P613" i="205"/>
  <c r="O613" i="205"/>
  <c r="A613" i="205"/>
  <c r="N612" i="205"/>
  <c r="N611" i="205"/>
  <c r="P610" i="205"/>
  <c r="O610" i="205"/>
  <c r="A610" i="205"/>
  <c r="A609" i="205"/>
  <c r="A608" i="205"/>
  <c r="A607" i="205"/>
  <c r="A606" i="205"/>
  <c r="N605" i="205"/>
  <c r="A605" i="205"/>
  <c r="N604" i="205"/>
  <c r="A604" i="205"/>
  <c r="P603" i="205"/>
  <c r="P601" i="205" s="1"/>
  <c r="O603" i="205"/>
  <c r="O601" i="205" s="1"/>
  <c r="A603" i="205"/>
  <c r="A602" i="205"/>
  <c r="A601" i="205"/>
  <c r="N600" i="205"/>
  <c r="N599" i="205" s="1"/>
  <c r="P599" i="205"/>
  <c r="O599" i="205"/>
  <c r="N598" i="205"/>
  <c r="P597" i="205"/>
  <c r="O597" i="205"/>
  <c r="N596" i="205"/>
  <c r="P595" i="205"/>
  <c r="O595" i="205"/>
  <c r="N594" i="205"/>
  <c r="P593" i="205"/>
  <c r="O593" i="205"/>
  <c r="N592" i="205"/>
  <c r="A592" i="205"/>
  <c r="N590" i="205"/>
  <c r="A590" i="205"/>
  <c r="P589" i="205"/>
  <c r="O589" i="205"/>
  <c r="A589" i="205"/>
  <c r="N588" i="205"/>
  <c r="A588" i="205"/>
  <c r="N586" i="205"/>
  <c r="A586" i="205"/>
  <c r="P585" i="205"/>
  <c r="O585" i="205"/>
  <c r="A585" i="205"/>
  <c r="N584" i="205"/>
  <c r="A584" i="205"/>
  <c r="N583" i="205"/>
  <c r="A583" i="205"/>
  <c r="N582" i="205"/>
  <c r="A582" i="205"/>
  <c r="N581" i="205"/>
  <c r="A581" i="205"/>
  <c r="P580" i="205"/>
  <c r="O580" i="205"/>
  <c r="A580" i="205"/>
  <c r="A579" i="205"/>
  <c r="A578" i="205"/>
  <c r="A577" i="205"/>
  <c r="A576" i="205"/>
  <c r="A575" i="205"/>
  <c r="A574" i="205"/>
  <c r="N65" i="205"/>
  <c r="N64" i="205" s="1"/>
  <c r="A65" i="205"/>
  <c r="P64" i="205"/>
  <c r="P572" i="205" s="1"/>
  <c r="A64" i="205"/>
  <c r="A573" i="205"/>
  <c r="A572" i="205"/>
  <c r="N570" i="205"/>
  <c r="N569" i="205" s="1"/>
  <c r="A570" i="205"/>
  <c r="A569" i="205"/>
  <c r="A568" i="205"/>
  <c r="P567" i="205"/>
  <c r="A567" i="205"/>
  <c r="A566" i="205"/>
  <c r="A565" i="205"/>
  <c r="N563" i="205"/>
  <c r="A563" i="205"/>
  <c r="N562" i="205"/>
  <c r="A562" i="205"/>
  <c r="N561" i="205"/>
  <c r="A561" i="205"/>
  <c r="P558" i="205"/>
  <c r="O558" i="205"/>
  <c r="A560" i="205"/>
  <c r="A559" i="205"/>
  <c r="A558" i="205"/>
  <c r="N557" i="205"/>
  <c r="A557" i="205"/>
  <c r="N556" i="205"/>
  <c r="A556" i="205"/>
  <c r="P555" i="205"/>
  <c r="O555" i="205"/>
  <c r="A555" i="205"/>
  <c r="N554" i="205"/>
  <c r="A554" i="205"/>
  <c r="P553" i="205"/>
  <c r="O553" i="205"/>
  <c r="A553" i="205"/>
  <c r="N552" i="205"/>
  <c r="A552" i="205"/>
  <c r="P551" i="205"/>
  <c r="O551" i="205"/>
  <c r="A551" i="205"/>
  <c r="A550" i="205"/>
  <c r="A549" i="205"/>
  <c r="A546" i="205"/>
  <c r="N545" i="205"/>
  <c r="A545" i="205"/>
  <c r="P544" i="205"/>
  <c r="O544" i="205"/>
  <c r="A544" i="205"/>
  <c r="N543" i="205"/>
  <c r="A543" i="205"/>
  <c r="N541" i="205"/>
  <c r="A541" i="205"/>
  <c r="N540" i="205"/>
  <c r="A540" i="205"/>
  <c r="A539" i="205"/>
  <c r="A538" i="205"/>
  <c r="A537" i="205"/>
  <c r="A535" i="205"/>
  <c r="A534" i="205"/>
  <c r="A533" i="205"/>
  <c r="N532" i="205"/>
  <c r="A532" i="205"/>
  <c r="P531" i="205"/>
  <c r="P529" i="205" s="1"/>
  <c r="O531" i="205"/>
  <c r="N528" i="205"/>
  <c r="A528" i="205"/>
  <c r="N527" i="205"/>
  <c r="A527" i="205"/>
  <c r="P526" i="205"/>
  <c r="P524" i="205" s="1"/>
  <c r="O526" i="205"/>
  <c r="O524" i="205" s="1"/>
  <c r="A526" i="205"/>
  <c r="A525" i="205"/>
  <c r="A524" i="205"/>
  <c r="N523" i="205"/>
  <c r="A523" i="205"/>
  <c r="P522" i="205"/>
  <c r="O522" i="205"/>
  <c r="A522" i="205"/>
  <c r="N521" i="205"/>
  <c r="A521" i="205"/>
  <c r="P520" i="205"/>
  <c r="O520" i="205"/>
  <c r="A520" i="205"/>
  <c r="A519" i="205"/>
  <c r="A518" i="205"/>
  <c r="A517" i="205"/>
  <c r="A516" i="205"/>
  <c r="P514" i="205"/>
  <c r="O514" i="205"/>
  <c r="A514" i="205"/>
  <c r="N513" i="205"/>
  <c r="A513" i="205"/>
  <c r="N512" i="205"/>
  <c r="A512" i="205"/>
  <c r="N511" i="205"/>
  <c r="A511" i="205"/>
  <c r="P510" i="205"/>
  <c r="O510" i="205"/>
  <c r="A510" i="205"/>
  <c r="N509" i="205"/>
  <c r="A509" i="205"/>
  <c r="N508" i="205"/>
  <c r="A508" i="205"/>
  <c r="N507" i="205"/>
  <c r="A507" i="205"/>
  <c r="N506" i="205"/>
  <c r="A506" i="205"/>
  <c r="N505" i="205"/>
  <c r="A505" i="205"/>
  <c r="N504" i="205"/>
  <c r="A504" i="205"/>
  <c r="N503" i="205"/>
  <c r="A503" i="205"/>
  <c r="N502" i="205"/>
  <c r="A502" i="205"/>
  <c r="N501" i="205"/>
  <c r="A501" i="205"/>
  <c r="P500" i="205"/>
  <c r="O500" i="205"/>
  <c r="A500" i="205"/>
  <c r="N497" i="205"/>
  <c r="A497" i="205"/>
  <c r="N496" i="205"/>
  <c r="A496" i="205"/>
  <c r="A495" i="205"/>
  <c r="A494" i="205"/>
  <c r="A493" i="205"/>
  <c r="A492" i="205"/>
  <c r="A491" i="205"/>
  <c r="A490" i="205"/>
  <c r="A489" i="205"/>
  <c r="N486" i="205"/>
  <c r="A486" i="205"/>
  <c r="P485" i="205"/>
  <c r="O485" i="205"/>
  <c r="O480" i="205" s="1"/>
  <c r="A485" i="205"/>
  <c r="N484" i="205"/>
  <c r="A484" i="205"/>
  <c r="N483" i="205"/>
  <c r="A483" i="205"/>
  <c r="A482" i="205"/>
  <c r="A481" i="205"/>
  <c r="A480" i="205"/>
  <c r="A479" i="205"/>
  <c r="A478" i="205"/>
  <c r="A477" i="205"/>
  <c r="A476" i="205"/>
  <c r="N475" i="205"/>
  <c r="A475" i="205"/>
  <c r="N474" i="205"/>
  <c r="A474" i="205"/>
  <c r="P473" i="205"/>
  <c r="O473" i="205"/>
  <c r="A473" i="205"/>
  <c r="N472" i="205"/>
  <c r="N471" i="205"/>
  <c r="N469" i="205"/>
  <c r="A469" i="205"/>
  <c r="N468" i="205"/>
  <c r="A468" i="205"/>
  <c r="N467" i="205"/>
  <c r="A467" i="205"/>
  <c r="N466" i="205"/>
  <c r="A466" i="205"/>
  <c r="N465" i="205"/>
  <c r="A465" i="205"/>
  <c r="P464" i="205"/>
  <c r="A464" i="205"/>
  <c r="N463" i="205"/>
  <c r="A463" i="205"/>
  <c r="N462" i="205"/>
  <c r="A462" i="205"/>
  <c r="N461" i="205"/>
  <c r="A461" i="205"/>
  <c r="N460" i="205"/>
  <c r="A460" i="205"/>
  <c r="N459" i="205"/>
  <c r="A459" i="205"/>
  <c r="N458" i="205"/>
  <c r="A458" i="205"/>
  <c r="N457" i="205"/>
  <c r="A457" i="205"/>
  <c r="N456" i="205"/>
  <c r="A456" i="205"/>
  <c r="P455" i="205"/>
  <c r="O455" i="205"/>
  <c r="A455" i="205"/>
  <c r="N454" i="205"/>
  <c r="A454" i="205"/>
  <c r="N453" i="205"/>
  <c r="A453" i="205"/>
  <c r="N452" i="205"/>
  <c r="A452" i="205"/>
  <c r="N451" i="205"/>
  <c r="A451" i="205"/>
  <c r="N450" i="205"/>
  <c r="A450" i="205"/>
  <c r="P449" i="205"/>
  <c r="O449" i="205"/>
  <c r="A449" i="205"/>
  <c r="N448" i="205"/>
  <c r="A448" i="205"/>
  <c r="N447" i="205"/>
  <c r="A447" i="205"/>
  <c r="N446" i="205"/>
  <c r="A446" i="205"/>
  <c r="P445" i="205"/>
  <c r="O445" i="205"/>
  <c r="A445" i="205"/>
  <c r="A444" i="205"/>
  <c r="A443" i="205"/>
  <c r="A442" i="205"/>
  <c r="A441" i="205"/>
  <c r="N94" i="205"/>
  <c r="A94" i="205"/>
  <c r="P93" i="205"/>
  <c r="O93" i="205"/>
  <c r="A93" i="205"/>
  <c r="N429" i="205"/>
  <c r="A429" i="205"/>
  <c r="P428" i="205"/>
  <c r="O428" i="205"/>
  <c r="A428" i="205"/>
  <c r="N440" i="205"/>
  <c r="A440" i="205"/>
  <c r="P439" i="205"/>
  <c r="O439" i="205"/>
  <c r="A439" i="205"/>
  <c r="N438" i="205"/>
  <c r="A438" i="205"/>
  <c r="P437" i="205"/>
  <c r="O437" i="205"/>
  <c r="A437" i="205"/>
  <c r="N436" i="205"/>
  <c r="A436" i="205"/>
  <c r="N435" i="205"/>
  <c r="A435" i="205"/>
  <c r="N434" i="205"/>
  <c r="A434" i="205"/>
  <c r="P433" i="205"/>
  <c r="O433" i="205"/>
  <c r="A433" i="205"/>
  <c r="N432" i="205"/>
  <c r="A432" i="205"/>
  <c r="N431" i="205"/>
  <c r="A431" i="205"/>
  <c r="P430" i="205"/>
  <c r="O430" i="205"/>
  <c r="A430" i="205"/>
  <c r="A427" i="205"/>
  <c r="A426" i="205"/>
  <c r="A425" i="205"/>
  <c r="A424" i="205"/>
  <c r="N417" i="205"/>
  <c r="N416" i="205" s="1"/>
  <c r="P416" i="205"/>
  <c r="O416" i="205"/>
  <c r="P414" i="205"/>
  <c r="O414" i="205"/>
  <c r="N413" i="205"/>
  <c r="A413" i="205"/>
  <c r="P412" i="205"/>
  <c r="O412" i="205"/>
  <c r="A412" i="205"/>
  <c r="N302" i="205"/>
  <c r="A302" i="205"/>
  <c r="N301" i="205"/>
  <c r="A301" i="205"/>
  <c r="A300" i="205"/>
  <c r="A411" i="205"/>
  <c r="A410" i="205"/>
  <c r="A409" i="205"/>
  <c r="A408" i="205"/>
  <c r="A407" i="205"/>
  <c r="P402" i="205"/>
  <c r="O402" i="205"/>
  <c r="N401" i="205"/>
  <c r="A401" i="205"/>
  <c r="N400" i="205"/>
  <c r="A400" i="205"/>
  <c r="N399" i="205"/>
  <c r="A399" i="205"/>
  <c r="P398" i="205"/>
  <c r="O398" i="205"/>
  <c r="A398" i="205"/>
  <c r="N394" i="205"/>
  <c r="A394" i="205"/>
  <c r="A393" i="205"/>
  <c r="N397" i="205"/>
  <c r="A397" i="205"/>
  <c r="P396" i="205"/>
  <c r="O396" i="205"/>
  <c r="A396" i="205"/>
  <c r="N392" i="205"/>
  <c r="A392" i="205"/>
  <c r="P391" i="205"/>
  <c r="O391" i="205"/>
  <c r="A391" i="205"/>
  <c r="N390" i="205"/>
  <c r="A390" i="205"/>
  <c r="P389" i="205"/>
  <c r="O389" i="205"/>
  <c r="A389" i="205"/>
  <c r="N388" i="205"/>
  <c r="A388" i="205"/>
  <c r="N387" i="205"/>
  <c r="A387" i="205"/>
  <c r="N386" i="205"/>
  <c r="A386" i="205"/>
  <c r="N385" i="205"/>
  <c r="A385" i="205"/>
  <c r="N384" i="205"/>
  <c r="A384" i="205"/>
  <c r="N383" i="205"/>
  <c r="A383" i="205"/>
  <c r="N382" i="205"/>
  <c r="A382" i="205"/>
  <c r="P381" i="205"/>
  <c r="O381" i="205"/>
  <c r="A381" i="205"/>
  <c r="A380" i="205"/>
  <c r="A379" i="205"/>
  <c r="A378" i="205"/>
  <c r="A377" i="205"/>
  <c r="A373" i="205"/>
  <c r="A372" i="205"/>
  <c r="A371" i="205"/>
  <c r="A370" i="205"/>
  <c r="N369" i="205"/>
  <c r="A369" i="205"/>
  <c r="N368" i="205"/>
  <c r="N367" i="205"/>
  <c r="P366" i="205"/>
  <c r="P364" i="205" s="1"/>
  <c r="P362" i="205" s="1"/>
  <c r="O366" i="205"/>
  <c r="O364" i="205" s="1"/>
  <c r="O362" i="205" s="1"/>
  <c r="A366" i="205"/>
  <c r="A365" i="205"/>
  <c r="A364" i="205"/>
  <c r="A363" i="205"/>
  <c r="A362" i="205"/>
  <c r="N361" i="205"/>
  <c r="A361" i="205"/>
  <c r="P360" i="205"/>
  <c r="O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N352" i="205"/>
  <c r="A352" i="205"/>
  <c r="N351" i="205"/>
  <c r="A351" i="205"/>
  <c r="N350" i="205"/>
  <c r="A350" i="205"/>
  <c r="N349" i="205"/>
  <c r="A349" i="205"/>
  <c r="N348" i="205"/>
  <c r="A348" i="205"/>
  <c r="N347" i="205"/>
  <c r="A347" i="205"/>
  <c r="N346" i="205"/>
  <c r="A346" i="205"/>
  <c r="N345" i="205"/>
  <c r="A345" i="205"/>
  <c r="N344" i="205"/>
  <c r="A344" i="205"/>
  <c r="N343" i="205"/>
  <c r="A343" i="205"/>
  <c r="N342" i="205"/>
  <c r="A342" i="205"/>
  <c r="N341" i="205"/>
  <c r="A341" i="205"/>
  <c r="N340" i="205"/>
  <c r="A340" i="205"/>
  <c r="N339" i="205"/>
  <c r="A339" i="205"/>
  <c r="N338" i="205"/>
  <c r="A338" i="205"/>
  <c r="P337" i="205"/>
  <c r="O337" i="205"/>
  <c r="A337" i="205"/>
  <c r="N336" i="205"/>
  <c r="A336" i="205"/>
  <c r="P335" i="205"/>
  <c r="O335" i="205"/>
  <c r="A335" i="205"/>
  <c r="N334" i="205"/>
  <c r="A334" i="205"/>
  <c r="N333" i="205"/>
  <c r="A333" i="205"/>
  <c r="N332" i="205"/>
  <c r="A332" i="205"/>
  <c r="N331" i="205"/>
  <c r="N330" i="205"/>
  <c r="A330" i="205"/>
  <c r="N329" i="205"/>
  <c r="A329" i="205"/>
  <c r="N328" i="205"/>
  <c r="A328" i="205"/>
  <c r="N326" i="205"/>
  <c r="A326" i="205"/>
  <c r="P325" i="205"/>
  <c r="A325" i="205"/>
  <c r="A324" i="205"/>
  <c r="A323" i="205"/>
  <c r="A322" i="205"/>
  <c r="A321" i="205"/>
  <c r="A320" i="205"/>
  <c r="A319" i="205"/>
  <c r="A314" i="205"/>
  <c r="N313" i="205"/>
  <c r="A313" i="205"/>
  <c r="P311" i="205"/>
  <c r="N311" i="205" s="1"/>
  <c r="A311" i="205"/>
  <c r="N310" i="205"/>
  <c r="A310" i="205"/>
  <c r="N309" i="205"/>
  <c r="A309" i="205"/>
  <c r="N308" i="205"/>
  <c r="A308" i="205"/>
  <c r="P307" i="205"/>
  <c r="O307" i="205"/>
  <c r="A307" i="205"/>
  <c r="N306" i="205"/>
  <c r="A306" i="205"/>
  <c r="N305" i="205"/>
  <c r="A305" i="205"/>
  <c r="N304" i="205"/>
  <c r="A304" i="205"/>
  <c r="P303" i="205"/>
  <c r="O303" i="205"/>
  <c r="A303" i="205"/>
  <c r="N299" i="205"/>
  <c r="A299" i="205"/>
  <c r="N296" i="205"/>
  <c r="A296" i="205"/>
  <c r="P295" i="205"/>
  <c r="O295" i="205"/>
  <c r="A295" i="205"/>
  <c r="N294" i="205"/>
  <c r="N293" i="205"/>
  <c r="N292" i="205"/>
  <c r="P291" i="205"/>
  <c r="O291" i="205"/>
  <c r="N290" i="205"/>
  <c r="N289" i="205"/>
  <c r="N288" i="205"/>
  <c r="N287" i="205"/>
  <c r="N286" i="205"/>
  <c r="P285" i="205"/>
  <c r="O285" i="205"/>
  <c r="N284" i="205"/>
  <c r="P283" i="205"/>
  <c r="O283" i="205"/>
  <c r="N281" i="205"/>
  <c r="N280" i="205"/>
  <c r="N278" i="205"/>
  <c r="N277" i="205"/>
  <c r="P276" i="205"/>
  <c r="O276" i="205"/>
  <c r="N271" i="205"/>
  <c r="N270" i="205"/>
  <c r="N269" i="205"/>
  <c r="N268" i="205"/>
  <c r="N267" i="205"/>
  <c r="A267" i="205"/>
  <c r="N266" i="205"/>
  <c r="A266" i="205"/>
  <c r="N265" i="205"/>
  <c r="A265" i="205"/>
  <c r="P264" i="205"/>
  <c r="P262" i="205" s="1"/>
  <c r="P260" i="205" s="1"/>
  <c r="O264" i="205"/>
  <c r="O262" i="205" s="1"/>
  <c r="O260" i="205" s="1"/>
  <c r="A264" i="205"/>
  <c r="A263" i="205"/>
  <c r="A262" i="205"/>
  <c r="A261" i="205"/>
  <c r="A260" i="205"/>
  <c r="N259" i="205"/>
  <c r="A259" i="205"/>
  <c r="P258" i="205"/>
  <c r="O258" i="205"/>
  <c r="A258" i="205"/>
  <c r="N257" i="205"/>
  <c r="A257" i="205"/>
  <c r="N256" i="205"/>
  <c r="A256" i="205"/>
  <c r="P255" i="205"/>
  <c r="O255" i="205"/>
  <c r="A255" i="205"/>
  <c r="N254" i="205"/>
  <c r="A254" i="205"/>
  <c r="P253" i="205"/>
  <c r="O253" i="205"/>
  <c r="A253" i="205"/>
  <c r="N252" i="205"/>
  <c r="P251" i="205"/>
  <c r="O251" i="205"/>
  <c r="N250" i="205"/>
  <c r="N249" i="205"/>
  <c r="P248" i="205"/>
  <c r="O248" i="205"/>
  <c r="A246" i="205"/>
  <c r="N243" i="205"/>
  <c r="N242" i="205"/>
  <c r="N240" i="205"/>
  <c r="N235" i="205"/>
  <c r="A235" i="205"/>
  <c r="P234" i="205"/>
  <c r="O234" i="205"/>
  <c r="A234" i="205"/>
  <c r="N233" i="205"/>
  <c r="A233" i="205"/>
  <c r="A231" i="205"/>
  <c r="N230" i="205"/>
  <c r="A230" i="205"/>
  <c r="N229" i="205"/>
  <c r="A229" i="205"/>
  <c r="N228" i="205"/>
  <c r="A228" i="205"/>
  <c r="N227" i="205"/>
  <c r="A227" i="205"/>
  <c r="N226" i="205"/>
  <c r="A226" i="205"/>
  <c r="N225" i="205"/>
  <c r="A225" i="205"/>
  <c r="A224" i="205"/>
  <c r="N223" i="205"/>
  <c r="A223" i="205"/>
  <c r="N222" i="205"/>
  <c r="A222" i="205"/>
  <c r="N221" i="205"/>
  <c r="A221" i="205"/>
  <c r="P220" i="205"/>
  <c r="O220" i="205"/>
  <c r="A220" i="205"/>
  <c r="N219" i="205"/>
  <c r="A219" i="205"/>
  <c r="N218" i="205"/>
  <c r="A218" i="205"/>
  <c r="P217" i="205"/>
  <c r="O217" i="205"/>
  <c r="A217" i="205"/>
  <c r="N216" i="205"/>
  <c r="A216" i="205"/>
  <c r="N214" i="205"/>
  <c r="A214" i="205"/>
  <c r="A213" i="205"/>
  <c r="N212" i="205"/>
  <c r="A212" i="205"/>
  <c r="N211" i="205"/>
  <c r="A211" i="205"/>
  <c r="N210" i="205"/>
  <c r="A210" i="205"/>
  <c r="N209" i="205"/>
  <c r="A209" i="205"/>
  <c r="P206" i="205"/>
  <c r="O206" i="205"/>
  <c r="A206" i="205"/>
  <c r="N204" i="205"/>
  <c r="A204" i="205"/>
  <c r="N203" i="205"/>
  <c r="A203" i="205"/>
  <c r="N202" i="205"/>
  <c r="A202" i="205"/>
  <c r="N201" i="205"/>
  <c r="A201" i="205"/>
  <c r="A200" i="205"/>
  <c r="N199" i="205"/>
  <c r="A199" i="205"/>
  <c r="P198" i="205"/>
  <c r="O198" i="205"/>
  <c r="A198" i="205"/>
  <c r="N197" i="205"/>
  <c r="N196" i="205"/>
  <c r="A196" i="205"/>
  <c r="N195" i="205"/>
  <c r="A195" i="205"/>
  <c r="P194" i="205"/>
  <c r="O194" i="205"/>
  <c r="A194" i="205"/>
  <c r="N192" i="205"/>
  <c r="A192" i="205"/>
  <c r="N191" i="205"/>
  <c r="A191" i="205"/>
  <c r="N190" i="205"/>
  <c r="A190" i="205"/>
  <c r="A189" i="205"/>
  <c r="N188" i="205"/>
  <c r="A188" i="205"/>
  <c r="N187" i="205"/>
  <c r="A187" i="205"/>
  <c r="N186" i="205"/>
  <c r="A186" i="205"/>
  <c r="P185" i="205"/>
  <c r="O185" i="205"/>
  <c r="A185" i="205"/>
  <c r="N184" i="205"/>
  <c r="A184" i="205"/>
  <c r="N183" i="205"/>
  <c r="A183" i="205"/>
  <c r="N182" i="205"/>
  <c r="A182" i="205"/>
  <c r="P181" i="205"/>
  <c r="O181" i="205"/>
  <c r="A181" i="205"/>
  <c r="N180" i="205"/>
  <c r="A180" i="205"/>
  <c r="P179" i="205"/>
  <c r="O179" i="205"/>
  <c r="A179" i="205"/>
  <c r="N178" i="205"/>
  <c r="A178" i="205"/>
  <c r="N177" i="205"/>
  <c r="A177" i="205"/>
  <c r="P176" i="205"/>
  <c r="O176" i="205"/>
  <c r="A176" i="205"/>
  <c r="A175" i="205"/>
  <c r="A174" i="205"/>
  <c r="A173" i="205"/>
  <c r="A172" i="205"/>
  <c r="N162" i="205"/>
  <c r="A162" i="205"/>
  <c r="P161" i="205"/>
  <c r="O161" i="205"/>
  <c r="A161" i="205"/>
  <c r="N160" i="205"/>
  <c r="A160" i="205"/>
  <c r="P159" i="205"/>
  <c r="O159" i="205"/>
  <c r="A159" i="205"/>
  <c r="N158" i="205"/>
  <c r="A158" i="205"/>
  <c r="P157" i="205"/>
  <c r="O157" i="205"/>
  <c r="A157" i="205"/>
  <c r="N156" i="205"/>
  <c r="A156" i="205"/>
  <c r="N155" i="205"/>
  <c r="A155" i="205"/>
  <c r="P154" i="205"/>
  <c r="O154" i="205"/>
  <c r="A154" i="205"/>
  <c r="N153" i="205"/>
  <c r="N152" i="205"/>
  <c r="A152" i="205"/>
  <c r="P151" i="205"/>
  <c r="O151" i="205"/>
  <c r="N171" i="205"/>
  <c r="A171" i="205"/>
  <c r="N170" i="205"/>
  <c r="A170" i="205"/>
  <c r="P169" i="205"/>
  <c r="P167" i="205" s="1"/>
  <c r="P165" i="205" s="1"/>
  <c r="O169" i="205"/>
  <c r="A169" i="205"/>
  <c r="A168" i="205"/>
  <c r="A167" i="205"/>
  <c r="A166" i="205"/>
  <c r="A165" i="205"/>
  <c r="N150" i="205"/>
  <c r="A150" i="205"/>
  <c r="P149" i="205"/>
  <c r="O149" i="205"/>
  <c r="A149" i="205"/>
  <c r="N148" i="205"/>
  <c r="A148" i="205"/>
  <c r="P147" i="205"/>
  <c r="O147" i="205"/>
  <c r="A147" i="205"/>
  <c r="A146" i="205"/>
  <c r="A145" i="205"/>
  <c r="A144" i="205"/>
  <c r="A142" i="205"/>
  <c r="A141" i="205"/>
  <c r="N140" i="205"/>
  <c r="A140" i="205"/>
  <c r="N139" i="205"/>
  <c r="A139" i="205"/>
  <c r="P138" i="205"/>
  <c r="O138" i="205"/>
  <c r="A138" i="205"/>
  <c r="N137" i="205"/>
  <c r="A137" i="205"/>
  <c r="N136" i="205"/>
  <c r="A136" i="205"/>
  <c r="N135" i="205"/>
  <c r="A135" i="205"/>
  <c r="N134" i="205"/>
  <c r="A134" i="205"/>
  <c r="N133" i="205"/>
  <c r="A133" i="205"/>
  <c r="P132" i="205"/>
  <c r="O132" i="205"/>
  <c r="A132" i="205"/>
  <c r="A131" i="205"/>
  <c r="A130" i="205"/>
  <c r="A129" i="205"/>
  <c r="A128" i="205"/>
  <c r="N127" i="205"/>
  <c r="A127" i="205"/>
  <c r="N126" i="205"/>
  <c r="A126" i="205"/>
  <c r="N125" i="205"/>
  <c r="A125" i="205"/>
  <c r="N124" i="205"/>
  <c r="A124" i="205"/>
  <c r="N123" i="205"/>
  <c r="A123" i="205"/>
  <c r="N122" i="205"/>
  <c r="A122" i="205"/>
  <c r="N121" i="205"/>
  <c r="A121" i="205"/>
  <c r="N120" i="205"/>
  <c r="A120" i="205"/>
  <c r="N119" i="205"/>
  <c r="A119" i="205"/>
  <c r="N118" i="205"/>
  <c r="A118" i="205"/>
  <c r="N116" i="205"/>
  <c r="A116" i="205"/>
  <c r="P115" i="205"/>
  <c r="A115" i="205"/>
  <c r="A114" i="205"/>
  <c r="A113" i="205"/>
  <c r="A112" i="205"/>
  <c r="A111" i="205"/>
  <c r="A110" i="205"/>
  <c r="A109" i="205"/>
  <c r="N108" i="205"/>
  <c r="A108" i="205"/>
  <c r="N107" i="205"/>
  <c r="A107" i="205"/>
  <c r="P106" i="205"/>
  <c r="O106" i="205"/>
  <c r="A106" i="205"/>
  <c r="N105" i="205"/>
  <c r="A105" i="205"/>
  <c r="N104" i="205"/>
  <c r="A104" i="205"/>
  <c r="P103" i="205"/>
  <c r="O103" i="205"/>
  <c r="A103" i="205"/>
  <c r="A102" i="205"/>
  <c r="A101" i="205"/>
  <c r="A100" i="205"/>
  <c r="A99" i="205"/>
  <c r="N98" i="205"/>
  <c r="A98" i="205"/>
  <c r="P97" i="205"/>
  <c r="O97" i="205"/>
  <c r="A97" i="205"/>
  <c r="N96" i="205"/>
  <c r="A96" i="205"/>
  <c r="P95" i="205"/>
  <c r="O95" i="205"/>
  <c r="A95" i="205"/>
  <c r="N92" i="205"/>
  <c r="A92" i="205"/>
  <c r="P91" i="205"/>
  <c r="O91" i="205"/>
  <c r="A91" i="205"/>
  <c r="N90" i="205"/>
  <c r="A90" i="205"/>
  <c r="N89" i="205"/>
  <c r="P88" i="205"/>
  <c r="O88" i="205"/>
  <c r="A88" i="205"/>
  <c r="A87" i="205"/>
  <c r="A86" i="205"/>
  <c r="A85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N71" i="205"/>
  <c r="A71" i="205"/>
  <c r="P70" i="205"/>
  <c r="P68" i="205" s="1"/>
  <c r="P66" i="205" s="1"/>
  <c r="O70" i="205"/>
  <c r="A70" i="205"/>
  <c r="A69" i="205"/>
  <c r="A68" i="205"/>
  <c r="A67" i="205"/>
  <c r="A66" i="205"/>
  <c r="N63" i="205"/>
  <c r="N61" i="205" s="1"/>
  <c r="A63" i="205"/>
  <c r="P62" i="205"/>
  <c r="O62" i="205"/>
  <c r="O60" i="205" s="1"/>
  <c r="A62" i="205"/>
  <c r="A61" i="205"/>
  <c r="A60" i="205"/>
  <c r="N59" i="205"/>
  <c r="N58" i="205"/>
  <c r="A58" i="205"/>
  <c r="N57" i="205"/>
  <c r="A57" i="205"/>
  <c r="N56" i="205"/>
  <c r="A56" i="205"/>
  <c r="P55" i="205"/>
  <c r="O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N48" i="205"/>
  <c r="A48" i="205"/>
  <c r="A46" i="205"/>
  <c r="N45" i="205"/>
  <c r="A45" i="205"/>
  <c r="N44" i="205"/>
  <c r="N43" i="205"/>
  <c r="A43" i="205"/>
  <c r="N42" i="205"/>
  <c r="A42" i="205"/>
  <c r="N41" i="205"/>
  <c r="A41" i="205"/>
  <c r="N40" i="205"/>
  <c r="A40" i="205"/>
  <c r="N39" i="205"/>
  <c r="A39" i="205"/>
  <c r="N38" i="205"/>
  <c r="A38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O20" i="205"/>
  <c r="A20" i="205"/>
  <c r="A19" i="205"/>
  <c r="A18" i="205"/>
  <c r="A17" i="205"/>
  <c r="A16" i="205"/>
  <c r="A15" i="205"/>
  <c r="A14" i="205"/>
  <c r="A13" i="205"/>
  <c r="N766" i="206"/>
  <c r="P761" i="206"/>
  <c r="P759" i="206" s="1"/>
  <c r="N758" i="206"/>
  <c r="P757" i="206"/>
  <c r="O757" i="206"/>
  <c r="N756" i="206"/>
  <c r="P755" i="206"/>
  <c r="O755" i="206"/>
  <c r="N750" i="206"/>
  <c r="N749" i="206" s="1"/>
  <c r="P749" i="206"/>
  <c r="O749" i="206"/>
  <c r="N744" i="206"/>
  <c r="N743" i="206" s="1"/>
  <c r="N742" i="206"/>
  <c r="N741" i="206"/>
  <c r="N740" i="206"/>
  <c r="N738" i="206"/>
  <c r="N737" i="206"/>
  <c r="N736" i="206"/>
  <c r="P735" i="206"/>
  <c r="O735" i="206"/>
  <c r="N734" i="206"/>
  <c r="N733" i="206"/>
  <c r="N732" i="206"/>
  <c r="P731" i="206"/>
  <c r="O731" i="206"/>
  <c r="N729" i="206"/>
  <c r="N726" i="206"/>
  <c r="N725" i="206"/>
  <c r="P724" i="206"/>
  <c r="O724" i="206"/>
  <c r="N723" i="206"/>
  <c r="N721" i="206"/>
  <c r="N720" i="206"/>
  <c r="N719" i="206"/>
  <c r="P718" i="206"/>
  <c r="N717" i="206"/>
  <c r="P716" i="206"/>
  <c r="O716" i="206"/>
  <c r="N715" i="206"/>
  <c r="N713" i="206"/>
  <c r="N712" i="206"/>
  <c r="N711" i="206"/>
  <c r="P710" i="206"/>
  <c r="N709" i="206"/>
  <c r="N708" i="206"/>
  <c r="N707" i="206"/>
  <c r="N706" i="206"/>
  <c r="N705" i="206"/>
  <c r="N704" i="206"/>
  <c r="N703" i="206"/>
  <c r="P702" i="206"/>
  <c r="O702" i="206"/>
  <c r="N697" i="206"/>
  <c r="N696" i="206"/>
  <c r="P695" i="206"/>
  <c r="O695" i="206"/>
  <c r="N694" i="206"/>
  <c r="N693" i="206"/>
  <c r="P692" i="206"/>
  <c r="O692" i="206"/>
  <c r="N691" i="206"/>
  <c r="N690" i="206"/>
  <c r="P689" i="206"/>
  <c r="O689" i="206"/>
  <c r="N688" i="206"/>
  <c r="N683" i="206"/>
  <c r="N682" i="206"/>
  <c r="P681" i="206"/>
  <c r="O681" i="206"/>
  <c r="N676" i="206"/>
  <c r="P675" i="206"/>
  <c r="O675" i="206"/>
  <c r="O673" i="206" s="1"/>
  <c r="O671" i="206" s="1"/>
  <c r="N666" i="206"/>
  <c r="P665" i="206"/>
  <c r="O665" i="206"/>
  <c r="N664" i="206"/>
  <c r="N663" i="206"/>
  <c r="P662" i="206"/>
  <c r="O662" i="206"/>
  <c r="N661" i="206"/>
  <c r="P660" i="206"/>
  <c r="O660" i="206"/>
  <c r="N659" i="206"/>
  <c r="P658" i="206"/>
  <c r="O658" i="206"/>
  <c r="N657" i="206"/>
  <c r="P656" i="206"/>
  <c r="O656" i="206"/>
  <c r="N655" i="206"/>
  <c r="N654" i="206"/>
  <c r="N653" i="206"/>
  <c r="N652" i="206"/>
  <c r="P651" i="206"/>
  <c r="O651" i="206"/>
  <c r="N645" i="206"/>
  <c r="N644" i="206" s="1"/>
  <c r="N643" i="206"/>
  <c r="N642" i="206"/>
  <c r="N641" i="206"/>
  <c r="N640" i="206"/>
  <c r="P639" i="206"/>
  <c r="O639" i="206"/>
  <c r="N638" i="206"/>
  <c r="P637" i="206"/>
  <c r="O637" i="206"/>
  <c r="N636" i="206"/>
  <c r="N635" i="206"/>
  <c r="P634" i="206"/>
  <c r="O634" i="206"/>
  <c r="N633" i="206"/>
  <c r="N632" i="206"/>
  <c r="P631" i="206"/>
  <c r="O631" i="206"/>
  <c r="N630" i="206"/>
  <c r="N629" i="206"/>
  <c r="N628" i="206"/>
  <c r="N627" i="206"/>
  <c r="P626" i="206"/>
  <c r="O626" i="206"/>
  <c r="N621" i="206"/>
  <c r="N620" i="206"/>
  <c r="P619" i="206"/>
  <c r="P617" i="206" s="1"/>
  <c r="O619" i="206"/>
  <c r="N614" i="206"/>
  <c r="P613" i="206"/>
  <c r="O613" i="206"/>
  <c r="A613" i="206"/>
  <c r="N612" i="206"/>
  <c r="N611" i="206"/>
  <c r="P610" i="206"/>
  <c r="O610" i="206"/>
  <c r="A610" i="206"/>
  <c r="A609" i="206"/>
  <c r="A608" i="206"/>
  <c r="A607" i="206"/>
  <c r="A606" i="206"/>
  <c r="N605" i="206"/>
  <c r="A605" i="206"/>
  <c r="N604" i="206"/>
  <c r="A604" i="206"/>
  <c r="P603" i="206"/>
  <c r="P601" i="206" s="1"/>
  <c r="O603" i="206"/>
  <c r="O601" i="206" s="1"/>
  <c r="A603" i="206"/>
  <c r="A602" i="206"/>
  <c r="A601" i="206"/>
  <c r="N600" i="206"/>
  <c r="N599" i="206" s="1"/>
  <c r="P599" i="206"/>
  <c r="O599" i="206"/>
  <c r="N598" i="206"/>
  <c r="P597" i="206"/>
  <c r="O597" i="206"/>
  <c r="N596" i="206"/>
  <c r="P595" i="206"/>
  <c r="O595" i="206"/>
  <c r="N594" i="206"/>
  <c r="P593" i="206"/>
  <c r="O593" i="206"/>
  <c r="N592" i="206"/>
  <c r="A592" i="206"/>
  <c r="N590" i="206"/>
  <c r="A590" i="206"/>
  <c r="P589" i="206"/>
  <c r="O589" i="206"/>
  <c r="A589" i="206"/>
  <c r="N588" i="206"/>
  <c r="A588" i="206"/>
  <c r="N586" i="206"/>
  <c r="A586" i="206"/>
  <c r="P585" i="206"/>
  <c r="O585" i="206"/>
  <c r="A585" i="206"/>
  <c r="N584" i="206"/>
  <c r="A584" i="206"/>
  <c r="N583" i="206"/>
  <c r="A583" i="206"/>
  <c r="N582" i="206"/>
  <c r="A582" i="206"/>
  <c r="N581" i="206"/>
  <c r="A581" i="206"/>
  <c r="P580" i="206"/>
  <c r="O580" i="206"/>
  <c r="A580" i="206"/>
  <c r="A579" i="206"/>
  <c r="A578" i="206"/>
  <c r="A577" i="206"/>
  <c r="A576" i="206"/>
  <c r="A575" i="206"/>
  <c r="A574" i="206"/>
  <c r="N65" i="206"/>
  <c r="N64" i="206" s="1"/>
  <c r="A65" i="206"/>
  <c r="P64" i="206"/>
  <c r="P572" i="206" s="1"/>
  <c r="A64" i="206"/>
  <c r="A573" i="206"/>
  <c r="A572" i="206"/>
  <c r="N570" i="206"/>
  <c r="N569" i="206" s="1"/>
  <c r="A570" i="206"/>
  <c r="A569" i="206"/>
  <c r="A568" i="206"/>
  <c r="P567" i="206"/>
  <c r="A567" i="206"/>
  <c r="A566" i="206"/>
  <c r="A565" i="206"/>
  <c r="N563" i="206"/>
  <c r="A563" i="206"/>
  <c r="N562" i="206"/>
  <c r="A562" i="206"/>
  <c r="N561" i="206"/>
  <c r="A561" i="206"/>
  <c r="P558" i="206"/>
  <c r="O558" i="206"/>
  <c r="A560" i="206"/>
  <c r="A559" i="206"/>
  <c r="A558" i="206"/>
  <c r="N557" i="206"/>
  <c r="A557" i="206"/>
  <c r="N556" i="206"/>
  <c r="A556" i="206"/>
  <c r="P555" i="206"/>
  <c r="O555" i="206"/>
  <c r="A555" i="206"/>
  <c r="N554" i="206"/>
  <c r="A554" i="206"/>
  <c r="P553" i="206"/>
  <c r="O553" i="206"/>
  <c r="A553" i="206"/>
  <c r="N552" i="206"/>
  <c r="A552" i="206"/>
  <c r="P551" i="206"/>
  <c r="O551" i="206"/>
  <c r="A551" i="206"/>
  <c r="A550" i="206"/>
  <c r="A549" i="206"/>
  <c r="A546" i="206"/>
  <c r="N545" i="206"/>
  <c r="A545" i="206"/>
  <c r="P544" i="206"/>
  <c r="O544" i="206"/>
  <c r="A544" i="206"/>
  <c r="N543" i="206"/>
  <c r="A543" i="206"/>
  <c r="N541" i="206"/>
  <c r="A541" i="206"/>
  <c r="N540" i="206"/>
  <c r="A540" i="206"/>
  <c r="A539" i="206"/>
  <c r="A538" i="206"/>
  <c r="A537" i="206"/>
  <c r="A535" i="206"/>
  <c r="A534" i="206"/>
  <c r="A533" i="206"/>
  <c r="N532" i="206"/>
  <c r="A532" i="206"/>
  <c r="P531" i="206"/>
  <c r="P529" i="206" s="1"/>
  <c r="O531" i="206"/>
  <c r="O529" i="206" s="1"/>
  <c r="N528" i="206"/>
  <c r="A528" i="206"/>
  <c r="N527" i="206"/>
  <c r="A527" i="206"/>
  <c r="P526" i="206"/>
  <c r="P524" i="206" s="1"/>
  <c r="O526" i="206"/>
  <c r="O524" i="206" s="1"/>
  <c r="A526" i="206"/>
  <c r="A525" i="206"/>
  <c r="A524" i="206"/>
  <c r="N523" i="206"/>
  <c r="A523" i="206"/>
  <c r="P522" i="206"/>
  <c r="O522" i="206"/>
  <c r="A522" i="206"/>
  <c r="N521" i="206"/>
  <c r="A521" i="206"/>
  <c r="P520" i="206"/>
  <c r="O520" i="206"/>
  <c r="A520" i="206"/>
  <c r="A519" i="206"/>
  <c r="A518" i="206"/>
  <c r="A517" i="206"/>
  <c r="A516" i="206"/>
  <c r="P514" i="206"/>
  <c r="O514" i="206"/>
  <c r="A514" i="206"/>
  <c r="N513" i="206"/>
  <c r="A513" i="206"/>
  <c r="N512" i="206"/>
  <c r="A512" i="206"/>
  <c r="N511" i="206"/>
  <c r="A511" i="206"/>
  <c r="P510" i="206"/>
  <c r="O510" i="206"/>
  <c r="A510" i="206"/>
  <c r="N509" i="206"/>
  <c r="A509" i="206"/>
  <c r="N508" i="206"/>
  <c r="A508" i="206"/>
  <c r="N507" i="206"/>
  <c r="A507" i="206"/>
  <c r="N506" i="206"/>
  <c r="A506" i="206"/>
  <c r="N505" i="206"/>
  <c r="A505" i="206"/>
  <c r="N504" i="206"/>
  <c r="A504" i="206"/>
  <c r="N503" i="206"/>
  <c r="A503" i="206"/>
  <c r="N502" i="206"/>
  <c r="A502" i="206"/>
  <c r="N501" i="206"/>
  <c r="A501" i="206"/>
  <c r="P500" i="206"/>
  <c r="O500" i="206"/>
  <c r="A500" i="206"/>
  <c r="N497" i="206"/>
  <c r="A497" i="206"/>
  <c r="N496" i="206"/>
  <c r="A496" i="206"/>
  <c r="A495" i="206"/>
  <c r="A494" i="206"/>
  <c r="A493" i="206"/>
  <c r="A492" i="206"/>
  <c r="A491" i="206"/>
  <c r="A490" i="206"/>
  <c r="A489" i="206"/>
  <c r="N486" i="206"/>
  <c r="A486" i="206"/>
  <c r="P485" i="206"/>
  <c r="O485" i="206"/>
  <c r="O480" i="206" s="1"/>
  <c r="A485" i="206"/>
  <c r="N484" i="206"/>
  <c r="A484" i="206"/>
  <c r="N483" i="206"/>
  <c r="A483" i="206"/>
  <c r="A482" i="206"/>
  <c r="A481" i="206"/>
  <c r="A480" i="206"/>
  <c r="A479" i="206"/>
  <c r="A478" i="206"/>
  <c r="A477" i="206"/>
  <c r="A476" i="206"/>
  <c r="N475" i="206"/>
  <c r="A475" i="206"/>
  <c r="N474" i="206"/>
  <c r="A474" i="206"/>
  <c r="P473" i="206"/>
  <c r="O473" i="206"/>
  <c r="A473" i="206"/>
  <c r="N472" i="206"/>
  <c r="N471" i="206"/>
  <c r="N469" i="206"/>
  <c r="A469" i="206"/>
  <c r="N468" i="206"/>
  <c r="A468" i="206"/>
  <c r="N467" i="206"/>
  <c r="A467" i="206"/>
  <c r="N466" i="206"/>
  <c r="A466" i="206"/>
  <c r="N465" i="206"/>
  <c r="A465" i="206"/>
  <c r="P464" i="206"/>
  <c r="A464" i="206"/>
  <c r="N463" i="206"/>
  <c r="A463" i="206"/>
  <c r="N462" i="206"/>
  <c r="A462" i="206"/>
  <c r="N461" i="206"/>
  <c r="A461" i="206"/>
  <c r="N460" i="206"/>
  <c r="A460" i="206"/>
  <c r="N459" i="206"/>
  <c r="A459" i="206"/>
  <c r="N458" i="206"/>
  <c r="A458" i="206"/>
  <c r="N457" i="206"/>
  <c r="A457" i="206"/>
  <c r="N456" i="206"/>
  <c r="A456" i="206"/>
  <c r="P455" i="206"/>
  <c r="O455" i="206"/>
  <c r="A455" i="206"/>
  <c r="N454" i="206"/>
  <c r="A454" i="206"/>
  <c r="N453" i="206"/>
  <c r="A453" i="206"/>
  <c r="N452" i="206"/>
  <c r="A452" i="206"/>
  <c r="N451" i="206"/>
  <c r="A451" i="206"/>
  <c r="N450" i="206"/>
  <c r="A450" i="206"/>
  <c r="P449" i="206"/>
  <c r="O449" i="206"/>
  <c r="A449" i="206"/>
  <c r="N448" i="206"/>
  <c r="A448" i="206"/>
  <c r="N447" i="206"/>
  <c r="A447" i="206"/>
  <c r="N446" i="206"/>
  <c r="A446" i="206"/>
  <c r="P445" i="206"/>
  <c r="O445" i="206"/>
  <c r="A445" i="206"/>
  <c r="A444" i="206"/>
  <c r="A443" i="206"/>
  <c r="A442" i="206"/>
  <c r="A441" i="206"/>
  <c r="N94" i="206"/>
  <c r="A94" i="206"/>
  <c r="P93" i="206"/>
  <c r="O93" i="206"/>
  <c r="A93" i="206"/>
  <c r="N429" i="206"/>
  <c r="A429" i="206"/>
  <c r="P428" i="206"/>
  <c r="O428" i="206"/>
  <c r="A428" i="206"/>
  <c r="N440" i="206"/>
  <c r="A440" i="206"/>
  <c r="P439" i="206"/>
  <c r="O439" i="206"/>
  <c r="A439" i="206"/>
  <c r="N438" i="206"/>
  <c r="A438" i="206"/>
  <c r="P437" i="206"/>
  <c r="O437" i="206"/>
  <c r="A437" i="206"/>
  <c r="N436" i="206"/>
  <c r="A436" i="206"/>
  <c r="N435" i="206"/>
  <c r="A435" i="206"/>
  <c r="N434" i="206"/>
  <c r="A434" i="206"/>
  <c r="P433" i="206"/>
  <c r="O433" i="206"/>
  <c r="A433" i="206"/>
  <c r="N432" i="206"/>
  <c r="A432" i="206"/>
  <c r="N431" i="206"/>
  <c r="A431" i="206"/>
  <c r="P430" i="206"/>
  <c r="O430" i="206"/>
  <c r="A430" i="206"/>
  <c r="A427" i="206"/>
  <c r="A426" i="206"/>
  <c r="A425" i="206"/>
  <c r="A424" i="206"/>
  <c r="N417" i="206"/>
  <c r="N416" i="206" s="1"/>
  <c r="P416" i="206"/>
  <c r="O416" i="206"/>
  <c r="P414" i="206"/>
  <c r="O414" i="206"/>
  <c r="N413" i="206"/>
  <c r="A413" i="206"/>
  <c r="P412" i="206"/>
  <c r="O412" i="206"/>
  <c r="A412" i="206"/>
  <c r="N302" i="206"/>
  <c r="A302" i="206"/>
  <c r="N301" i="206"/>
  <c r="A301" i="206"/>
  <c r="P300" i="206"/>
  <c r="O300" i="206" s="1"/>
  <c r="N300" i="206" s="1"/>
  <c r="A300" i="206"/>
  <c r="A411" i="206"/>
  <c r="A410" i="206"/>
  <c r="A409" i="206"/>
  <c r="A408" i="206"/>
  <c r="A407" i="206"/>
  <c r="P402" i="206"/>
  <c r="O402" i="206"/>
  <c r="N401" i="206"/>
  <c r="A401" i="206"/>
  <c r="N400" i="206"/>
  <c r="A400" i="206"/>
  <c r="N399" i="206"/>
  <c r="A399" i="206"/>
  <c r="P398" i="206"/>
  <c r="O398" i="206"/>
  <c r="A398" i="206"/>
  <c r="N394" i="206"/>
  <c r="A394" i="206"/>
  <c r="A393" i="206"/>
  <c r="N397" i="206"/>
  <c r="A397" i="206"/>
  <c r="P396" i="206"/>
  <c r="O396" i="206"/>
  <c r="A396" i="206"/>
  <c r="N392" i="206"/>
  <c r="A392" i="206"/>
  <c r="P391" i="206"/>
  <c r="O391" i="206"/>
  <c r="A391" i="206"/>
  <c r="N390" i="206"/>
  <c r="A390" i="206"/>
  <c r="P389" i="206"/>
  <c r="O389" i="206"/>
  <c r="A389" i="206"/>
  <c r="N388" i="206"/>
  <c r="A388" i="206"/>
  <c r="N387" i="206"/>
  <c r="A387" i="206"/>
  <c r="N386" i="206"/>
  <c r="A386" i="206"/>
  <c r="N385" i="206"/>
  <c r="A385" i="206"/>
  <c r="N384" i="206"/>
  <c r="A384" i="206"/>
  <c r="N383" i="206"/>
  <c r="A383" i="206"/>
  <c r="N382" i="206"/>
  <c r="A382" i="206"/>
  <c r="P381" i="206"/>
  <c r="O381" i="206"/>
  <c r="A381" i="206"/>
  <c r="A380" i="206"/>
  <c r="A379" i="206"/>
  <c r="A378" i="206"/>
  <c r="A377" i="206"/>
  <c r="P372" i="206"/>
  <c r="P370" i="206" s="1"/>
  <c r="A373" i="206"/>
  <c r="A372" i="206"/>
  <c r="A371" i="206"/>
  <c r="A370" i="206"/>
  <c r="N369" i="206"/>
  <c r="A369" i="206"/>
  <c r="N368" i="206"/>
  <c r="N367" i="206"/>
  <c r="P366" i="206"/>
  <c r="P364" i="206" s="1"/>
  <c r="P362" i="206" s="1"/>
  <c r="O366" i="206"/>
  <c r="A366" i="206"/>
  <c r="A365" i="206"/>
  <c r="A364" i="206"/>
  <c r="A363" i="206"/>
  <c r="A362" i="206"/>
  <c r="N361" i="206"/>
  <c r="A361" i="206"/>
  <c r="P360" i="206"/>
  <c r="O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N352" i="206"/>
  <c r="A352" i="206"/>
  <c r="N351" i="206"/>
  <c r="A351" i="206"/>
  <c r="N350" i="206"/>
  <c r="A350" i="206"/>
  <c r="N349" i="206"/>
  <c r="A349" i="206"/>
  <c r="N348" i="206"/>
  <c r="A348" i="206"/>
  <c r="N347" i="206"/>
  <c r="A347" i="206"/>
  <c r="N346" i="206"/>
  <c r="A346" i="206"/>
  <c r="N345" i="206"/>
  <c r="A345" i="206"/>
  <c r="N344" i="206"/>
  <c r="A344" i="206"/>
  <c r="N343" i="206"/>
  <c r="A343" i="206"/>
  <c r="N342" i="206"/>
  <c r="A342" i="206"/>
  <c r="N341" i="206"/>
  <c r="A341" i="206"/>
  <c r="N340" i="206"/>
  <c r="A340" i="206"/>
  <c r="N339" i="206"/>
  <c r="A339" i="206"/>
  <c r="N338" i="206"/>
  <c r="A338" i="206"/>
  <c r="P337" i="206"/>
  <c r="O337" i="206"/>
  <c r="A337" i="206"/>
  <c r="N336" i="206"/>
  <c r="A336" i="206"/>
  <c r="P335" i="206"/>
  <c r="O335" i="206"/>
  <c r="A335" i="206"/>
  <c r="N334" i="206"/>
  <c r="A334" i="206"/>
  <c r="N333" i="206"/>
  <c r="A333" i="206"/>
  <c r="N332" i="206"/>
  <c r="A332" i="206"/>
  <c r="N331" i="206"/>
  <c r="N330" i="206"/>
  <c r="A330" i="206"/>
  <c r="N329" i="206"/>
  <c r="A329" i="206"/>
  <c r="N328" i="206"/>
  <c r="A328" i="206"/>
  <c r="N326" i="206"/>
  <c r="A326" i="206"/>
  <c r="P325" i="206"/>
  <c r="A325" i="206"/>
  <c r="A324" i="206"/>
  <c r="A323" i="206"/>
  <c r="A322" i="206"/>
  <c r="A321" i="206"/>
  <c r="A320" i="206"/>
  <c r="A319" i="206"/>
  <c r="A314" i="206"/>
  <c r="N313" i="206"/>
  <c r="A313" i="206"/>
  <c r="P311" i="206"/>
  <c r="N311" i="206" s="1"/>
  <c r="A311" i="206"/>
  <c r="N310" i="206"/>
  <c r="A310" i="206"/>
  <c r="N309" i="206"/>
  <c r="A309" i="206"/>
  <c r="N308" i="206"/>
  <c r="A308" i="206"/>
  <c r="P307" i="206"/>
  <c r="O307" i="206"/>
  <c r="A307" i="206"/>
  <c r="N306" i="206"/>
  <c r="A306" i="206"/>
  <c r="N305" i="206"/>
  <c r="A305" i="206"/>
  <c r="N304" i="206"/>
  <c r="A304" i="206"/>
  <c r="P303" i="206"/>
  <c r="O303" i="206"/>
  <c r="A303" i="206"/>
  <c r="N299" i="206"/>
  <c r="A299" i="206"/>
  <c r="N296" i="206"/>
  <c r="A296" i="206"/>
  <c r="P295" i="206"/>
  <c r="O295" i="206"/>
  <c r="A295" i="206"/>
  <c r="N294" i="206"/>
  <c r="N293" i="206"/>
  <c r="N292" i="206"/>
  <c r="P291" i="206"/>
  <c r="O291" i="206"/>
  <c r="N290" i="206"/>
  <c r="N289" i="206"/>
  <c r="N288" i="206"/>
  <c r="N287" i="206"/>
  <c r="N286" i="206"/>
  <c r="P285" i="206"/>
  <c r="O285" i="206"/>
  <c r="N284" i="206"/>
  <c r="P283" i="206"/>
  <c r="O283" i="206"/>
  <c r="N281" i="206"/>
  <c r="N280" i="206"/>
  <c r="N278" i="206"/>
  <c r="N277" i="206"/>
  <c r="P276" i="206"/>
  <c r="O276" i="206"/>
  <c r="N271" i="206"/>
  <c r="N270" i="206"/>
  <c r="N269" i="206"/>
  <c r="N268" i="206"/>
  <c r="N267" i="206"/>
  <c r="A267" i="206"/>
  <c r="N266" i="206"/>
  <c r="A266" i="206"/>
  <c r="N265" i="206"/>
  <c r="A265" i="206"/>
  <c r="P264" i="206"/>
  <c r="P262" i="206" s="1"/>
  <c r="P260" i="206" s="1"/>
  <c r="O264" i="206"/>
  <c r="A264" i="206"/>
  <c r="A263" i="206"/>
  <c r="A262" i="206"/>
  <c r="A261" i="206"/>
  <c r="A260" i="206"/>
  <c r="N259" i="206"/>
  <c r="A259" i="206"/>
  <c r="P258" i="206"/>
  <c r="O258" i="206"/>
  <c r="A258" i="206"/>
  <c r="N257" i="206"/>
  <c r="A257" i="206"/>
  <c r="N256" i="206"/>
  <c r="A256" i="206"/>
  <c r="P255" i="206"/>
  <c r="O255" i="206"/>
  <c r="A255" i="206"/>
  <c r="N254" i="206"/>
  <c r="A254" i="206"/>
  <c r="P253" i="206"/>
  <c r="O253" i="206"/>
  <c r="A253" i="206"/>
  <c r="N252" i="206"/>
  <c r="P251" i="206"/>
  <c r="O251" i="206"/>
  <c r="N250" i="206"/>
  <c r="N249" i="206"/>
  <c r="P248" i="206"/>
  <c r="O248" i="206"/>
  <c r="A246" i="206"/>
  <c r="N243" i="206"/>
  <c r="N242" i="206"/>
  <c r="N240" i="206"/>
  <c r="N235" i="206"/>
  <c r="A235" i="206"/>
  <c r="P234" i="206"/>
  <c r="O234" i="206"/>
  <c r="A234" i="206"/>
  <c r="N233" i="206"/>
  <c r="A233" i="206"/>
  <c r="A231" i="206"/>
  <c r="N230" i="206"/>
  <c r="A230" i="206"/>
  <c r="N229" i="206"/>
  <c r="A229" i="206"/>
  <c r="N228" i="206"/>
  <c r="A228" i="206"/>
  <c r="N227" i="206"/>
  <c r="A227" i="206"/>
  <c r="N226" i="206"/>
  <c r="A226" i="206"/>
  <c r="N225" i="206"/>
  <c r="A225" i="206"/>
  <c r="A224" i="206"/>
  <c r="N223" i="206"/>
  <c r="A223" i="206"/>
  <c r="N222" i="206"/>
  <c r="A222" i="206"/>
  <c r="N221" i="206"/>
  <c r="A221" i="206"/>
  <c r="P220" i="206"/>
  <c r="O220" i="206"/>
  <c r="A220" i="206"/>
  <c r="A219" i="206"/>
  <c r="N218" i="206"/>
  <c r="A218" i="206"/>
  <c r="P217" i="206"/>
  <c r="O217" i="206"/>
  <c r="A217" i="206"/>
  <c r="N216" i="206"/>
  <c r="A216" i="206"/>
  <c r="N214" i="206"/>
  <c r="A214" i="206"/>
  <c r="A213" i="206"/>
  <c r="N212" i="206"/>
  <c r="A212" i="206"/>
  <c r="N211" i="206"/>
  <c r="A211" i="206"/>
  <c r="N210" i="206"/>
  <c r="A210" i="206"/>
  <c r="N209" i="206"/>
  <c r="A209" i="206"/>
  <c r="P206" i="206"/>
  <c r="O206" i="206"/>
  <c r="A206" i="206"/>
  <c r="N204" i="206"/>
  <c r="A204" i="206"/>
  <c r="N203" i="206"/>
  <c r="A203" i="206"/>
  <c r="N202" i="206"/>
  <c r="A202" i="206"/>
  <c r="N201" i="206"/>
  <c r="A201" i="206"/>
  <c r="A200" i="206"/>
  <c r="N199" i="206"/>
  <c r="A199" i="206"/>
  <c r="P198" i="206"/>
  <c r="O198" i="206"/>
  <c r="A198" i="206"/>
  <c r="N197" i="206"/>
  <c r="N196" i="206"/>
  <c r="A196" i="206"/>
  <c r="N195" i="206"/>
  <c r="A195" i="206"/>
  <c r="P194" i="206"/>
  <c r="O194" i="206"/>
  <c r="A194" i="206"/>
  <c r="N192" i="206"/>
  <c r="A192" i="206"/>
  <c r="N191" i="206"/>
  <c r="A191" i="206"/>
  <c r="N190" i="206"/>
  <c r="A190" i="206"/>
  <c r="A189" i="206"/>
  <c r="N188" i="206"/>
  <c r="A188" i="206"/>
  <c r="N187" i="206"/>
  <c r="A187" i="206"/>
  <c r="N186" i="206"/>
  <c r="A186" i="206"/>
  <c r="P185" i="206"/>
  <c r="O185" i="206"/>
  <c r="A185" i="206"/>
  <c r="N184" i="206"/>
  <c r="A184" i="206"/>
  <c r="N183" i="206"/>
  <c r="A183" i="206"/>
  <c r="N182" i="206"/>
  <c r="A182" i="206"/>
  <c r="P181" i="206"/>
  <c r="O181" i="206"/>
  <c r="A181" i="206"/>
  <c r="N180" i="206"/>
  <c r="A180" i="206"/>
  <c r="P179" i="206"/>
  <c r="O179" i="206"/>
  <c r="A179" i="206"/>
  <c r="N178" i="206"/>
  <c r="A178" i="206"/>
  <c r="N177" i="206"/>
  <c r="A177" i="206"/>
  <c r="P176" i="206"/>
  <c r="O176" i="206"/>
  <c r="A176" i="206"/>
  <c r="A175" i="206"/>
  <c r="A174" i="206"/>
  <c r="A173" i="206"/>
  <c r="A172" i="206"/>
  <c r="N162" i="206"/>
  <c r="A162" i="206"/>
  <c r="P161" i="206"/>
  <c r="O161" i="206"/>
  <c r="A161" i="206"/>
  <c r="N160" i="206"/>
  <c r="A160" i="206"/>
  <c r="P159" i="206"/>
  <c r="O159" i="206"/>
  <c r="A159" i="206"/>
  <c r="N158" i="206"/>
  <c r="A158" i="206"/>
  <c r="P157" i="206"/>
  <c r="O157" i="206"/>
  <c r="A157" i="206"/>
  <c r="N156" i="206"/>
  <c r="A156" i="206"/>
  <c r="N155" i="206"/>
  <c r="A155" i="206"/>
  <c r="P154" i="206"/>
  <c r="O154" i="206"/>
  <c r="A154" i="206"/>
  <c r="N153" i="206"/>
  <c r="N152" i="206"/>
  <c r="A152" i="206"/>
  <c r="P151" i="206"/>
  <c r="O151" i="206"/>
  <c r="N171" i="206"/>
  <c r="A171" i="206"/>
  <c r="N170" i="206"/>
  <c r="A170" i="206"/>
  <c r="P169" i="206"/>
  <c r="P167" i="206" s="1"/>
  <c r="P165" i="206" s="1"/>
  <c r="O169" i="206"/>
  <c r="A169" i="206"/>
  <c r="A168" i="206"/>
  <c r="A167" i="206"/>
  <c r="A166" i="206"/>
  <c r="A165" i="206"/>
  <c r="N150" i="206"/>
  <c r="A150" i="206"/>
  <c r="P149" i="206"/>
  <c r="O149" i="206"/>
  <c r="A149" i="206"/>
  <c r="N148" i="206"/>
  <c r="A148" i="206"/>
  <c r="P147" i="206"/>
  <c r="O147" i="206"/>
  <c r="A147" i="206"/>
  <c r="A146" i="206"/>
  <c r="A145" i="206"/>
  <c r="A144" i="206"/>
  <c r="A142" i="206"/>
  <c r="A141" i="206"/>
  <c r="N140" i="206"/>
  <c r="A140" i="206"/>
  <c r="N139" i="206"/>
  <c r="A139" i="206"/>
  <c r="P138" i="206"/>
  <c r="O138" i="206"/>
  <c r="A138" i="206"/>
  <c r="N137" i="206"/>
  <c r="A137" i="206"/>
  <c r="N136" i="206"/>
  <c r="A136" i="206"/>
  <c r="N135" i="206"/>
  <c r="A135" i="206"/>
  <c r="N134" i="206"/>
  <c r="A134" i="206"/>
  <c r="N133" i="206"/>
  <c r="A133" i="206"/>
  <c r="P132" i="206"/>
  <c r="O132" i="206"/>
  <c r="A132" i="206"/>
  <c r="A131" i="206"/>
  <c r="A130" i="206"/>
  <c r="A129" i="206"/>
  <c r="A128" i="206"/>
  <c r="N127" i="206"/>
  <c r="A127" i="206"/>
  <c r="N126" i="206"/>
  <c r="A126" i="206"/>
  <c r="N125" i="206"/>
  <c r="A125" i="206"/>
  <c r="N124" i="206"/>
  <c r="A124" i="206"/>
  <c r="N123" i="206"/>
  <c r="A123" i="206"/>
  <c r="N122" i="206"/>
  <c r="A122" i="206"/>
  <c r="N121" i="206"/>
  <c r="A121" i="206"/>
  <c r="N120" i="206"/>
  <c r="A120" i="206"/>
  <c r="N119" i="206"/>
  <c r="A119" i="206"/>
  <c r="N118" i="206"/>
  <c r="A118" i="206"/>
  <c r="N116" i="206"/>
  <c r="A116" i="206"/>
  <c r="P115" i="206"/>
  <c r="N115" i="206" s="1"/>
  <c r="A115" i="206"/>
  <c r="A114" i="206"/>
  <c r="A113" i="206"/>
  <c r="A112" i="206"/>
  <c r="A111" i="206"/>
  <c r="A110" i="206"/>
  <c r="A109" i="206"/>
  <c r="N108" i="206"/>
  <c r="A108" i="206"/>
  <c r="N107" i="206"/>
  <c r="A107" i="206"/>
  <c r="P106" i="206"/>
  <c r="O106" i="206"/>
  <c r="A106" i="206"/>
  <c r="N105" i="206"/>
  <c r="A105" i="206"/>
  <c r="N104" i="206"/>
  <c r="A104" i="206"/>
  <c r="P103" i="206"/>
  <c r="O103" i="206"/>
  <c r="A103" i="206"/>
  <c r="A102" i="206"/>
  <c r="A101" i="206"/>
  <c r="A100" i="206"/>
  <c r="A99" i="206"/>
  <c r="N98" i="206"/>
  <c r="A98" i="206"/>
  <c r="P97" i="206"/>
  <c r="O97" i="206"/>
  <c r="A97" i="206"/>
  <c r="N96" i="206"/>
  <c r="A96" i="206"/>
  <c r="P95" i="206"/>
  <c r="O95" i="206"/>
  <c r="A95" i="206"/>
  <c r="N92" i="206"/>
  <c r="A92" i="206"/>
  <c r="P91" i="206"/>
  <c r="O91" i="206"/>
  <c r="A91" i="206"/>
  <c r="N90" i="206"/>
  <c r="A90" i="206"/>
  <c r="N89" i="206"/>
  <c r="P88" i="206"/>
  <c r="O88" i="206"/>
  <c r="A88" i="206"/>
  <c r="A87" i="206"/>
  <c r="A86" i="206"/>
  <c r="A85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N71" i="206"/>
  <c r="A71" i="206"/>
  <c r="P70" i="206"/>
  <c r="P68" i="206" s="1"/>
  <c r="P66" i="206" s="1"/>
  <c r="O70" i="206"/>
  <c r="A70" i="206"/>
  <c r="A69" i="206"/>
  <c r="A68" i="206"/>
  <c r="A67" i="206"/>
  <c r="A66" i="206"/>
  <c r="N63" i="206"/>
  <c r="N61" i="206" s="1"/>
  <c r="A63" i="206"/>
  <c r="P62" i="206"/>
  <c r="O62" i="206"/>
  <c r="O60" i="206" s="1"/>
  <c r="A62" i="206"/>
  <c r="A61" i="206"/>
  <c r="A60" i="206"/>
  <c r="N59" i="206"/>
  <c r="N58" i="206"/>
  <c r="A58" i="206"/>
  <c r="N57" i="206"/>
  <c r="A57" i="206"/>
  <c r="N56" i="206"/>
  <c r="A56" i="206"/>
  <c r="P55" i="206"/>
  <c r="O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N48" i="206"/>
  <c r="A48" i="206"/>
  <c r="A46" i="206"/>
  <c r="N45" i="206"/>
  <c r="A45" i="206"/>
  <c r="N44" i="206"/>
  <c r="N43" i="206"/>
  <c r="A43" i="206"/>
  <c r="N42" i="206"/>
  <c r="A42" i="206"/>
  <c r="N41" i="206"/>
  <c r="A41" i="206"/>
  <c r="N40" i="206"/>
  <c r="A40" i="206"/>
  <c r="N39" i="206"/>
  <c r="A39" i="206"/>
  <c r="N38" i="206"/>
  <c r="A38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O20" i="206"/>
  <c r="A20" i="206"/>
  <c r="A19" i="206"/>
  <c r="A18" i="206"/>
  <c r="A17" i="206"/>
  <c r="A16" i="206"/>
  <c r="A15" i="206"/>
  <c r="A14" i="206"/>
  <c r="A13" i="206"/>
  <c r="N766" i="207"/>
  <c r="P761" i="207"/>
  <c r="P759" i="207" s="1"/>
  <c r="N758" i="207"/>
  <c r="P757" i="207"/>
  <c r="O757" i="207"/>
  <c r="N756" i="207"/>
  <c r="P755" i="207"/>
  <c r="O755" i="207"/>
  <c r="N750" i="207"/>
  <c r="N749" i="207" s="1"/>
  <c r="P749" i="207"/>
  <c r="O749" i="207"/>
  <c r="N744" i="207"/>
  <c r="N743" i="207" s="1"/>
  <c r="N742" i="207"/>
  <c r="N741" i="207"/>
  <c r="N740" i="207"/>
  <c r="N738" i="207"/>
  <c r="N737" i="207"/>
  <c r="N736" i="207"/>
  <c r="P735" i="207"/>
  <c r="O735" i="207"/>
  <c r="N734" i="207"/>
  <c r="N733" i="207"/>
  <c r="N732" i="207"/>
  <c r="P731" i="207"/>
  <c r="O731" i="207"/>
  <c r="N729" i="207"/>
  <c r="N726" i="207"/>
  <c r="N725" i="207"/>
  <c r="P724" i="207"/>
  <c r="O724" i="207"/>
  <c r="N723" i="207"/>
  <c r="N721" i="207"/>
  <c r="N720" i="207"/>
  <c r="N719" i="207"/>
  <c r="P718" i="207"/>
  <c r="N717" i="207"/>
  <c r="P716" i="207"/>
  <c r="O716" i="207"/>
  <c r="N715" i="207"/>
  <c r="N713" i="207"/>
  <c r="N712" i="207"/>
  <c r="N711" i="207"/>
  <c r="P710" i="207"/>
  <c r="N709" i="207"/>
  <c r="N708" i="207"/>
  <c r="N707" i="207"/>
  <c r="N706" i="207"/>
  <c r="N705" i="207"/>
  <c r="N704" i="207"/>
  <c r="N703" i="207"/>
  <c r="P702" i="207"/>
  <c r="O702" i="207"/>
  <c r="N697" i="207"/>
  <c r="N696" i="207"/>
  <c r="P695" i="207"/>
  <c r="O695" i="207"/>
  <c r="N694" i="207"/>
  <c r="N693" i="207"/>
  <c r="P692" i="207"/>
  <c r="O692" i="207"/>
  <c r="N691" i="207"/>
  <c r="N690" i="207"/>
  <c r="P689" i="207"/>
  <c r="O689" i="207"/>
  <c r="N688" i="207"/>
  <c r="N683" i="207"/>
  <c r="N682" i="207"/>
  <c r="P681" i="207"/>
  <c r="O681" i="207"/>
  <c r="N676" i="207"/>
  <c r="P675" i="207"/>
  <c r="P673" i="207" s="1"/>
  <c r="P671" i="207" s="1"/>
  <c r="O675" i="207"/>
  <c r="N666" i="207"/>
  <c r="P665" i="207"/>
  <c r="O665" i="207"/>
  <c r="N664" i="207"/>
  <c r="N663" i="207"/>
  <c r="P662" i="207"/>
  <c r="O662" i="207"/>
  <c r="N661" i="207"/>
  <c r="P660" i="207"/>
  <c r="O660" i="207"/>
  <c r="N659" i="207"/>
  <c r="P658" i="207"/>
  <c r="O658" i="207"/>
  <c r="N657" i="207"/>
  <c r="P656" i="207"/>
  <c r="O656" i="207"/>
  <c r="N655" i="207"/>
  <c r="N654" i="207"/>
  <c r="N653" i="207"/>
  <c r="N652" i="207"/>
  <c r="P651" i="207"/>
  <c r="O651" i="207"/>
  <c r="N645" i="207"/>
  <c r="N644" i="207" s="1"/>
  <c r="N643" i="207"/>
  <c r="N642" i="207"/>
  <c r="N641" i="207"/>
  <c r="N640" i="207"/>
  <c r="P639" i="207"/>
  <c r="O639" i="207"/>
  <c r="N638" i="207"/>
  <c r="P637" i="207"/>
  <c r="O637" i="207"/>
  <c r="N636" i="207"/>
  <c r="N635" i="207"/>
  <c r="P634" i="207"/>
  <c r="O634" i="207"/>
  <c r="N633" i="207"/>
  <c r="N632" i="207"/>
  <c r="P631" i="207"/>
  <c r="O631" i="207"/>
  <c r="N630" i="207"/>
  <c r="N629" i="207"/>
  <c r="N628" i="207"/>
  <c r="N627" i="207"/>
  <c r="P626" i="207"/>
  <c r="O626" i="207"/>
  <c r="N621" i="207"/>
  <c r="N620" i="207"/>
  <c r="P619" i="207"/>
  <c r="P617" i="207" s="1"/>
  <c r="O619" i="207"/>
  <c r="O617" i="207" s="1"/>
  <c r="N614" i="207"/>
  <c r="P613" i="207"/>
  <c r="O613" i="207"/>
  <c r="A613" i="207"/>
  <c r="N612" i="207"/>
  <c r="N611" i="207"/>
  <c r="P610" i="207"/>
  <c r="O610" i="207"/>
  <c r="A610" i="207"/>
  <c r="A609" i="207"/>
  <c r="A608" i="207"/>
  <c r="A607" i="207"/>
  <c r="A606" i="207"/>
  <c r="N605" i="207"/>
  <c r="A605" i="207"/>
  <c r="N604" i="207"/>
  <c r="A604" i="207"/>
  <c r="P603" i="207"/>
  <c r="P601" i="207" s="1"/>
  <c r="O603" i="207"/>
  <c r="O601" i="207" s="1"/>
  <c r="A603" i="207"/>
  <c r="A602" i="207"/>
  <c r="A601" i="207"/>
  <c r="N600" i="207"/>
  <c r="N599" i="207" s="1"/>
  <c r="P599" i="207"/>
  <c r="O599" i="207"/>
  <c r="N598" i="207"/>
  <c r="P597" i="207"/>
  <c r="O597" i="207"/>
  <c r="N596" i="207"/>
  <c r="P595" i="207"/>
  <c r="O595" i="207"/>
  <c r="N594" i="207"/>
  <c r="P593" i="207"/>
  <c r="O593" i="207"/>
  <c r="N592" i="207"/>
  <c r="A592" i="207"/>
  <c r="N590" i="207"/>
  <c r="A590" i="207"/>
  <c r="P589" i="207"/>
  <c r="O589" i="207"/>
  <c r="A589" i="207"/>
  <c r="N588" i="207"/>
  <c r="A588" i="207"/>
  <c r="N586" i="207"/>
  <c r="A586" i="207"/>
  <c r="P585" i="207"/>
  <c r="O585" i="207"/>
  <c r="A585" i="207"/>
  <c r="N584" i="207"/>
  <c r="A584" i="207"/>
  <c r="N583" i="207"/>
  <c r="A583" i="207"/>
  <c r="N582" i="207"/>
  <c r="A582" i="207"/>
  <c r="N581" i="207"/>
  <c r="A581" i="207"/>
  <c r="P580" i="207"/>
  <c r="O580" i="207"/>
  <c r="A580" i="207"/>
  <c r="A579" i="207"/>
  <c r="A578" i="207"/>
  <c r="A577" i="207"/>
  <c r="A576" i="207"/>
  <c r="A575" i="207"/>
  <c r="A574" i="207"/>
  <c r="N65" i="207"/>
  <c r="N64" i="207" s="1"/>
  <c r="A65" i="207"/>
  <c r="P64" i="207"/>
  <c r="P572" i="207" s="1"/>
  <c r="O572" i="207"/>
  <c r="A64" i="207"/>
  <c r="A573" i="207"/>
  <c r="A572" i="207"/>
  <c r="N570" i="207"/>
  <c r="N569" i="207" s="1"/>
  <c r="A570" i="207"/>
  <c r="P567" i="207"/>
  <c r="A569" i="207"/>
  <c r="A568" i="207"/>
  <c r="A567" i="207"/>
  <c r="A566" i="207"/>
  <c r="A565" i="207"/>
  <c r="N563" i="207"/>
  <c r="A563" i="207"/>
  <c r="N562" i="207"/>
  <c r="A562" i="207"/>
  <c r="N561" i="207"/>
  <c r="A561" i="207"/>
  <c r="P558" i="207"/>
  <c r="O558" i="207"/>
  <c r="A560" i="207"/>
  <c r="A559" i="207"/>
  <c r="A558" i="207"/>
  <c r="N557" i="207"/>
  <c r="A557" i="207"/>
  <c r="N556" i="207"/>
  <c r="A556" i="207"/>
  <c r="P555" i="207"/>
  <c r="O555" i="207"/>
  <c r="A555" i="207"/>
  <c r="N554" i="207"/>
  <c r="A554" i="207"/>
  <c r="P553" i="207"/>
  <c r="O553" i="207"/>
  <c r="A553" i="207"/>
  <c r="N552" i="207"/>
  <c r="A552" i="207"/>
  <c r="P551" i="207"/>
  <c r="O551" i="207"/>
  <c r="A551" i="207"/>
  <c r="A550" i="207"/>
  <c r="A549" i="207"/>
  <c r="A546" i="207"/>
  <c r="N545" i="207"/>
  <c r="A545" i="207"/>
  <c r="P544" i="207"/>
  <c r="O544" i="207"/>
  <c r="A544" i="207"/>
  <c r="N543" i="207"/>
  <c r="A543" i="207"/>
  <c r="N541" i="207"/>
  <c r="A541" i="207"/>
  <c r="N540" i="207"/>
  <c r="A540" i="207"/>
  <c r="A539" i="207"/>
  <c r="A538" i="207"/>
  <c r="A537" i="207"/>
  <c r="A535" i="207"/>
  <c r="A534" i="207"/>
  <c r="A533" i="207"/>
  <c r="N532" i="207"/>
  <c r="A532" i="207"/>
  <c r="P531" i="207"/>
  <c r="P529" i="207" s="1"/>
  <c r="O531" i="207"/>
  <c r="O529" i="207" s="1"/>
  <c r="N528" i="207"/>
  <c r="A528" i="207"/>
  <c r="N527" i="207"/>
  <c r="A527" i="207"/>
  <c r="P526" i="207"/>
  <c r="P524" i="207" s="1"/>
  <c r="O526" i="207"/>
  <c r="O524" i="207" s="1"/>
  <c r="A526" i="207"/>
  <c r="A525" i="207"/>
  <c r="A524" i="207"/>
  <c r="N523" i="207"/>
  <c r="A523" i="207"/>
  <c r="P522" i="207"/>
  <c r="O522" i="207"/>
  <c r="A522" i="207"/>
  <c r="N521" i="207"/>
  <c r="A521" i="207"/>
  <c r="P520" i="207"/>
  <c r="O520" i="207"/>
  <c r="A520" i="207"/>
  <c r="A519" i="207"/>
  <c r="A518" i="207"/>
  <c r="A517" i="207"/>
  <c r="A516" i="207"/>
  <c r="P514" i="207"/>
  <c r="O514" i="207"/>
  <c r="A514" i="207"/>
  <c r="N513" i="207"/>
  <c r="A513" i="207"/>
  <c r="N512" i="207"/>
  <c r="A512" i="207"/>
  <c r="N511" i="207"/>
  <c r="A511" i="207"/>
  <c r="P510" i="207"/>
  <c r="O510" i="207"/>
  <c r="A510" i="207"/>
  <c r="N509" i="207"/>
  <c r="A509" i="207"/>
  <c r="N508" i="207"/>
  <c r="A508" i="207"/>
  <c r="N507" i="207"/>
  <c r="A507" i="207"/>
  <c r="N506" i="207"/>
  <c r="A506" i="207"/>
  <c r="N505" i="207"/>
  <c r="A505" i="207"/>
  <c r="N504" i="207"/>
  <c r="A504" i="207"/>
  <c r="N503" i="207"/>
  <c r="A503" i="207"/>
  <c r="N502" i="207"/>
  <c r="A502" i="207"/>
  <c r="N501" i="207"/>
  <c r="A501" i="207"/>
  <c r="P500" i="207"/>
  <c r="O500" i="207"/>
  <c r="A500" i="207"/>
  <c r="N497" i="207"/>
  <c r="A497" i="207"/>
  <c r="N496" i="207"/>
  <c r="A496" i="207"/>
  <c r="A495" i="207"/>
  <c r="A494" i="207"/>
  <c r="A493" i="207"/>
  <c r="A492" i="207"/>
  <c r="A491" i="207"/>
  <c r="A490" i="207"/>
  <c r="A489" i="207"/>
  <c r="N486" i="207"/>
  <c r="A486" i="207"/>
  <c r="P485" i="207"/>
  <c r="O485" i="207"/>
  <c r="O480" i="207" s="1"/>
  <c r="A485" i="207"/>
  <c r="N484" i="207"/>
  <c r="A484" i="207"/>
  <c r="N483" i="207"/>
  <c r="A483" i="207"/>
  <c r="A482" i="207"/>
  <c r="A481" i="207"/>
  <c r="A480" i="207"/>
  <c r="A479" i="207"/>
  <c r="A478" i="207"/>
  <c r="A477" i="207"/>
  <c r="A476" i="207"/>
  <c r="N475" i="207"/>
  <c r="A475" i="207"/>
  <c r="N474" i="207"/>
  <c r="A474" i="207"/>
  <c r="P473" i="207"/>
  <c r="O473" i="207"/>
  <c r="A473" i="207"/>
  <c r="N472" i="207"/>
  <c r="N471" i="207"/>
  <c r="N469" i="207"/>
  <c r="A469" i="207"/>
  <c r="N468" i="207"/>
  <c r="A468" i="207"/>
  <c r="N467" i="207"/>
  <c r="A467" i="207"/>
  <c r="N466" i="207"/>
  <c r="A466" i="207"/>
  <c r="N465" i="207"/>
  <c r="A465" i="207"/>
  <c r="P464" i="207"/>
  <c r="A464" i="207"/>
  <c r="N463" i="207"/>
  <c r="A463" i="207"/>
  <c r="N462" i="207"/>
  <c r="A462" i="207"/>
  <c r="N461" i="207"/>
  <c r="A461" i="207"/>
  <c r="N460" i="207"/>
  <c r="A460" i="207"/>
  <c r="N459" i="207"/>
  <c r="A459" i="207"/>
  <c r="N458" i="207"/>
  <c r="A458" i="207"/>
  <c r="N457" i="207"/>
  <c r="A457" i="207"/>
  <c r="N456" i="207"/>
  <c r="A456" i="207"/>
  <c r="P455" i="207"/>
  <c r="O455" i="207"/>
  <c r="A455" i="207"/>
  <c r="N454" i="207"/>
  <c r="A454" i="207"/>
  <c r="N453" i="207"/>
  <c r="A453" i="207"/>
  <c r="N452" i="207"/>
  <c r="A452" i="207"/>
  <c r="N451" i="207"/>
  <c r="A451" i="207"/>
  <c r="N450" i="207"/>
  <c r="A450" i="207"/>
  <c r="P449" i="207"/>
  <c r="O449" i="207"/>
  <c r="A449" i="207"/>
  <c r="N448" i="207"/>
  <c r="A448" i="207"/>
  <c r="N447" i="207"/>
  <c r="A447" i="207"/>
  <c r="N446" i="207"/>
  <c r="A446" i="207"/>
  <c r="P445" i="207"/>
  <c r="O445" i="207"/>
  <c r="A445" i="207"/>
  <c r="A444" i="207"/>
  <c r="A443" i="207"/>
  <c r="A442" i="207"/>
  <c r="A441" i="207"/>
  <c r="N94" i="207"/>
  <c r="A94" i="207"/>
  <c r="P93" i="207"/>
  <c r="O93" i="207"/>
  <c r="A93" i="207"/>
  <c r="N429" i="207"/>
  <c r="A429" i="207"/>
  <c r="P428" i="207"/>
  <c r="O428" i="207"/>
  <c r="A428" i="207"/>
  <c r="N440" i="207"/>
  <c r="A440" i="207"/>
  <c r="P439" i="207"/>
  <c r="O439" i="207"/>
  <c r="A439" i="207"/>
  <c r="N438" i="207"/>
  <c r="A438" i="207"/>
  <c r="P437" i="207"/>
  <c r="O437" i="207"/>
  <c r="A437" i="207"/>
  <c r="N436" i="207"/>
  <c r="A436" i="207"/>
  <c r="N435" i="207"/>
  <c r="A435" i="207"/>
  <c r="N434" i="207"/>
  <c r="A434" i="207"/>
  <c r="P433" i="207"/>
  <c r="O433" i="207"/>
  <c r="A433" i="207"/>
  <c r="N432" i="207"/>
  <c r="A432" i="207"/>
  <c r="N431" i="207"/>
  <c r="A431" i="207"/>
  <c r="P430" i="207"/>
  <c r="O430" i="207"/>
  <c r="A430" i="207"/>
  <c r="A427" i="207"/>
  <c r="A426" i="207"/>
  <c r="A425" i="207"/>
  <c r="A424" i="207"/>
  <c r="N417" i="207"/>
  <c r="N416" i="207" s="1"/>
  <c r="P416" i="207"/>
  <c r="O416" i="207"/>
  <c r="P414" i="207"/>
  <c r="O414" i="207"/>
  <c r="N413" i="207"/>
  <c r="A413" i="207"/>
  <c r="P412" i="207"/>
  <c r="O412" i="207"/>
  <c r="A412" i="207"/>
  <c r="N302" i="207"/>
  <c r="A302" i="207"/>
  <c r="N301" i="207"/>
  <c r="A301" i="207"/>
  <c r="P300" i="207"/>
  <c r="O300" i="207" s="1"/>
  <c r="A300" i="207"/>
  <c r="A411" i="207"/>
  <c r="A410" i="207"/>
  <c r="A409" i="207"/>
  <c r="A408" i="207"/>
  <c r="A407" i="207"/>
  <c r="P402" i="207"/>
  <c r="O402" i="207"/>
  <c r="N401" i="207"/>
  <c r="A401" i="207"/>
  <c r="N400" i="207"/>
  <c r="A400" i="207"/>
  <c r="N399" i="207"/>
  <c r="A399" i="207"/>
  <c r="P398" i="207"/>
  <c r="O398" i="207"/>
  <c r="A398" i="207"/>
  <c r="N394" i="207"/>
  <c r="A394" i="207"/>
  <c r="A393" i="207"/>
  <c r="N397" i="207"/>
  <c r="A397" i="207"/>
  <c r="P396" i="207"/>
  <c r="O396" i="207"/>
  <c r="A396" i="207"/>
  <c r="N392" i="207"/>
  <c r="A392" i="207"/>
  <c r="P391" i="207"/>
  <c r="O391" i="207"/>
  <c r="A391" i="207"/>
  <c r="N390" i="207"/>
  <c r="A390" i="207"/>
  <c r="P389" i="207"/>
  <c r="O389" i="207"/>
  <c r="A389" i="207"/>
  <c r="N388" i="207"/>
  <c r="A388" i="207"/>
  <c r="N387" i="207"/>
  <c r="A387" i="207"/>
  <c r="N386" i="207"/>
  <c r="A386" i="207"/>
  <c r="N385" i="207"/>
  <c r="A385" i="207"/>
  <c r="N384" i="207"/>
  <c r="A384" i="207"/>
  <c r="N383" i="207"/>
  <c r="A383" i="207"/>
  <c r="N382" i="207"/>
  <c r="A382" i="207"/>
  <c r="P381" i="207"/>
  <c r="O381" i="207"/>
  <c r="A381" i="207"/>
  <c r="A380" i="207"/>
  <c r="A379" i="207"/>
  <c r="A378" i="207"/>
  <c r="A377" i="207"/>
  <c r="P372" i="207"/>
  <c r="O372" i="207"/>
  <c r="O370" i="207" s="1"/>
  <c r="A373" i="207"/>
  <c r="A372" i="207"/>
  <c r="A371" i="207"/>
  <c r="A370" i="207"/>
  <c r="N369" i="207"/>
  <c r="A369" i="207"/>
  <c r="N368" i="207"/>
  <c r="N367" i="207"/>
  <c r="P366" i="207"/>
  <c r="P364" i="207" s="1"/>
  <c r="P362" i="207" s="1"/>
  <c r="O366" i="207"/>
  <c r="A366" i="207"/>
  <c r="A365" i="207"/>
  <c r="A364" i="207"/>
  <c r="A363" i="207"/>
  <c r="A362" i="207"/>
  <c r="N361" i="207"/>
  <c r="A361" i="207"/>
  <c r="P360" i="207"/>
  <c r="O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N352" i="207"/>
  <c r="A352" i="207"/>
  <c r="N351" i="207"/>
  <c r="A351" i="207"/>
  <c r="N350" i="207"/>
  <c r="A350" i="207"/>
  <c r="N349" i="207"/>
  <c r="A349" i="207"/>
  <c r="N348" i="207"/>
  <c r="A348" i="207"/>
  <c r="N347" i="207"/>
  <c r="A347" i="207"/>
  <c r="N346" i="207"/>
  <c r="A346" i="207"/>
  <c r="N345" i="207"/>
  <c r="A345" i="207"/>
  <c r="N344" i="207"/>
  <c r="A344" i="207"/>
  <c r="N343" i="207"/>
  <c r="A343" i="207"/>
  <c r="N342" i="207"/>
  <c r="A342" i="207"/>
  <c r="N341" i="207"/>
  <c r="A341" i="207"/>
  <c r="N340" i="207"/>
  <c r="A340" i="207"/>
  <c r="N339" i="207"/>
  <c r="A339" i="207"/>
  <c r="N338" i="207"/>
  <c r="A338" i="207"/>
  <c r="P337" i="207"/>
  <c r="O337" i="207"/>
  <c r="A337" i="207"/>
  <c r="N336" i="207"/>
  <c r="A336" i="207"/>
  <c r="P335" i="207"/>
  <c r="O335" i="207"/>
  <c r="A335" i="207"/>
  <c r="N334" i="207"/>
  <c r="A334" i="207"/>
  <c r="N333" i="207"/>
  <c r="A333" i="207"/>
  <c r="N332" i="207"/>
  <c r="A332" i="207"/>
  <c r="N331" i="207"/>
  <c r="N330" i="207"/>
  <c r="A330" i="207"/>
  <c r="N329" i="207"/>
  <c r="A329" i="207"/>
  <c r="N328" i="207"/>
  <c r="A328" i="207"/>
  <c r="N326" i="207"/>
  <c r="A326" i="207"/>
  <c r="P325" i="207"/>
  <c r="A325" i="207"/>
  <c r="A324" i="207"/>
  <c r="A323" i="207"/>
  <c r="A322" i="207"/>
  <c r="A321" i="207"/>
  <c r="A320" i="207"/>
  <c r="A319" i="207"/>
  <c r="A314" i="207"/>
  <c r="N313" i="207"/>
  <c r="A313" i="207"/>
  <c r="P311" i="207"/>
  <c r="N311" i="207" s="1"/>
  <c r="A311" i="207"/>
  <c r="N310" i="207"/>
  <c r="A310" i="207"/>
  <c r="N309" i="207"/>
  <c r="A309" i="207"/>
  <c r="N308" i="207"/>
  <c r="A308" i="207"/>
  <c r="P307" i="207"/>
  <c r="O307" i="207"/>
  <c r="A307" i="207"/>
  <c r="N306" i="207"/>
  <c r="A306" i="207"/>
  <c r="N305" i="207"/>
  <c r="A305" i="207"/>
  <c r="N304" i="207"/>
  <c r="A304" i="207"/>
  <c r="P303" i="207"/>
  <c r="O303" i="207"/>
  <c r="A303" i="207"/>
  <c r="N299" i="207"/>
  <c r="A299" i="207"/>
  <c r="N296" i="207"/>
  <c r="A296" i="207"/>
  <c r="P295" i="207"/>
  <c r="O295" i="207"/>
  <c r="A295" i="207"/>
  <c r="N294" i="207"/>
  <c r="N293" i="207"/>
  <c r="N292" i="207"/>
  <c r="P291" i="207"/>
  <c r="O291" i="207"/>
  <c r="N290" i="207"/>
  <c r="N289" i="207"/>
  <c r="N288" i="207"/>
  <c r="N287" i="207"/>
  <c r="N286" i="207"/>
  <c r="P285" i="207"/>
  <c r="O285" i="207"/>
  <c r="N284" i="207"/>
  <c r="P283" i="207"/>
  <c r="O283" i="207"/>
  <c r="N281" i="207"/>
  <c r="N280" i="207"/>
  <c r="N278" i="207"/>
  <c r="N277" i="207"/>
  <c r="P276" i="207"/>
  <c r="O276" i="207"/>
  <c r="N271" i="207"/>
  <c r="N270" i="207"/>
  <c r="N269" i="207"/>
  <c r="N268" i="207"/>
  <c r="N267" i="207"/>
  <c r="A267" i="207"/>
  <c r="N266" i="207"/>
  <c r="A266" i="207"/>
  <c r="N265" i="207"/>
  <c r="A265" i="207"/>
  <c r="P264" i="207"/>
  <c r="P262" i="207" s="1"/>
  <c r="P260" i="207" s="1"/>
  <c r="O264" i="207"/>
  <c r="A264" i="207"/>
  <c r="A263" i="207"/>
  <c r="A262" i="207"/>
  <c r="A261" i="207"/>
  <c r="A260" i="207"/>
  <c r="N259" i="207"/>
  <c r="A259" i="207"/>
  <c r="P258" i="207"/>
  <c r="O258" i="207"/>
  <c r="A258" i="207"/>
  <c r="N257" i="207"/>
  <c r="A257" i="207"/>
  <c r="N256" i="207"/>
  <c r="A256" i="207"/>
  <c r="P255" i="207"/>
  <c r="O255" i="207"/>
  <c r="A255" i="207"/>
  <c r="N254" i="207"/>
  <c r="A254" i="207"/>
  <c r="P253" i="207"/>
  <c r="O253" i="207"/>
  <c r="A253" i="207"/>
  <c r="N252" i="207"/>
  <c r="P251" i="207"/>
  <c r="O251" i="207"/>
  <c r="N250" i="207"/>
  <c r="N249" i="207"/>
  <c r="P248" i="207"/>
  <c r="O248" i="207"/>
  <c r="A246" i="207"/>
  <c r="N243" i="207"/>
  <c r="N242" i="207"/>
  <c r="N240" i="207"/>
  <c r="N235" i="207"/>
  <c r="A235" i="207"/>
  <c r="P234" i="207"/>
  <c r="O234" i="207"/>
  <c r="A234" i="207"/>
  <c r="N233" i="207"/>
  <c r="A233" i="207"/>
  <c r="A231" i="207"/>
  <c r="N230" i="207"/>
  <c r="A230" i="207"/>
  <c r="N229" i="207"/>
  <c r="A229" i="207"/>
  <c r="N228" i="207"/>
  <c r="A228" i="207"/>
  <c r="N227" i="207"/>
  <c r="A227" i="207"/>
  <c r="N226" i="207"/>
  <c r="A226" i="207"/>
  <c r="N225" i="207"/>
  <c r="A225" i="207"/>
  <c r="A224" i="207"/>
  <c r="N223" i="207"/>
  <c r="A223" i="207"/>
  <c r="N222" i="207"/>
  <c r="A222" i="207"/>
  <c r="N221" i="207"/>
  <c r="A221" i="207"/>
  <c r="P220" i="207"/>
  <c r="O220" i="207"/>
  <c r="A220" i="207"/>
  <c r="N219" i="207"/>
  <c r="A219" i="207"/>
  <c r="N218" i="207"/>
  <c r="A218" i="207"/>
  <c r="P217" i="207"/>
  <c r="O217" i="207"/>
  <c r="A217" i="207"/>
  <c r="N216" i="207"/>
  <c r="A216" i="207"/>
  <c r="N214" i="207"/>
  <c r="A214" i="207"/>
  <c r="A213" i="207"/>
  <c r="N212" i="207"/>
  <c r="A212" i="207"/>
  <c r="N211" i="207"/>
  <c r="A211" i="207"/>
  <c r="N210" i="207"/>
  <c r="A210" i="207"/>
  <c r="N209" i="207"/>
  <c r="A209" i="207"/>
  <c r="P206" i="207"/>
  <c r="O206" i="207"/>
  <c r="A206" i="207"/>
  <c r="N204" i="207"/>
  <c r="A204" i="207"/>
  <c r="N203" i="207"/>
  <c r="A203" i="207"/>
  <c r="N202" i="207"/>
  <c r="A202" i="207"/>
  <c r="N201" i="207"/>
  <c r="A201" i="207"/>
  <c r="A200" i="207"/>
  <c r="N199" i="207"/>
  <c r="A199" i="207"/>
  <c r="P198" i="207"/>
  <c r="O198" i="207"/>
  <c r="A198" i="207"/>
  <c r="N197" i="207"/>
  <c r="N196" i="207"/>
  <c r="A196" i="207"/>
  <c r="N195" i="207"/>
  <c r="A195" i="207"/>
  <c r="P194" i="207"/>
  <c r="O194" i="207"/>
  <c r="A194" i="207"/>
  <c r="N192" i="207"/>
  <c r="A192" i="207"/>
  <c r="N191" i="207"/>
  <c r="A191" i="207"/>
  <c r="N190" i="207"/>
  <c r="A190" i="207"/>
  <c r="A189" i="207"/>
  <c r="N188" i="207"/>
  <c r="A188" i="207"/>
  <c r="N187" i="207"/>
  <c r="A187" i="207"/>
  <c r="N186" i="207"/>
  <c r="A186" i="207"/>
  <c r="P185" i="207"/>
  <c r="O185" i="207"/>
  <c r="A185" i="207"/>
  <c r="N184" i="207"/>
  <c r="A184" i="207"/>
  <c r="N183" i="207"/>
  <c r="A183" i="207"/>
  <c r="N182" i="207"/>
  <c r="A182" i="207"/>
  <c r="P181" i="207"/>
  <c r="O181" i="207"/>
  <c r="A181" i="207"/>
  <c r="N180" i="207"/>
  <c r="A180" i="207"/>
  <c r="P179" i="207"/>
  <c r="O179" i="207"/>
  <c r="A179" i="207"/>
  <c r="N178" i="207"/>
  <c r="A178" i="207"/>
  <c r="N177" i="207"/>
  <c r="A177" i="207"/>
  <c r="P176" i="207"/>
  <c r="O176" i="207"/>
  <c r="A176" i="207"/>
  <c r="A175" i="207"/>
  <c r="A174" i="207"/>
  <c r="A173" i="207"/>
  <c r="A172" i="207"/>
  <c r="N162" i="207"/>
  <c r="A162" i="207"/>
  <c r="P161" i="207"/>
  <c r="O161" i="207"/>
  <c r="A161" i="207"/>
  <c r="N160" i="207"/>
  <c r="A160" i="207"/>
  <c r="P159" i="207"/>
  <c r="O159" i="207"/>
  <c r="A159" i="207"/>
  <c r="N158" i="207"/>
  <c r="A158" i="207"/>
  <c r="P157" i="207"/>
  <c r="O157" i="207"/>
  <c r="A157" i="207"/>
  <c r="N156" i="207"/>
  <c r="A156" i="207"/>
  <c r="N155" i="207"/>
  <c r="A155" i="207"/>
  <c r="P154" i="207"/>
  <c r="O154" i="207"/>
  <c r="A154" i="207"/>
  <c r="N153" i="207"/>
  <c r="N152" i="207"/>
  <c r="A152" i="207"/>
  <c r="P151" i="207"/>
  <c r="O151" i="207"/>
  <c r="N171" i="207"/>
  <c r="A171" i="207"/>
  <c r="N170" i="207"/>
  <c r="A170" i="207"/>
  <c r="P169" i="207"/>
  <c r="P167" i="207" s="1"/>
  <c r="P165" i="207" s="1"/>
  <c r="O169" i="207"/>
  <c r="A169" i="207"/>
  <c r="A168" i="207"/>
  <c r="A167" i="207"/>
  <c r="A166" i="207"/>
  <c r="A165" i="207"/>
  <c r="N150" i="207"/>
  <c r="A150" i="207"/>
  <c r="P149" i="207"/>
  <c r="O149" i="207"/>
  <c r="A149" i="207"/>
  <c r="N148" i="207"/>
  <c r="A148" i="207"/>
  <c r="P147" i="207"/>
  <c r="O147" i="207"/>
  <c r="A147" i="207"/>
  <c r="A146" i="207"/>
  <c r="A145" i="207"/>
  <c r="A144" i="207"/>
  <c r="A142" i="207"/>
  <c r="A141" i="207"/>
  <c r="N140" i="207"/>
  <c r="A140" i="207"/>
  <c r="N139" i="207"/>
  <c r="A139" i="207"/>
  <c r="P138" i="207"/>
  <c r="O138" i="207"/>
  <c r="A138" i="207"/>
  <c r="N137" i="207"/>
  <c r="A137" i="207"/>
  <c r="N136" i="207"/>
  <c r="A136" i="207"/>
  <c r="N135" i="207"/>
  <c r="A135" i="207"/>
  <c r="N134" i="207"/>
  <c r="A134" i="207"/>
  <c r="N133" i="207"/>
  <c r="A133" i="207"/>
  <c r="P132" i="207"/>
  <c r="O132" i="207"/>
  <c r="A132" i="207"/>
  <c r="A131" i="207"/>
  <c r="A130" i="207"/>
  <c r="A129" i="207"/>
  <c r="A128" i="207"/>
  <c r="N127" i="207"/>
  <c r="A127" i="207"/>
  <c r="N126" i="207"/>
  <c r="A126" i="207"/>
  <c r="N125" i="207"/>
  <c r="A125" i="207"/>
  <c r="N124" i="207"/>
  <c r="A124" i="207"/>
  <c r="N123" i="207"/>
  <c r="A123" i="207"/>
  <c r="N122" i="207"/>
  <c r="A122" i="207"/>
  <c r="N121" i="207"/>
  <c r="A121" i="207"/>
  <c r="N120" i="207"/>
  <c r="A120" i="207"/>
  <c r="N119" i="207"/>
  <c r="A119" i="207"/>
  <c r="N118" i="207"/>
  <c r="A118" i="207"/>
  <c r="N116" i="207"/>
  <c r="A116" i="207"/>
  <c r="P115" i="207"/>
  <c r="N115" i="207" s="1"/>
  <c r="A115" i="207"/>
  <c r="A114" i="207"/>
  <c r="A113" i="207"/>
  <c r="A112" i="207"/>
  <c r="A111" i="207"/>
  <c r="A110" i="207"/>
  <c r="A109" i="207"/>
  <c r="N108" i="207"/>
  <c r="A108" i="207"/>
  <c r="N107" i="207"/>
  <c r="A107" i="207"/>
  <c r="P106" i="207"/>
  <c r="O106" i="207"/>
  <c r="A106" i="207"/>
  <c r="N105" i="207"/>
  <c r="A105" i="207"/>
  <c r="N104" i="207"/>
  <c r="A104" i="207"/>
  <c r="P103" i="207"/>
  <c r="O103" i="207"/>
  <c r="A103" i="207"/>
  <c r="A102" i="207"/>
  <c r="A101" i="207"/>
  <c r="A100" i="207"/>
  <c r="A99" i="207"/>
  <c r="N98" i="207"/>
  <c r="A98" i="207"/>
  <c r="P97" i="207"/>
  <c r="O97" i="207"/>
  <c r="A97" i="207"/>
  <c r="N96" i="207"/>
  <c r="A96" i="207"/>
  <c r="P95" i="207"/>
  <c r="O95" i="207"/>
  <c r="A95" i="207"/>
  <c r="N92" i="207"/>
  <c r="A92" i="207"/>
  <c r="P91" i="207"/>
  <c r="O91" i="207"/>
  <c r="A91" i="207"/>
  <c r="N90" i="207"/>
  <c r="A90" i="207"/>
  <c r="N89" i="207"/>
  <c r="P88" i="207"/>
  <c r="O88" i="207"/>
  <c r="A88" i="207"/>
  <c r="A87" i="207"/>
  <c r="A86" i="207"/>
  <c r="A85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N71" i="207"/>
  <c r="A71" i="207"/>
  <c r="P70" i="207"/>
  <c r="P68" i="207" s="1"/>
  <c r="P66" i="207" s="1"/>
  <c r="O70" i="207"/>
  <c r="A70" i="207"/>
  <c r="A69" i="207"/>
  <c r="A68" i="207"/>
  <c r="A67" i="207"/>
  <c r="A66" i="207"/>
  <c r="N63" i="207"/>
  <c r="N61" i="207" s="1"/>
  <c r="A63" i="207"/>
  <c r="P62" i="207"/>
  <c r="O62" i="207"/>
  <c r="O60" i="207" s="1"/>
  <c r="A62" i="207"/>
  <c r="A61" i="207"/>
  <c r="A60" i="207"/>
  <c r="N59" i="207"/>
  <c r="N58" i="207"/>
  <c r="A58" i="207"/>
  <c r="N57" i="207"/>
  <c r="A57" i="207"/>
  <c r="N56" i="207"/>
  <c r="A56" i="207"/>
  <c r="P55" i="207"/>
  <c r="O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N48" i="207"/>
  <c r="A48" i="207"/>
  <c r="A46" i="207"/>
  <c r="N45" i="207"/>
  <c r="A45" i="207"/>
  <c r="N44" i="207"/>
  <c r="N43" i="207"/>
  <c r="A43" i="207"/>
  <c r="N42" i="207"/>
  <c r="A42" i="207"/>
  <c r="N41" i="207"/>
  <c r="A41" i="207"/>
  <c r="N40" i="207"/>
  <c r="A40" i="207"/>
  <c r="N39" i="207"/>
  <c r="A39" i="207"/>
  <c r="N38" i="207"/>
  <c r="A38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O20" i="207"/>
  <c r="A20" i="207"/>
  <c r="A19" i="207"/>
  <c r="A18" i="207"/>
  <c r="A17" i="207"/>
  <c r="A16" i="207"/>
  <c r="A15" i="207"/>
  <c r="A14" i="207"/>
  <c r="A13" i="207"/>
  <c r="N766" i="208"/>
  <c r="P761" i="208"/>
  <c r="P759" i="208" s="1"/>
  <c r="O761" i="208"/>
  <c r="O759" i="208" s="1"/>
  <c r="N758" i="208"/>
  <c r="P757" i="208"/>
  <c r="O757" i="208"/>
  <c r="N756" i="208"/>
  <c r="P755" i="208"/>
  <c r="O755" i="208"/>
  <c r="N750" i="208"/>
  <c r="N749" i="208" s="1"/>
  <c r="P749" i="208"/>
  <c r="O749" i="208"/>
  <c r="N744" i="208"/>
  <c r="N743" i="208" s="1"/>
  <c r="N742" i="208"/>
  <c r="N741" i="208"/>
  <c r="N740" i="208"/>
  <c r="N738" i="208"/>
  <c r="N737" i="208"/>
  <c r="N736" i="208"/>
  <c r="P735" i="208"/>
  <c r="O735" i="208"/>
  <c r="N734" i="208"/>
  <c r="N733" i="208"/>
  <c r="N732" i="208"/>
  <c r="P731" i="208"/>
  <c r="O731" i="208"/>
  <c r="N729" i="208"/>
  <c r="N726" i="208"/>
  <c r="N725" i="208"/>
  <c r="P724" i="208"/>
  <c r="O724" i="208"/>
  <c r="N723" i="208"/>
  <c r="N721" i="208"/>
  <c r="N720" i="208"/>
  <c r="N719" i="208"/>
  <c r="P718" i="208"/>
  <c r="N717" i="208"/>
  <c r="P716" i="208"/>
  <c r="O716" i="208"/>
  <c r="N715" i="208"/>
  <c r="N713" i="208"/>
  <c r="N712" i="208"/>
  <c r="N711" i="208"/>
  <c r="P710" i="208"/>
  <c r="N709" i="208"/>
  <c r="N708" i="208"/>
  <c r="N707" i="208"/>
  <c r="N706" i="208"/>
  <c r="N705" i="208"/>
  <c r="N704" i="208"/>
  <c r="N703" i="208"/>
  <c r="P702" i="208"/>
  <c r="O702" i="208"/>
  <c r="N697" i="208"/>
  <c r="N696" i="208"/>
  <c r="P695" i="208"/>
  <c r="O695" i="208"/>
  <c r="N694" i="208"/>
  <c r="N693" i="208"/>
  <c r="P692" i="208"/>
  <c r="O692" i="208"/>
  <c r="N691" i="208"/>
  <c r="N690" i="208"/>
  <c r="P689" i="208"/>
  <c r="O689" i="208"/>
  <c r="N688" i="208"/>
  <c r="N683" i="208"/>
  <c r="N682" i="208"/>
  <c r="P681" i="208"/>
  <c r="O681" i="208"/>
  <c r="N676" i="208"/>
  <c r="P675" i="208"/>
  <c r="O675" i="208"/>
  <c r="O673" i="208" s="1"/>
  <c r="O671" i="208" s="1"/>
  <c r="N666" i="208"/>
  <c r="P665" i="208"/>
  <c r="O665" i="208"/>
  <c r="N664" i="208"/>
  <c r="N663" i="208"/>
  <c r="P662" i="208"/>
  <c r="O662" i="208"/>
  <c r="N661" i="208"/>
  <c r="P660" i="208"/>
  <c r="O660" i="208"/>
  <c r="N659" i="208"/>
  <c r="P658" i="208"/>
  <c r="O658" i="208"/>
  <c r="N657" i="208"/>
  <c r="P656" i="208"/>
  <c r="O656" i="208"/>
  <c r="N655" i="208"/>
  <c r="N654" i="208"/>
  <c r="N653" i="208"/>
  <c r="N652" i="208"/>
  <c r="P651" i="208"/>
  <c r="O651" i="208"/>
  <c r="N645" i="208"/>
  <c r="N644" i="208" s="1"/>
  <c r="N643" i="208"/>
  <c r="N642" i="208"/>
  <c r="N641" i="208"/>
  <c r="N640" i="208"/>
  <c r="P639" i="208"/>
  <c r="O639" i="208"/>
  <c r="N638" i="208"/>
  <c r="P637" i="208"/>
  <c r="O637" i="208"/>
  <c r="N636" i="208"/>
  <c r="N635" i="208"/>
  <c r="P634" i="208"/>
  <c r="O634" i="208"/>
  <c r="N633" i="208"/>
  <c r="N632" i="208"/>
  <c r="P631" i="208"/>
  <c r="O631" i="208"/>
  <c r="N630" i="208"/>
  <c r="N629" i="208"/>
  <c r="N628" i="208"/>
  <c r="N627" i="208"/>
  <c r="P626" i="208"/>
  <c r="O626" i="208"/>
  <c r="N621" i="208"/>
  <c r="N620" i="208"/>
  <c r="P619" i="208"/>
  <c r="P617" i="208" s="1"/>
  <c r="O619" i="208"/>
  <c r="N614" i="208"/>
  <c r="P613" i="208"/>
  <c r="O613" i="208"/>
  <c r="A613" i="208"/>
  <c r="N612" i="208"/>
  <c r="N611" i="208"/>
  <c r="P610" i="208"/>
  <c r="O610" i="208"/>
  <c r="A610" i="208"/>
  <c r="A609" i="208"/>
  <c r="A608" i="208"/>
  <c r="A607" i="208"/>
  <c r="A606" i="208"/>
  <c r="N605" i="208"/>
  <c r="A605" i="208"/>
  <c r="N604" i="208"/>
  <c r="A604" i="208"/>
  <c r="P603" i="208"/>
  <c r="P601" i="208" s="1"/>
  <c r="O603" i="208"/>
  <c r="O601" i="208" s="1"/>
  <c r="A603" i="208"/>
  <c r="A602" i="208"/>
  <c r="A601" i="208"/>
  <c r="N600" i="208"/>
  <c r="N599" i="208" s="1"/>
  <c r="P599" i="208"/>
  <c r="O599" i="208"/>
  <c r="N598" i="208"/>
  <c r="P597" i="208"/>
  <c r="O597" i="208"/>
  <c r="N596" i="208"/>
  <c r="P595" i="208"/>
  <c r="O595" i="208"/>
  <c r="N594" i="208"/>
  <c r="P593" i="208"/>
  <c r="O593" i="208"/>
  <c r="N592" i="208"/>
  <c r="A592" i="208"/>
  <c r="N590" i="208"/>
  <c r="A590" i="208"/>
  <c r="P589" i="208"/>
  <c r="O589" i="208"/>
  <c r="A589" i="208"/>
  <c r="N588" i="208"/>
  <c r="A588" i="208"/>
  <c r="N586" i="208"/>
  <c r="A586" i="208"/>
  <c r="P585" i="208"/>
  <c r="O585" i="208"/>
  <c r="A585" i="208"/>
  <c r="N584" i="208"/>
  <c r="A584" i="208"/>
  <c r="N583" i="208"/>
  <c r="A583" i="208"/>
  <c r="N582" i="208"/>
  <c r="A582" i="208"/>
  <c r="N581" i="208"/>
  <c r="A581" i="208"/>
  <c r="P580" i="208"/>
  <c r="O580" i="208"/>
  <c r="A580" i="208"/>
  <c r="A579" i="208"/>
  <c r="A578" i="208"/>
  <c r="A577" i="208"/>
  <c r="A576" i="208"/>
  <c r="A575" i="208"/>
  <c r="A574" i="208"/>
  <c r="N65" i="208"/>
  <c r="N64" i="208" s="1"/>
  <c r="A65" i="208"/>
  <c r="P64" i="208"/>
  <c r="P572" i="208" s="1"/>
  <c r="A64" i="208"/>
  <c r="A573" i="208"/>
  <c r="A572" i="208"/>
  <c r="N570" i="208"/>
  <c r="N569" i="208" s="1"/>
  <c r="A570" i="208"/>
  <c r="O567" i="208"/>
  <c r="A569" i="208"/>
  <c r="A568" i="208"/>
  <c r="A567" i="208"/>
  <c r="A566" i="208"/>
  <c r="A565" i="208"/>
  <c r="N563" i="208"/>
  <c r="A563" i="208"/>
  <c r="N562" i="208"/>
  <c r="A562" i="208"/>
  <c r="N561" i="208"/>
  <c r="A561" i="208"/>
  <c r="P558" i="208"/>
  <c r="O558" i="208"/>
  <c r="A560" i="208"/>
  <c r="A559" i="208"/>
  <c r="A558" i="208"/>
  <c r="N557" i="208"/>
  <c r="A557" i="208"/>
  <c r="N556" i="208"/>
  <c r="A556" i="208"/>
  <c r="P555" i="208"/>
  <c r="O555" i="208"/>
  <c r="A555" i="208"/>
  <c r="N554" i="208"/>
  <c r="A554" i="208"/>
  <c r="P553" i="208"/>
  <c r="O553" i="208"/>
  <c r="A553" i="208"/>
  <c r="N552" i="208"/>
  <c r="A552" i="208"/>
  <c r="P551" i="208"/>
  <c r="O551" i="208"/>
  <c r="A551" i="208"/>
  <c r="A550" i="208"/>
  <c r="A549" i="208"/>
  <c r="A546" i="208"/>
  <c r="N545" i="208"/>
  <c r="A545" i="208"/>
  <c r="P544" i="208"/>
  <c r="O544" i="208"/>
  <c r="A544" i="208"/>
  <c r="N543" i="208"/>
  <c r="A543" i="208"/>
  <c r="N541" i="208"/>
  <c r="A541" i="208"/>
  <c r="N540" i="208"/>
  <c r="A540" i="208"/>
  <c r="A539" i="208"/>
  <c r="A538" i="208"/>
  <c r="A537" i="208"/>
  <c r="A535" i="208"/>
  <c r="A534" i="208"/>
  <c r="A533" i="208"/>
  <c r="N532" i="208"/>
  <c r="A532" i="208"/>
  <c r="P531" i="208"/>
  <c r="O531" i="208"/>
  <c r="O529" i="208" s="1"/>
  <c r="N528" i="208"/>
  <c r="A528" i="208"/>
  <c r="N527" i="208"/>
  <c r="A527" i="208"/>
  <c r="P526" i="208"/>
  <c r="P524" i="208" s="1"/>
  <c r="O526" i="208"/>
  <c r="O524" i="208" s="1"/>
  <c r="A526" i="208"/>
  <c r="A525" i="208"/>
  <c r="A524" i="208"/>
  <c r="N523" i="208"/>
  <c r="A523" i="208"/>
  <c r="P522" i="208"/>
  <c r="O522" i="208"/>
  <c r="A522" i="208"/>
  <c r="N521" i="208"/>
  <c r="A521" i="208"/>
  <c r="P520" i="208"/>
  <c r="O520" i="208"/>
  <c r="A520" i="208"/>
  <c r="A519" i="208"/>
  <c r="A518" i="208"/>
  <c r="A517" i="208"/>
  <c r="A516" i="208"/>
  <c r="P514" i="208"/>
  <c r="O514" i="208"/>
  <c r="A514" i="208"/>
  <c r="N513" i="208"/>
  <c r="A513" i="208"/>
  <c r="N512" i="208"/>
  <c r="A512" i="208"/>
  <c r="N511" i="208"/>
  <c r="A511" i="208"/>
  <c r="P510" i="208"/>
  <c r="O510" i="208"/>
  <c r="A510" i="208"/>
  <c r="N509" i="208"/>
  <c r="A509" i="208"/>
  <c r="N508" i="208"/>
  <c r="A508" i="208"/>
  <c r="N507" i="208"/>
  <c r="A507" i="208"/>
  <c r="N506" i="208"/>
  <c r="A506" i="208"/>
  <c r="N505" i="208"/>
  <c r="A505" i="208"/>
  <c r="N504" i="208"/>
  <c r="A504" i="208"/>
  <c r="N503" i="208"/>
  <c r="A503" i="208"/>
  <c r="N502" i="208"/>
  <c r="A502" i="208"/>
  <c r="N501" i="208"/>
  <c r="A501" i="208"/>
  <c r="P500" i="208"/>
  <c r="O500" i="208"/>
  <c r="A500" i="208"/>
  <c r="N497" i="208"/>
  <c r="A497" i="208"/>
  <c r="N496" i="208"/>
  <c r="A496" i="208"/>
  <c r="A495" i="208"/>
  <c r="A494" i="208"/>
  <c r="A493" i="208"/>
  <c r="A492" i="208"/>
  <c r="A491" i="208"/>
  <c r="A490" i="208"/>
  <c r="A489" i="208"/>
  <c r="N486" i="208"/>
  <c r="A486" i="208"/>
  <c r="P485" i="208"/>
  <c r="O485" i="208"/>
  <c r="O480" i="208" s="1"/>
  <c r="A485" i="208"/>
  <c r="N484" i="208"/>
  <c r="A484" i="208"/>
  <c r="N483" i="208"/>
  <c r="A483" i="208"/>
  <c r="A482" i="208"/>
  <c r="A481" i="208"/>
  <c r="A480" i="208"/>
  <c r="A479" i="208"/>
  <c r="A478" i="208"/>
  <c r="A477" i="208"/>
  <c r="A476" i="208"/>
  <c r="N475" i="208"/>
  <c r="A475" i="208"/>
  <c r="N474" i="208"/>
  <c r="A474" i="208"/>
  <c r="P473" i="208"/>
  <c r="O473" i="208"/>
  <c r="A473" i="208"/>
  <c r="N472" i="208"/>
  <c r="N471" i="208"/>
  <c r="N469" i="208"/>
  <c r="A469" i="208"/>
  <c r="N468" i="208"/>
  <c r="A468" i="208"/>
  <c r="N467" i="208"/>
  <c r="A467" i="208"/>
  <c r="N466" i="208"/>
  <c r="A466" i="208"/>
  <c r="N465" i="208"/>
  <c r="A465" i="208"/>
  <c r="P464" i="208"/>
  <c r="A464" i="208"/>
  <c r="N463" i="208"/>
  <c r="A463" i="208"/>
  <c r="N462" i="208"/>
  <c r="A462" i="208"/>
  <c r="N461" i="208"/>
  <c r="A461" i="208"/>
  <c r="N460" i="208"/>
  <c r="A460" i="208"/>
  <c r="N459" i="208"/>
  <c r="A459" i="208"/>
  <c r="N458" i="208"/>
  <c r="A458" i="208"/>
  <c r="N457" i="208"/>
  <c r="A457" i="208"/>
  <c r="N456" i="208"/>
  <c r="A456" i="208"/>
  <c r="P455" i="208"/>
  <c r="O455" i="208"/>
  <c r="A455" i="208"/>
  <c r="N454" i="208"/>
  <c r="A454" i="208"/>
  <c r="N453" i="208"/>
  <c r="A453" i="208"/>
  <c r="N452" i="208"/>
  <c r="A452" i="208"/>
  <c r="N451" i="208"/>
  <c r="A451" i="208"/>
  <c r="N450" i="208"/>
  <c r="A450" i="208"/>
  <c r="P449" i="208"/>
  <c r="O449" i="208"/>
  <c r="A449" i="208"/>
  <c r="N448" i="208"/>
  <c r="A448" i="208"/>
  <c r="N447" i="208"/>
  <c r="A447" i="208"/>
  <c r="N446" i="208"/>
  <c r="A446" i="208"/>
  <c r="P445" i="208"/>
  <c r="O445" i="208"/>
  <c r="A445" i="208"/>
  <c r="A444" i="208"/>
  <c r="A443" i="208"/>
  <c r="A442" i="208"/>
  <c r="A441" i="208"/>
  <c r="N94" i="208"/>
  <c r="A94" i="208"/>
  <c r="P93" i="208"/>
  <c r="O93" i="208"/>
  <c r="A93" i="208"/>
  <c r="N429" i="208"/>
  <c r="A429" i="208"/>
  <c r="P428" i="208"/>
  <c r="O428" i="208"/>
  <c r="A428" i="208"/>
  <c r="N440" i="208"/>
  <c r="A440" i="208"/>
  <c r="P439" i="208"/>
  <c r="O439" i="208"/>
  <c r="A439" i="208"/>
  <c r="N438" i="208"/>
  <c r="A438" i="208"/>
  <c r="P437" i="208"/>
  <c r="O437" i="208"/>
  <c r="A437" i="208"/>
  <c r="N436" i="208"/>
  <c r="A436" i="208"/>
  <c r="N435" i="208"/>
  <c r="A435" i="208"/>
  <c r="N434" i="208"/>
  <c r="A434" i="208"/>
  <c r="P433" i="208"/>
  <c r="O433" i="208"/>
  <c r="A433" i="208"/>
  <c r="N432" i="208"/>
  <c r="A432" i="208"/>
  <c r="N431" i="208"/>
  <c r="A431" i="208"/>
  <c r="P430" i="208"/>
  <c r="O430" i="208"/>
  <c r="A430" i="208"/>
  <c r="A427" i="208"/>
  <c r="A426" i="208"/>
  <c r="A425" i="208"/>
  <c r="A424" i="208"/>
  <c r="N417" i="208"/>
  <c r="N416" i="208" s="1"/>
  <c r="P416" i="208"/>
  <c r="O416" i="208"/>
  <c r="P414" i="208"/>
  <c r="O414" i="208"/>
  <c r="N413" i="208"/>
  <c r="A413" i="208"/>
  <c r="P412" i="208"/>
  <c r="O412" i="208"/>
  <c r="A412" i="208"/>
  <c r="N302" i="208"/>
  <c r="A302" i="208"/>
  <c r="N301" i="208"/>
  <c r="A301" i="208"/>
  <c r="P300" i="208"/>
  <c r="O300" i="208" s="1"/>
  <c r="N300" i="208" s="1"/>
  <c r="A300" i="208"/>
  <c r="A411" i="208"/>
  <c r="A410" i="208"/>
  <c r="A409" i="208"/>
  <c r="A408" i="208"/>
  <c r="A407" i="208"/>
  <c r="P402" i="208"/>
  <c r="O402" i="208"/>
  <c r="N401" i="208"/>
  <c r="A401" i="208"/>
  <c r="N400" i="208"/>
  <c r="A400" i="208"/>
  <c r="N399" i="208"/>
  <c r="A399" i="208"/>
  <c r="P398" i="208"/>
  <c r="O398" i="208"/>
  <c r="A398" i="208"/>
  <c r="N394" i="208"/>
  <c r="A394" i="208"/>
  <c r="A393" i="208"/>
  <c r="N397" i="208"/>
  <c r="A397" i="208"/>
  <c r="P396" i="208"/>
  <c r="O396" i="208"/>
  <c r="A396" i="208"/>
  <c r="N392" i="208"/>
  <c r="A392" i="208"/>
  <c r="P391" i="208"/>
  <c r="O391" i="208"/>
  <c r="A391" i="208"/>
  <c r="N390" i="208"/>
  <c r="A390" i="208"/>
  <c r="P389" i="208"/>
  <c r="O389" i="208"/>
  <c r="A389" i="208"/>
  <c r="N388" i="208"/>
  <c r="A388" i="208"/>
  <c r="N387" i="208"/>
  <c r="A387" i="208"/>
  <c r="N386" i="208"/>
  <c r="A386" i="208"/>
  <c r="N385" i="208"/>
  <c r="A385" i="208"/>
  <c r="N384" i="208"/>
  <c r="A384" i="208"/>
  <c r="N383" i="208"/>
  <c r="A383" i="208"/>
  <c r="N382" i="208"/>
  <c r="A382" i="208"/>
  <c r="P381" i="208"/>
  <c r="O381" i="208"/>
  <c r="A381" i="208"/>
  <c r="A380" i="208"/>
  <c r="A379" i="208"/>
  <c r="A378" i="208"/>
  <c r="A377" i="208"/>
  <c r="P372" i="208"/>
  <c r="P370" i="208" s="1"/>
  <c r="O372" i="208"/>
  <c r="A373" i="208"/>
  <c r="A372" i="208"/>
  <c r="A371" i="208"/>
  <c r="A370" i="208"/>
  <c r="N369" i="208"/>
  <c r="A369" i="208"/>
  <c r="N368" i="208"/>
  <c r="N367" i="208"/>
  <c r="P366" i="208"/>
  <c r="P364" i="208" s="1"/>
  <c r="P362" i="208" s="1"/>
  <c r="O366" i="208"/>
  <c r="O364" i="208" s="1"/>
  <c r="O362" i="208" s="1"/>
  <c r="A366" i="208"/>
  <c r="A365" i="208"/>
  <c r="A364" i="208"/>
  <c r="A363" i="208"/>
  <c r="A362" i="208"/>
  <c r="N361" i="208"/>
  <c r="A361" i="208"/>
  <c r="P360" i="208"/>
  <c r="O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N352" i="208"/>
  <c r="A352" i="208"/>
  <c r="N351" i="208"/>
  <c r="A351" i="208"/>
  <c r="N350" i="208"/>
  <c r="A350" i="208"/>
  <c r="N349" i="208"/>
  <c r="A349" i="208"/>
  <c r="N348" i="208"/>
  <c r="A348" i="208"/>
  <c r="N347" i="208"/>
  <c r="A347" i="208"/>
  <c r="N346" i="208"/>
  <c r="A346" i="208"/>
  <c r="N345" i="208"/>
  <c r="A345" i="208"/>
  <c r="N344" i="208"/>
  <c r="A344" i="208"/>
  <c r="N343" i="208"/>
  <c r="A343" i="208"/>
  <c r="N342" i="208"/>
  <c r="A342" i="208"/>
  <c r="N341" i="208"/>
  <c r="A341" i="208"/>
  <c r="N340" i="208"/>
  <c r="A340" i="208"/>
  <c r="N339" i="208"/>
  <c r="A339" i="208"/>
  <c r="N338" i="208"/>
  <c r="A338" i="208"/>
  <c r="P337" i="208"/>
  <c r="O337" i="208"/>
  <c r="A337" i="208"/>
  <c r="N336" i="208"/>
  <c r="A336" i="208"/>
  <c r="P335" i="208"/>
  <c r="O335" i="208"/>
  <c r="A335" i="208"/>
  <c r="N334" i="208"/>
  <c r="A334" i="208"/>
  <c r="N333" i="208"/>
  <c r="A333" i="208"/>
  <c r="N332" i="208"/>
  <c r="A332" i="208"/>
  <c r="N331" i="208"/>
  <c r="N330" i="208"/>
  <c r="A330" i="208"/>
  <c r="N329" i="208"/>
  <c r="A329" i="208"/>
  <c r="N328" i="208"/>
  <c r="A328" i="208"/>
  <c r="N326" i="208"/>
  <c r="A326" i="208"/>
  <c r="P325" i="208"/>
  <c r="A325" i="208"/>
  <c r="A324" i="208"/>
  <c r="A323" i="208"/>
  <c r="A322" i="208"/>
  <c r="A321" i="208"/>
  <c r="A320" i="208"/>
  <c r="A319" i="208"/>
  <c r="A314" i="208"/>
  <c r="N313" i="208"/>
  <c r="A313" i="208"/>
  <c r="P311" i="208"/>
  <c r="N311" i="208" s="1"/>
  <c r="A311" i="208"/>
  <c r="N310" i="208"/>
  <c r="A310" i="208"/>
  <c r="N309" i="208"/>
  <c r="A309" i="208"/>
  <c r="N308" i="208"/>
  <c r="A308" i="208"/>
  <c r="P307" i="208"/>
  <c r="O307" i="208"/>
  <c r="A307" i="208"/>
  <c r="N306" i="208"/>
  <c r="A306" i="208"/>
  <c r="N305" i="208"/>
  <c r="A305" i="208"/>
  <c r="N304" i="208"/>
  <c r="A304" i="208"/>
  <c r="P303" i="208"/>
  <c r="O303" i="208"/>
  <c r="A303" i="208"/>
  <c r="N299" i="208"/>
  <c r="A299" i="208"/>
  <c r="N296" i="208"/>
  <c r="A296" i="208"/>
  <c r="P295" i="208"/>
  <c r="O295" i="208"/>
  <c r="A295" i="208"/>
  <c r="N294" i="208"/>
  <c r="N293" i="208"/>
  <c r="N292" i="208"/>
  <c r="P291" i="208"/>
  <c r="O291" i="208"/>
  <c r="N290" i="208"/>
  <c r="N289" i="208"/>
  <c r="N288" i="208"/>
  <c r="N287" i="208"/>
  <c r="N286" i="208"/>
  <c r="P285" i="208"/>
  <c r="O285" i="208"/>
  <c r="N284" i="208"/>
  <c r="P283" i="208"/>
  <c r="O283" i="208"/>
  <c r="N281" i="208"/>
  <c r="N280" i="208"/>
  <c r="N278" i="208"/>
  <c r="N277" i="208"/>
  <c r="P276" i="208"/>
  <c r="O276" i="208"/>
  <c r="N271" i="208"/>
  <c r="N270" i="208"/>
  <c r="N269" i="208"/>
  <c r="N268" i="208"/>
  <c r="N267" i="208"/>
  <c r="A267" i="208"/>
  <c r="N266" i="208"/>
  <c r="A266" i="208"/>
  <c r="N265" i="208"/>
  <c r="A265" i="208"/>
  <c r="P264" i="208"/>
  <c r="P262" i="208" s="1"/>
  <c r="P260" i="208" s="1"/>
  <c r="O264" i="208"/>
  <c r="A264" i="208"/>
  <c r="A263" i="208"/>
  <c r="A262" i="208"/>
  <c r="A261" i="208"/>
  <c r="A260" i="208"/>
  <c r="N259" i="208"/>
  <c r="A259" i="208"/>
  <c r="P258" i="208"/>
  <c r="O258" i="208"/>
  <c r="A258" i="208"/>
  <c r="N257" i="208"/>
  <c r="A257" i="208"/>
  <c r="N256" i="208"/>
  <c r="A256" i="208"/>
  <c r="P255" i="208"/>
  <c r="O255" i="208"/>
  <c r="A255" i="208"/>
  <c r="N254" i="208"/>
  <c r="A254" i="208"/>
  <c r="P253" i="208"/>
  <c r="O253" i="208"/>
  <c r="A253" i="208"/>
  <c r="N252" i="208"/>
  <c r="P251" i="208"/>
  <c r="O251" i="208"/>
  <c r="N250" i="208"/>
  <c r="N249" i="208"/>
  <c r="P248" i="208"/>
  <c r="O248" i="208"/>
  <c r="A246" i="208"/>
  <c r="N243" i="208"/>
  <c r="N242" i="208"/>
  <c r="N240" i="208"/>
  <c r="N235" i="208"/>
  <c r="A235" i="208"/>
  <c r="P234" i="208"/>
  <c r="O234" i="208"/>
  <c r="A234" i="208"/>
  <c r="N233" i="208"/>
  <c r="A233" i="208"/>
  <c r="A231" i="208"/>
  <c r="N230" i="208"/>
  <c r="A230" i="208"/>
  <c r="N229" i="208"/>
  <c r="A229" i="208"/>
  <c r="N228" i="208"/>
  <c r="A228" i="208"/>
  <c r="N227" i="208"/>
  <c r="A227" i="208"/>
  <c r="N226" i="208"/>
  <c r="A226" i="208"/>
  <c r="N225" i="208"/>
  <c r="A225" i="208"/>
  <c r="A224" i="208"/>
  <c r="N223" i="208"/>
  <c r="A223" i="208"/>
  <c r="N222" i="208"/>
  <c r="A222" i="208"/>
  <c r="N221" i="208"/>
  <c r="A221" i="208"/>
  <c r="P220" i="208"/>
  <c r="O220" i="208"/>
  <c r="A220" i="208"/>
  <c r="N219" i="208"/>
  <c r="A219" i="208"/>
  <c r="N218" i="208"/>
  <c r="A218" i="208"/>
  <c r="P217" i="208"/>
  <c r="O217" i="208"/>
  <c r="A217" i="208"/>
  <c r="N216" i="208"/>
  <c r="A216" i="208"/>
  <c r="N214" i="208"/>
  <c r="A214" i="208"/>
  <c r="A213" i="208"/>
  <c r="N212" i="208"/>
  <c r="A212" i="208"/>
  <c r="N211" i="208"/>
  <c r="A211" i="208"/>
  <c r="N210" i="208"/>
  <c r="A210" i="208"/>
  <c r="N209" i="208"/>
  <c r="A209" i="208"/>
  <c r="P206" i="208"/>
  <c r="O206" i="208"/>
  <c r="A206" i="208"/>
  <c r="N204" i="208"/>
  <c r="A204" i="208"/>
  <c r="N203" i="208"/>
  <c r="A203" i="208"/>
  <c r="N202" i="208"/>
  <c r="A202" i="208"/>
  <c r="N201" i="208"/>
  <c r="A201" i="208"/>
  <c r="A200" i="208"/>
  <c r="N199" i="208"/>
  <c r="A199" i="208"/>
  <c r="P198" i="208"/>
  <c r="O198" i="208"/>
  <c r="A198" i="208"/>
  <c r="N197" i="208"/>
  <c r="N196" i="208"/>
  <c r="A196" i="208"/>
  <c r="N195" i="208"/>
  <c r="A195" i="208"/>
  <c r="P194" i="208"/>
  <c r="O194" i="208"/>
  <c r="A194" i="208"/>
  <c r="N192" i="208"/>
  <c r="A192" i="208"/>
  <c r="N191" i="208"/>
  <c r="A191" i="208"/>
  <c r="N190" i="208"/>
  <c r="A190" i="208"/>
  <c r="A189" i="208"/>
  <c r="N188" i="208"/>
  <c r="A188" i="208"/>
  <c r="N187" i="208"/>
  <c r="A187" i="208"/>
  <c r="N186" i="208"/>
  <c r="A186" i="208"/>
  <c r="P185" i="208"/>
  <c r="O185" i="208"/>
  <c r="A185" i="208"/>
  <c r="N184" i="208"/>
  <c r="A184" i="208"/>
  <c r="N183" i="208"/>
  <c r="A183" i="208"/>
  <c r="N182" i="208"/>
  <c r="A182" i="208"/>
  <c r="P181" i="208"/>
  <c r="O181" i="208"/>
  <c r="A181" i="208"/>
  <c r="N180" i="208"/>
  <c r="A180" i="208"/>
  <c r="P179" i="208"/>
  <c r="O179" i="208"/>
  <c r="A179" i="208"/>
  <c r="N178" i="208"/>
  <c r="A178" i="208"/>
  <c r="N177" i="208"/>
  <c r="A177" i="208"/>
  <c r="P176" i="208"/>
  <c r="O176" i="208"/>
  <c r="A176" i="208"/>
  <c r="A175" i="208"/>
  <c r="A174" i="208"/>
  <c r="A173" i="208"/>
  <c r="A172" i="208"/>
  <c r="N162" i="208"/>
  <c r="A162" i="208"/>
  <c r="P161" i="208"/>
  <c r="O161" i="208"/>
  <c r="A161" i="208"/>
  <c r="N160" i="208"/>
  <c r="A160" i="208"/>
  <c r="P159" i="208"/>
  <c r="O159" i="208"/>
  <c r="A159" i="208"/>
  <c r="N158" i="208"/>
  <c r="A158" i="208"/>
  <c r="P157" i="208"/>
  <c r="O157" i="208"/>
  <c r="A157" i="208"/>
  <c r="N156" i="208"/>
  <c r="A156" i="208"/>
  <c r="N155" i="208"/>
  <c r="A155" i="208"/>
  <c r="P154" i="208"/>
  <c r="O154" i="208"/>
  <c r="A154" i="208"/>
  <c r="N153" i="208"/>
  <c r="N152" i="208"/>
  <c r="A152" i="208"/>
  <c r="P151" i="208"/>
  <c r="O151" i="208"/>
  <c r="N171" i="208"/>
  <c r="A171" i="208"/>
  <c r="N170" i="208"/>
  <c r="A170" i="208"/>
  <c r="P169" i="208"/>
  <c r="O169" i="208"/>
  <c r="O167" i="208" s="1"/>
  <c r="A169" i="208"/>
  <c r="A168" i="208"/>
  <c r="A167" i="208"/>
  <c r="A166" i="208"/>
  <c r="A165" i="208"/>
  <c r="N150" i="208"/>
  <c r="A150" i="208"/>
  <c r="P149" i="208"/>
  <c r="O149" i="208"/>
  <c r="A149" i="208"/>
  <c r="N148" i="208"/>
  <c r="A148" i="208"/>
  <c r="P147" i="208"/>
  <c r="O147" i="208"/>
  <c r="A147" i="208"/>
  <c r="A146" i="208"/>
  <c r="A145" i="208"/>
  <c r="A144" i="208"/>
  <c r="A142" i="208"/>
  <c r="A141" i="208"/>
  <c r="N140" i="208"/>
  <c r="A140" i="208"/>
  <c r="N139" i="208"/>
  <c r="A139" i="208"/>
  <c r="P138" i="208"/>
  <c r="O138" i="208"/>
  <c r="A138" i="208"/>
  <c r="N137" i="208"/>
  <c r="A137" i="208"/>
  <c r="N136" i="208"/>
  <c r="A136" i="208"/>
  <c r="N135" i="208"/>
  <c r="A135" i="208"/>
  <c r="N134" i="208"/>
  <c r="A134" i="208"/>
  <c r="N133" i="208"/>
  <c r="A133" i="208"/>
  <c r="P132" i="208"/>
  <c r="O132" i="208"/>
  <c r="A132" i="208"/>
  <c r="A131" i="208"/>
  <c r="A130" i="208"/>
  <c r="A129" i="208"/>
  <c r="A128" i="208"/>
  <c r="N127" i="208"/>
  <c r="A127" i="208"/>
  <c r="N126" i="208"/>
  <c r="A126" i="208"/>
  <c r="N125" i="208"/>
  <c r="A125" i="208"/>
  <c r="N124" i="208"/>
  <c r="A124" i="208"/>
  <c r="N123" i="208"/>
  <c r="A123" i="208"/>
  <c r="N122" i="208"/>
  <c r="A122" i="208"/>
  <c r="N121" i="208"/>
  <c r="A121" i="208"/>
  <c r="N120" i="208"/>
  <c r="A120" i="208"/>
  <c r="N119" i="208"/>
  <c r="A119" i="208"/>
  <c r="N118" i="208"/>
  <c r="A118" i="208"/>
  <c r="N116" i="208"/>
  <c r="A116" i="208"/>
  <c r="P115" i="208"/>
  <c r="A115" i="208"/>
  <c r="A114" i="208"/>
  <c r="A113" i="208"/>
  <c r="A112" i="208"/>
  <c r="A111" i="208"/>
  <c r="A110" i="208"/>
  <c r="A109" i="208"/>
  <c r="N108" i="208"/>
  <c r="A108" i="208"/>
  <c r="N107" i="208"/>
  <c r="A107" i="208"/>
  <c r="P106" i="208"/>
  <c r="O106" i="208"/>
  <c r="A106" i="208"/>
  <c r="N105" i="208"/>
  <c r="A105" i="208"/>
  <c r="N104" i="208"/>
  <c r="A104" i="208"/>
  <c r="P103" i="208"/>
  <c r="O103" i="208"/>
  <c r="A103" i="208"/>
  <c r="A102" i="208"/>
  <c r="A101" i="208"/>
  <c r="A100" i="208"/>
  <c r="A99" i="208"/>
  <c r="N98" i="208"/>
  <c r="A98" i="208"/>
  <c r="P97" i="208"/>
  <c r="O97" i="208"/>
  <c r="A97" i="208"/>
  <c r="N96" i="208"/>
  <c r="A96" i="208"/>
  <c r="P95" i="208"/>
  <c r="O95" i="208"/>
  <c r="A95" i="208"/>
  <c r="N92" i="208"/>
  <c r="A92" i="208"/>
  <c r="P91" i="208"/>
  <c r="O91" i="208"/>
  <c r="A91" i="208"/>
  <c r="N90" i="208"/>
  <c r="A90" i="208"/>
  <c r="N89" i="208"/>
  <c r="P88" i="208"/>
  <c r="O88" i="208"/>
  <c r="A88" i="208"/>
  <c r="A87" i="208"/>
  <c r="A86" i="208"/>
  <c r="A85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N71" i="208"/>
  <c r="A71" i="208"/>
  <c r="P70" i="208"/>
  <c r="P68" i="208" s="1"/>
  <c r="P66" i="208" s="1"/>
  <c r="O70" i="208"/>
  <c r="A70" i="208"/>
  <c r="A69" i="208"/>
  <c r="A68" i="208"/>
  <c r="A67" i="208"/>
  <c r="A66" i="208"/>
  <c r="N63" i="208"/>
  <c r="N61" i="208" s="1"/>
  <c r="A63" i="208"/>
  <c r="P62" i="208"/>
  <c r="O62" i="208"/>
  <c r="O60" i="208" s="1"/>
  <c r="A62" i="208"/>
  <c r="A61" i="208"/>
  <c r="A60" i="208"/>
  <c r="N59" i="208"/>
  <c r="N58" i="208"/>
  <c r="A58" i="208"/>
  <c r="N57" i="208"/>
  <c r="A57" i="208"/>
  <c r="N56" i="208"/>
  <c r="A56" i="208"/>
  <c r="P55" i="208"/>
  <c r="O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N48" i="208"/>
  <c r="A48" i="208"/>
  <c r="A46" i="208"/>
  <c r="N45" i="208"/>
  <c r="A45" i="208"/>
  <c r="N44" i="208"/>
  <c r="N43" i="208"/>
  <c r="A43" i="208"/>
  <c r="N42" i="208"/>
  <c r="A42" i="208"/>
  <c r="N41" i="208"/>
  <c r="A41" i="208"/>
  <c r="N40" i="208"/>
  <c r="A40" i="208"/>
  <c r="N39" i="208"/>
  <c r="A39" i="208"/>
  <c r="N38" i="208"/>
  <c r="A38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O20" i="208"/>
  <c r="A20" i="208"/>
  <c r="A19" i="208"/>
  <c r="A18" i="208"/>
  <c r="A17" i="208"/>
  <c r="A16" i="208"/>
  <c r="A15" i="208"/>
  <c r="A14" i="208"/>
  <c r="A13" i="208"/>
  <c r="N766" i="210"/>
  <c r="P761" i="210"/>
  <c r="P759" i="210" s="1"/>
  <c r="N758" i="210"/>
  <c r="P757" i="210"/>
  <c r="O757" i="210"/>
  <c r="N756" i="210"/>
  <c r="P755" i="210"/>
  <c r="O755" i="210"/>
  <c r="N750" i="210"/>
  <c r="N749" i="210" s="1"/>
  <c r="P749" i="210"/>
  <c r="O749" i="210"/>
  <c r="N744" i="210"/>
  <c r="N743" i="210" s="1"/>
  <c r="N742" i="210"/>
  <c r="N741" i="210"/>
  <c r="N740" i="210"/>
  <c r="N738" i="210"/>
  <c r="N737" i="210"/>
  <c r="N736" i="210"/>
  <c r="P735" i="210"/>
  <c r="O735" i="210"/>
  <c r="N734" i="210"/>
  <c r="N733" i="210"/>
  <c r="N732" i="210"/>
  <c r="P731" i="210"/>
  <c r="O731" i="210"/>
  <c r="N729" i="210"/>
  <c r="N726" i="210"/>
  <c r="N725" i="210"/>
  <c r="P724" i="210"/>
  <c r="O724" i="210"/>
  <c r="N723" i="210"/>
  <c r="N721" i="210"/>
  <c r="N720" i="210"/>
  <c r="N719" i="210"/>
  <c r="P718" i="210"/>
  <c r="N717" i="210"/>
  <c r="P716" i="210"/>
  <c r="O716" i="210"/>
  <c r="N715" i="210"/>
  <c r="N713" i="210"/>
  <c r="N712" i="210"/>
  <c r="N711" i="210"/>
  <c r="P710" i="210"/>
  <c r="N709" i="210"/>
  <c r="N708" i="210"/>
  <c r="N707" i="210"/>
  <c r="N706" i="210"/>
  <c r="N705" i="210"/>
  <c r="N704" i="210"/>
  <c r="N703" i="210"/>
  <c r="P702" i="210"/>
  <c r="O702" i="210"/>
  <c r="N697" i="210"/>
  <c r="N696" i="210"/>
  <c r="P695" i="210"/>
  <c r="O695" i="210"/>
  <c r="N694" i="210"/>
  <c r="N693" i="210"/>
  <c r="P692" i="210"/>
  <c r="O692" i="210"/>
  <c r="N691" i="210"/>
  <c r="N690" i="210"/>
  <c r="P689" i="210"/>
  <c r="O689" i="210"/>
  <c r="N688" i="210"/>
  <c r="N683" i="210"/>
  <c r="N682" i="210"/>
  <c r="P681" i="210"/>
  <c r="O681" i="210"/>
  <c r="N676" i="210"/>
  <c r="P675" i="210"/>
  <c r="P673" i="210" s="1"/>
  <c r="P671" i="210" s="1"/>
  <c r="O675" i="210"/>
  <c r="O673" i="210" s="1"/>
  <c r="O671" i="210" s="1"/>
  <c r="N666" i="210"/>
  <c r="P665" i="210"/>
  <c r="O665" i="210"/>
  <c r="N664" i="210"/>
  <c r="N663" i="210"/>
  <c r="P662" i="210"/>
  <c r="O662" i="210"/>
  <c r="N661" i="210"/>
  <c r="P660" i="210"/>
  <c r="O660" i="210"/>
  <c r="N659" i="210"/>
  <c r="P658" i="210"/>
  <c r="O658" i="210"/>
  <c r="N657" i="210"/>
  <c r="P656" i="210"/>
  <c r="O656" i="210"/>
  <c r="N655" i="210"/>
  <c r="N654" i="210"/>
  <c r="N653" i="210"/>
  <c r="N652" i="210"/>
  <c r="P651" i="210"/>
  <c r="O651" i="210"/>
  <c r="N645" i="210"/>
  <c r="N644" i="210" s="1"/>
  <c r="N643" i="210"/>
  <c r="N642" i="210"/>
  <c r="N641" i="210"/>
  <c r="N640" i="210"/>
  <c r="P639" i="210"/>
  <c r="O639" i="210"/>
  <c r="N638" i="210"/>
  <c r="P637" i="210"/>
  <c r="O637" i="210"/>
  <c r="N636" i="210"/>
  <c r="N635" i="210"/>
  <c r="P634" i="210"/>
  <c r="O634" i="210"/>
  <c r="N633" i="210"/>
  <c r="N632" i="210"/>
  <c r="P631" i="210"/>
  <c r="O631" i="210"/>
  <c r="N630" i="210"/>
  <c r="N629" i="210"/>
  <c r="N628" i="210"/>
  <c r="N627" i="210"/>
  <c r="P626" i="210"/>
  <c r="O626" i="210"/>
  <c r="N621" i="210"/>
  <c r="N620" i="210"/>
  <c r="P619" i="210"/>
  <c r="P617" i="210" s="1"/>
  <c r="O619" i="210"/>
  <c r="N614" i="210"/>
  <c r="P613" i="210"/>
  <c r="O613" i="210"/>
  <c r="A613" i="210"/>
  <c r="N612" i="210"/>
  <c r="N611" i="210"/>
  <c r="P610" i="210"/>
  <c r="O610" i="210"/>
  <c r="O608" i="210" s="1"/>
  <c r="A610" i="210"/>
  <c r="A609" i="210"/>
  <c r="A608" i="210"/>
  <c r="A607" i="210"/>
  <c r="A606" i="210"/>
  <c r="N605" i="210"/>
  <c r="A605" i="210"/>
  <c r="N604" i="210"/>
  <c r="A604" i="210"/>
  <c r="P603" i="210"/>
  <c r="P601" i="210" s="1"/>
  <c r="O603" i="210"/>
  <c r="O601" i="210" s="1"/>
  <c r="A603" i="210"/>
  <c r="A602" i="210"/>
  <c r="A601" i="210"/>
  <c r="N600" i="210"/>
  <c r="N599" i="210" s="1"/>
  <c r="P599" i="210"/>
  <c r="O599" i="210"/>
  <c r="N598" i="210"/>
  <c r="P597" i="210"/>
  <c r="O597" i="210"/>
  <c r="N596" i="210"/>
  <c r="P595" i="210"/>
  <c r="O595" i="210"/>
  <c r="N594" i="210"/>
  <c r="P593" i="210"/>
  <c r="O593" i="210"/>
  <c r="N592" i="210"/>
  <c r="A592" i="210"/>
  <c r="N590" i="210"/>
  <c r="A590" i="210"/>
  <c r="P589" i="210"/>
  <c r="O589" i="210"/>
  <c r="A589" i="210"/>
  <c r="N588" i="210"/>
  <c r="A588" i="210"/>
  <c r="N586" i="210"/>
  <c r="A586" i="210"/>
  <c r="P585" i="210"/>
  <c r="O585" i="210"/>
  <c r="A585" i="210"/>
  <c r="N584" i="210"/>
  <c r="A584" i="210"/>
  <c r="N583" i="210"/>
  <c r="A583" i="210"/>
  <c r="N582" i="210"/>
  <c r="A582" i="210"/>
  <c r="N581" i="210"/>
  <c r="A581" i="210"/>
  <c r="P580" i="210"/>
  <c r="O580" i="210"/>
  <c r="A580" i="210"/>
  <c r="A579" i="210"/>
  <c r="A578" i="210"/>
  <c r="A577" i="210"/>
  <c r="A576" i="210"/>
  <c r="A575" i="210"/>
  <c r="A574" i="210"/>
  <c r="N65" i="210"/>
  <c r="N64" i="210" s="1"/>
  <c r="A65" i="210"/>
  <c r="P64" i="210"/>
  <c r="P572" i="210" s="1"/>
  <c r="A64" i="210"/>
  <c r="A573" i="210"/>
  <c r="A572" i="210"/>
  <c r="N570" i="210"/>
  <c r="N569" i="210" s="1"/>
  <c r="A570" i="210"/>
  <c r="A569" i="210"/>
  <c r="A568" i="210"/>
  <c r="P567" i="210"/>
  <c r="A567" i="210"/>
  <c r="A566" i="210"/>
  <c r="A565" i="210"/>
  <c r="N563" i="210"/>
  <c r="A563" i="210"/>
  <c r="N562" i="210"/>
  <c r="A562" i="210"/>
  <c r="N561" i="210"/>
  <c r="A561" i="210"/>
  <c r="P558" i="210"/>
  <c r="O558" i="210"/>
  <c r="A560" i="210"/>
  <c r="A559" i="210"/>
  <c r="A558" i="210"/>
  <c r="N557" i="210"/>
  <c r="A557" i="210"/>
  <c r="N556" i="210"/>
  <c r="A556" i="210"/>
  <c r="P555" i="210"/>
  <c r="O555" i="210"/>
  <c r="A555" i="210"/>
  <c r="N554" i="210"/>
  <c r="A554" i="210"/>
  <c r="P553" i="210"/>
  <c r="O553" i="210"/>
  <c r="A553" i="210"/>
  <c r="N552" i="210"/>
  <c r="A552" i="210"/>
  <c r="P551" i="210"/>
  <c r="O551" i="210"/>
  <c r="A551" i="210"/>
  <c r="A550" i="210"/>
  <c r="A549" i="210"/>
  <c r="A546" i="210"/>
  <c r="N545" i="210"/>
  <c r="A545" i="210"/>
  <c r="P544" i="210"/>
  <c r="O544" i="210"/>
  <c r="A544" i="210"/>
  <c r="N543" i="210"/>
  <c r="A543" i="210"/>
  <c r="N541" i="210"/>
  <c r="A541" i="210"/>
  <c r="N540" i="210"/>
  <c r="A540" i="210"/>
  <c r="A539" i="210"/>
  <c r="A538" i="210"/>
  <c r="A537" i="210"/>
  <c r="A535" i="210"/>
  <c r="A534" i="210"/>
  <c r="A533" i="210"/>
  <c r="N532" i="210"/>
  <c r="A532" i="210"/>
  <c r="P531" i="210"/>
  <c r="P529" i="210" s="1"/>
  <c r="O531" i="210"/>
  <c r="O529" i="210" s="1"/>
  <c r="N528" i="210"/>
  <c r="A528" i="210"/>
  <c r="N527" i="210"/>
  <c r="A527" i="210"/>
  <c r="P526" i="210"/>
  <c r="P524" i="210" s="1"/>
  <c r="O526" i="210"/>
  <c r="O524" i="210" s="1"/>
  <c r="A526" i="210"/>
  <c r="A525" i="210"/>
  <c r="A524" i="210"/>
  <c r="N523" i="210"/>
  <c r="A523" i="210"/>
  <c r="P522" i="210"/>
  <c r="O522" i="210"/>
  <c r="A522" i="210"/>
  <c r="N521" i="210"/>
  <c r="A521" i="210"/>
  <c r="P520" i="210"/>
  <c r="O520" i="210"/>
  <c r="A520" i="210"/>
  <c r="A519" i="210"/>
  <c r="A518" i="210"/>
  <c r="A517" i="210"/>
  <c r="A516" i="210"/>
  <c r="P514" i="210"/>
  <c r="O514" i="210"/>
  <c r="A514" i="210"/>
  <c r="N513" i="210"/>
  <c r="A513" i="210"/>
  <c r="N512" i="210"/>
  <c r="A512" i="210"/>
  <c r="N511" i="210"/>
  <c r="A511" i="210"/>
  <c r="P510" i="210"/>
  <c r="O510" i="210"/>
  <c r="A510" i="210"/>
  <c r="N509" i="210"/>
  <c r="A509" i="210"/>
  <c r="N508" i="210"/>
  <c r="A508" i="210"/>
  <c r="N507" i="210"/>
  <c r="A507" i="210"/>
  <c r="N506" i="210"/>
  <c r="A506" i="210"/>
  <c r="N505" i="210"/>
  <c r="A505" i="210"/>
  <c r="N504" i="210"/>
  <c r="A504" i="210"/>
  <c r="N503" i="210"/>
  <c r="A503" i="210"/>
  <c r="N502" i="210"/>
  <c r="A502" i="210"/>
  <c r="N501" i="210"/>
  <c r="A501" i="210"/>
  <c r="P500" i="210"/>
  <c r="O500" i="210"/>
  <c r="A500" i="210"/>
  <c r="N497" i="210"/>
  <c r="A497" i="210"/>
  <c r="N496" i="210"/>
  <c r="A496" i="210"/>
  <c r="A495" i="210"/>
  <c r="A494" i="210"/>
  <c r="A493" i="210"/>
  <c r="A492" i="210"/>
  <c r="A491" i="210"/>
  <c r="A490" i="210"/>
  <c r="A489" i="210"/>
  <c r="N486" i="210"/>
  <c r="A486" i="210"/>
  <c r="P485" i="210"/>
  <c r="O485" i="210"/>
  <c r="O480" i="210" s="1"/>
  <c r="A485" i="210"/>
  <c r="N484" i="210"/>
  <c r="A484" i="210"/>
  <c r="N483" i="210"/>
  <c r="A483" i="210"/>
  <c r="A482" i="210"/>
  <c r="A481" i="210"/>
  <c r="A480" i="210"/>
  <c r="A479" i="210"/>
  <c r="A478" i="210"/>
  <c r="A477" i="210"/>
  <c r="A476" i="210"/>
  <c r="N475" i="210"/>
  <c r="A475" i="210"/>
  <c r="N474" i="210"/>
  <c r="A474" i="210"/>
  <c r="P473" i="210"/>
  <c r="O473" i="210"/>
  <c r="A473" i="210"/>
  <c r="N472" i="210"/>
  <c r="N471" i="210"/>
  <c r="N469" i="210"/>
  <c r="A469" i="210"/>
  <c r="N468" i="210"/>
  <c r="A468" i="210"/>
  <c r="N467" i="210"/>
  <c r="A467" i="210"/>
  <c r="N466" i="210"/>
  <c r="A466" i="210"/>
  <c r="N465" i="210"/>
  <c r="A465" i="210"/>
  <c r="P464" i="210"/>
  <c r="A464" i="210"/>
  <c r="N463" i="210"/>
  <c r="A463" i="210"/>
  <c r="N462" i="210"/>
  <c r="A462" i="210"/>
  <c r="N461" i="210"/>
  <c r="A461" i="210"/>
  <c r="N460" i="210"/>
  <c r="A460" i="210"/>
  <c r="N459" i="210"/>
  <c r="A459" i="210"/>
  <c r="N458" i="210"/>
  <c r="A458" i="210"/>
  <c r="N457" i="210"/>
  <c r="A457" i="210"/>
  <c r="N456" i="210"/>
  <c r="A456" i="210"/>
  <c r="P455" i="210"/>
  <c r="O455" i="210"/>
  <c r="A455" i="210"/>
  <c r="N454" i="210"/>
  <c r="A454" i="210"/>
  <c r="N453" i="210"/>
  <c r="A453" i="210"/>
  <c r="N452" i="210"/>
  <c r="A452" i="210"/>
  <c r="N451" i="210"/>
  <c r="A451" i="210"/>
  <c r="N450" i="210"/>
  <c r="A450" i="210"/>
  <c r="P449" i="210"/>
  <c r="O449" i="210"/>
  <c r="A449" i="210"/>
  <c r="N448" i="210"/>
  <c r="A448" i="210"/>
  <c r="N447" i="210"/>
  <c r="A447" i="210"/>
  <c r="N446" i="210"/>
  <c r="A446" i="210"/>
  <c r="P445" i="210"/>
  <c r="O445" i="210"/>
  <c r="A445" i="210"/>
  <c r="A444" i="210"/>
  <c r="A443" i="210"/>
  <c r="A442" i="210"/>
  <c r="A441" i="210"/>
  <c r="N94" i="210"/>
  <c r="A94" i="210"/>
  <c r="P93" i="210"/>
  <c r="O93" i="210"/>
  <c r="A93" i="210"/>
  <c r="N429" i="210"/>
  <c r="A429" i="210"/>
  <c r="P428" i="210"/>
  <c r="O428" i="210"/>
  <c r="A428" i="210"/>
  <c r="N440" i="210"/>
  <c r="A440" i="210"/>
  <c r="P439" i="210"/>
  <c r="O439" i="210"/>
  <c r="A439" i="210"/>
  <c r="N438" i="210"/>
  <c r="A438" i="210"/>
  <c r="P437" i="210"/>
  <c r="O437" i="210"/>
  <c r="A437" i="210"/>
  <c r="N436" i="210"/>
  <c r="A436" i="210"/>
  <c r="N435" i="210"/>
  <c r="A435" i="210"/>
  <c r="N434" i="210"/>
  <c r="A434" i="210"/>
  <c r="P433" i="210"/>
  <c r="O433" i="210"/>
  <c r="A433" i="210"/>
  <c r="N432" i="210"/>
  <c r="A432" i="210"/>
  <c r="N431" i="210"/>
  <c r="A431" i="210"/>
  <c r="P430" i="210"/>
  <c r="O430" i="210"/>
  <c r="A430" i="210"/>
  <c r="A427" i="210"/>
  <c r="A426" i="210"/>
  <c r="A425" i="210"/>
  <c r="A424" i="210"/>
  <c r="N417" i="210"/>
  <c r="N416" i="210" s="1"/>
  <c r="P416" i="210"/>
  <c r="O416" i="210"/>
  <c r="P414" i="210"/>
  <c r="O414" i="210"/>
  <c r="N413" i="210"/>
  <c r="A413" i="210"/>
  <c r="P412" i="210"/>
  <c r="O412" i="210"/>
  <c r="A412" i="210"/>
  <c r="N302" i="210"/>
  <c r="A302" i="210"/>
  <c r="N301" i="210"/>
  <c r="A301" i="210"/>
  <c r="P300" i="210"/>
  <c r="O300" i="210" s="1"/>
  <c r="N300" i="210" s="1"/>
  <c r="A300" i="210"/>
  <c r="A411" i="210"/>
  <c r="A410" i="210"/>
  <c r="A409" i="210"/>
  <c r="A408" i="210"/>
  <c r="A407" i="210"/>
  <c r="P402" i="210"/>
  <c r="O402" i="210"/>
  <c r="N401" i="210"/>
  <c r="A401" i="210"/>
  <c r="N400" i="210"/>
  <c r="A400" i="210"/>
  <c r="N399" i="210"/>
  <c r="A399" i="210"/>
  <c r="P398" i="210"/>
  <c r="O398" i="210"/>
  <c r="A398" i="210"/>
  <c r="N394" i="210"/>
  <c r="A394" i="210"/>
  <c r="A393" i="210"/>
  <c r="N397" i="210"/>
  <c r="A397" i="210"/>
  <c r="P396" i="210"/>
  <c r="O396" i="210"/>
  <c r="A396" i="210"/>
  <c r="N392" i="210"/>
  <c r="A392" i="210"/>
  <c r="P391" i="210"/>
  <c r="O391" i="210"/>
  <c r="A391" i="210"/>
  <c r="N390" i="210"/>
  <c r="A390" i="210"/>
  <c r="P389" i="210"/>
  <c r="O389" i="210"/>
  <c r="A389" i="210"/>
  <c r="N388" i="210"/>
  <c r="A388" i="210"/>
  <c r="N387" i="210"/>
  <c r="A387" i="210"/>
  <c r="N386" i="210"/>
  <c r="A386" i="210"/>
  <c r="N385" i="210"/>
  <c r="A385" i="210"/>
  <c r="N384" i="210"/>
  <c r="A384" i="210"/>
  <c r="N383" i="210"/>
  <c r="A383" i="210"/>
  <c r="N382" i="210"/>
  <c r="A382" i="210"/>
  <c r="P381" i="210"/>
  <c r="O381" i="210"/>
  <c r="A381" i="210"/>
  <c r="A380" i="210"/>
  <c r="A379" i="210"/>
  <c r="A378" i="210"/>
  <c r="A377" i="210"/>
  <c r="P372" i="210"/>
  <c r="P370" i="210" s="1"/>
  <c r="O372" i="210"/>
  <c r="A373" i="210"/>
  <c r="A372" i="210"/>
  <c r="A371" i="210"/>
  <c r="A370" i="210"/>
  <c r="N369" i="210"/>
  <c r="A369" i="210"/>
  <c r="N368" i="210"/>
  <c r="N367" i="210"/>
  <c r="P366" i="210"/>
  <c r="P364" i="210" s="1"/>
  <c r="P362" i="210" s="1"/>
  <c r="O366" i="210"/>
  <c r="A366" i="210"/>
  <c r="A365" i="210"/>
  <c r="A364" i="210"/>
  <c r="A363" i="210"/>
  <c r="A362" i="210"/>
  <c r="N361" i="210"/>
  <c r="A361" i="210"/>
  <c r="P360" i="210"/>
  <c r="O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N352" i="210"/>
  <c r="A352" i="210"/>
  <c r="N351" i="210"/>
  <c r="A351" i="210"/>
  <c r="N350" i="210"/>
  <c r="A350" i="210"/>
  <c r="N349" i="210"/>
  <c r="A349" i="210"/>
  <c r="N348" i="210"/>
  <c r="A348" i="210"/>
  <c r="N347" i="210"/>
  <c r="A347" i="210"/>
  <c r="N346" i="210"/>
  <c r="A346" i="210"/>
  <c r="N345" i="210"/>
  <c r="A345" i="210"/>
  <c r="N344" i="210"/>
  <c r="A344" i="210"/>
  <c r="N343" i="210"/>
  <c r="A343" i="210"/>
  <c r="N342" i="210"/>
  <c r="A342" i="210"/>
  <c r="N341" i="210"/>
  <c r="A341" i="210"/>
  <c r="N340" i="210"/>
  <c r="A340" i="210"/>
  <c r="N339" i="210"/>
  <c r="A339" i="210"/>
  <c r="N338" i="210"/>
  <c r="A338" i="210"/>
  <c r="P337" i="210"/>
  <c r="O337" i="210"/>
  <c r="A337" i="210"/>
  <c r="N336" i="210"/>
  <c r="A336" i="210"/>
  <c r="P335" i="210"/>
  <c r="O335" i="210"/>
  <c r="A335" i="210"/>
  <c r="N334" i="210"/>
  <c r="A334" i="210"/>
  <c r="N333" i="210"/>
  <c r="A333" i="210"/>
  <c r="N332" i="210"/>
  <c r="A332" i="210"/>
  <c r="N331" i="210"/>
  <c r="N330" i="210"/>
  <c r="A330" i="210"/>
  <c r="N329" i="210"/>
  <c r="A329" i="210"/>
  <c r="N328" i="210"/>
  <c r="A328" i="210"/>
  <c r="N326" i="210"/>
  <c r="A326" i="210"/>
  <c r="P325" i="210"/>
  <c r="A325" i="210"/>
  <c r="A324" i="210"/>
  <c r="A323" i="210"/>
  <c r="A322" i="210"/>
  <c r="A321" i="210"/>
  <c r="A320" i="210"/>
  <c r="A319" i="210"/>
  <c r="A314" i="210"/>
  <c r="N313" i="210"/>
  <c r="A313" i="210"/>
  <c r="P311" i="210"/>
  <c r="N311" i="210" s="1"/>
  <c r="A311" i="210"/>
  <c r="N310" i="210"/>
  <c r="A310" i="210"/>
  <c r="N309" i="210"/>
  <c r="A309" i="210"/>
  <c r="N308" i="210"/>
  <c r="A308" i="210"/>
  <c r="P307" i="210"/>
  <c r="O307" i="210"/>
  <c r="A307" i="210"/>
  <c r="N306" i="210"/>
  <c r="A306" i="210"/>
  <c r="N305" i="210"/>
  <c r="A305" i="210"/>
  <c r="N304" i="210"/>
  <c r="A304" i="210"/>
  <c r="P303" i="210"/>
  <c r="O303" i="210"/>
  <c r="A303" i="210"/>
  <c r="N299" i="210"/>
  <c r="A299" i="210"/>
  <c r="N296" i="210"/>
  <c r="A296" i="210"/>
  <c r="P295" i="210"/>
  <c r="O295" i="210"/>
  <c r="A295" i="210"/>
  <c r="N294" i="210"/>
  <c r="N293" i="210"/>
  <c r="N292" i="210"/>
  <c r="P291" i="210"/>
  <c r="O291" i="210"/>
  <c r="N290" i="210"/>
  <c r="N289" i="210"/>
  <c r="N288" i="210"/>
  <c r="N287" i="210"/>
  <c r="N286" i="210"/>
  <c r="P285" i="210"/>
  <c r="O285" i="210"/>
  <c r="N284" i="210"/>
  <c r="P283" i="210"/>
  <c r="O283" i="210"/>
  <c r="N281" i="210"/>
  <c r="N280" i="210"/>
  <c r="N278" i="210"/>
  <c r="N277" i="210"/>
  <c r="P276" i="210"/>
  <c r="O276" i="210"/>
  <c r="N271" i="210"/>
  <c r="N270" i="210"/>
  <c r="N269" i="210"/>
  <c r="N268" i="210"/>
  <c r="N267" i="210"/>
  <c r="A267" i="210"/>
  <c r="N266" i="210"/>
  <c r="A266" i="210"/>
  <c r="N265" i="210"/>
  <c r="A265" i="210"/>
  <c r="P264" i="210"/>
  <c r="P262" i="210" s="1"/>
  <c r="P260" i="210" s="1"/>
  <c r="O264" i="210"/>
  <c r="A264" i="210"/>
  <c r="A263" i="210"/>
  <c r="A262" i="210"/>
  <c r="A261" i="210"/>
  <c r="A260" i="210"/>
  <c r="N259" i="210"/>
  <c r="A259" i="210"/>
  <c r="P258" i="210"/>
  <c r="O258" i="210"/>
  <c r="A258" i="210"/>
  <c r="N257" i="210"/>
  <c r="A257" i="210"/>
  <c r="N256" i="210"/>
  <c r="A256" i="210"/>
  <c r="P255" i="210"/>
  <c r="O255" i="210"/>
  <c r="A255" i="210"/>
  <c r="N254" i="210"/>
  <c r="A254" i="210"/>
  <c r="P253" i="210"/>
  <c r="O253" i="210"/>
  <c r="A253" i="210"/>
  <c r="N252" i="210"/>
  <c r="P251" i="210"/>
  <c r="O251" i="210"/>
  <c r="N250" i="210"/>
  <c r="N249" i="210"/>
  <c r="P248" i="210"/>
  <c r="O248" i="210"/>
  <c r="A246" i="210"/>
  <c r="N243" i="210"/>
  <c r="N242" i="210"/>
  <c r="N240" i="210"/>
  <c r="N235" i="210"/>
  <c r="A235" i="210"/>
  <c r="P234" i="210"/>
  <c r="O234" i="210"/>
  <c r="A234" i="210"/>
  <c r="N233" i="210"/>
  <c r="A233" i="210"/>
  <c r="A231" i="210"/>
  <c r="N230" i="210"/>
  <c r="A230" i="210"/>
  <c r="N229" i="210"/>
  <c r="A229" i="210"/>
  <c r="N228" i="210"/>
  <c r="A228" i="210"/>
  <c r="N227" i="210"/>
  <c r="A227" i="210"/>
  <c r="N226" i="210"/>
  <c r="A226" i="210"/>
  <c r="N225" i="210"/>
  <c r="A225" i="210"/>
  <c r="A224" i="210"/>
  <c r="N223" i="210"/>
  <c r="A223" i="210"/>
  <c r="N222" i="210"/>
  <c r="A222" i="210"/>
  <c r="N221" i="210"/>
  <c r="A221" i="210"/>
  <c r="P220" i="210"/>
  <c r="O220" i="210"/>
  <c r="A220" i="210"/>
  <c r="N219" i="210"/>
  <c r="A219" i="210"/>
  <c r="N218" i="210"/>
  <c r="A218" i="210"/>
  <c r="P217" i="210"/>
  <c r="O217" i="210"/>
  <c r="A217" i="210"/>
  <c r="N216" i="210"/>
  <c r="A216" i="210"/>
  <c r="N214" i="210"/>
  <c r="A214" i="210"/>
  <c r="A213" i="210"/>
  <c r="N212" i="210"/>
  <c r="A212" i="210"/>
  <c r="N211" i="210"/>
  <c r="A211" i="210"/>
  <c r="N210" i="210"/>
  <c r="A210" i="210"/>
  <c r="N209" i="210"/>
  <c r="A209" i="210"/>
  <c r="P206" i="210"/>
  <c r="O206" i="210"/>
  <c r="A206" i="210"/>
  <c r="N204" i="210"/>
  <c r="A204" i="210"/>
  <c r="N203" i="210"/>
  <c r="A203" i="210"/>
  <c r="N202" i="210"/>
  <c r="A202" i="210"/>
  <c r="N201" i="210"/>
  <c r="A201" i="210"/>
  <c r="A200" i="210"/>
  <c r="N199" i="210"/>
  <c r="A199" i="210"/>
  <c r="P198" i="210"/>
  <c r="O198" i="210"/>
  <c r="A198" i="210"/>
  <c r="N197" i="210"/>
  <c r="N196" i="210"/>
  <c r="A196" i="210"/>
  <c r="N195" i="210"/>
  <c r="A195" i="210"/>
  <c r="P194" i="210"/>
  <c r="O194" i="210"/>
  <c r="A194" i="210"/>
  <c r="N192" i="210"/>
  <c r="A192" i="210"/>
  <c r="N191" i="210"/>
  <c r="A191" i="210"/>
  <c r="N190" i="210"/>
  <c r="A190" i="210"/>
  <c r="A189" i="210"/>
  <c r="N188" i="210"/>
  <c r="A188" i="210"/>
  <c r="N187" i="210"/>
  <c r="A187" i="210"/>
  <c r="N186" i="210"/>
  <c r="A186" i="210"/>
  <c r="P185" i="210"/>
  <c r="O185" i="210"/>
  <c r="A185" i="210"/>
  <c r="N184" i="210"/>
  <c r="A184" i="210"/>
  <c r="N183" i="210"/>
  <c r="A183" i="210"/>
  <c r="N182" i="210"/>
  <c r="A182" i="210"/>
  <c r="P181" i="210"/>
  <c r="O181" i="210"/>
  <c r="A181" i="210"/>
  <c r="N180" i="210"/>
  <c r="A180" i="210"/>
  <c r="P179" i="210"/>
  <c r="O179" i="210"/>
  <c r="A179" i="210"/>
  <c r="N178" i="210"/>
  <c r="A178" i="210"/>
  <c r="N177" i="210"/>
  <c r="A177" i="210"/>
  <c r="P176" i="210"/>
  <c r="O176" i="210"/>
  <c r="A176" i="210"/>
  <c r="A175" i="210"/>
  <c r="A174" i="210"/>
  <c r="A173" i="210"/>
  <c r="A172" i="210"/>
  <c r="N162" i="210"/>
  <c r="A162" i="210"/>
  <c r="P161" i="210"/>
  <c r="O161" i="210"/>
  <c r="A161" i="210"/>
  <c r="N160" i="210"/>
  <c r="A160" i="210"/>
  <c r="P159" i="210"/>
  <c r="O159" i="210"/>
  <c r="A159" i="210"/>
  <c r="N158" i="210"/>
  <c r="A158" i="210"/>
  <c r="P157" i="210"/>
  <c r="O157" i="210"/>
  <c r="A157" i="210"/>
  <c r="N156" i="210"/>
  <c r="A156" i="210"/>
  <c r="N155" i="210"/>
  <c r="A155" i="210"/>
  <c r="P154" i="210"/>
  <c r="O154" i="210"/>
  <c r="A154" i="210"/>
  <c r="N153" i="210"/>
  <c r="N152" i="210"/>
  <c r="A152" i="210"/>
  <c r="P151" i="210"/>
  <c r="O151" i="210"/>
  <c r="N171" i="210"/>
  <c r="A171" i="210"/>
  <c r="N170" i="210"/>
  <c r="A170" i="210"/>
  <c r="P169" i="210"/>
  <c r="P167" i="210" s="1"/>
  <c r="P165" i="210" s="1"/>
  <c r="O169" i="210"/>
  <c r="A169" i="210"/>
  <c r="A168" i="210"/>
  <c r="A167" i="210"/>
  <c r="A166" i="210"/>
  <c r="A165" i="210"/>
  <c r="N150" i="210"/>
  <c r="A150" i="210"/>
  <c r="P149" i="210"/>
  <c r="O149" i="210"/>
  <c r="A149" i="210"/>
  <c r="N148" i="210"/>
  <c r="A148" i="210"/>
  <c r="P147" i="210"/>
  <c r="O147" i="210"/>
  <c r="A147" i="210"/>
  <c r="A146" i="210"/>
  <c r="A145" i="210"/>
  <c r="A144" i="210"/>
  <c r="A142" i="210"/>
  <c r="A141" i="210"/>
  <c r="N140" i="210"/>
  <c r="A140" i="210"/>
  <c r="N139" i="210"/>
  <c r="A139" i="210"/>
  <c r="P138" i="210"/>
  <c r="O138" i="210"/>
  <c r="A138" i="210"/>
  <c r="N137" i="210"/>
  <c r="A137" i="210"/>
  <c r="N136" i="210"/>
  <c r="A136" i="210"/>
  <c r="N135" i="210"/>
  <c r="A135" i="210"/>
  <c r="N134" i="210"/>
  <c r="A134" i="210"/>
  <c r="N133" i="210"/>
  <c r="A133" i="210"/>
  <c r="P132" i="210"/>
  <c r="O132" i="210"/>
  <c r="A132" i="210"/>
  <c r="A131" i="210"/>
  <c r="A130" i="210"/>
  <c r="A129" i="210"/>
  <c r="A128" i="210"/>
  <c r="N127" i="210"/>
  <c r="A127" i="210"/>
  <c r="N126" i="210"/>
  <c r="A126" i="210"/>
  <c r="N125" i="210"/>
  <c r="A125" i="210"/>
  <c r="N124" i="210"/>
  <c r="A124" i="210"/>
  <c r="N123" i="210"/>
  <c r="A123" i="210"/>
  <c r="N122" i="210"/>
  <c r="A122" i="210"/>
  <c r="N121" i="210"/>
  <c r="A121" i="210"/>
  <c r="N120" i="210"/>
  <c r="A120" i="210"/>
  <c r="N119" i="210"/>
  <c r="A119" i="210"/>
  <c r="N118" i="210"/>
  <c r="A118" i="210"/>
  <c r="N116" i="210"/>
  <c r="A116" i="210"/>
  <c r="P115" i="210"/>
  <c r="N115" i="210" s="1"/>
  <c r="A115" i="210"/>
  <c r="A114" i="210"/>
  <c r="A113" i="210"/>
  <c r="A112" i="210"/>
  <c r="A111" i="210"/>
  <c r="A110" i="210"/>
  <c r="A109" i="210"/>
  <c r="N108" i="210"/>
  <c r="A108" i="210"/>
  <c r="N107" i="210"/>
  <c r="A107" i="210"/>
  <c r="P106" i="210"/>
  <c r="O106" i="210"/>
  <c r="A106" i="210"/>
  <c r="N105" i="210"/>
  <c r="A105" i="210"/>
  <c r="N104" i="210"/>
  <c r="A104" i="210"/>
  <c r="P103" i="210"/>
  <c r="O103" i="210"/>
  <c r="A103" i="210"/>
  <c r="A102" i="210"/>
  <c r="A101" i="210"/>
  <c r="A100" i="210"/>
  <c r="A99" i="210"/>
  <c r="N98" i="210"/>
  <c r="A98" i="210"/>
  <c r="P97" i="210"/>
  <c r="O97" i="210"/>
  <c r="A97" i="210"/>
  <c r="N96" i="210"/>
  <c r="A96" i="210"/>
  <c r="P95" i="210"/>
  <c r="O95" i="210"/>
  <c r="A95" i="210"/>
  <c r="N92" i="210"/>
  <c r="A92" i="210"/>
  <c r="P91" i="210"/>
  <c r="O91" i="210"/>
  <c r="A91" i="210"/>
  <c r="N90" i="210"/>
  <c r="A90" i="210"/>
  <c r="N89" i="210"/>
  <c r="P88" i="210"/>
  <c r="O88" i="210"/>
  <c r="A88" i="210"/>
  <c r="A87" i="210"/>
  <c r="A86" i="210"/>
  <c r="A85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N71" i="210"/>
  <c r="A71" i="210"/>
  <c r="P70" i="210"/>
  <c r="P68" i="210" s="1"/>
  <c r="P66" i="210" s="1"/>
  <c r="O70" i="210"/>
  <c r="A70" i="210"/>
  <c r="A69" i="210"/>
  <c r="A68" i="210"/>
  <c r="A67" i="210"/>
  <c r="A66" i="210"/>
  <c r="N63" i="210"/>
  <c r="N61" i="210" s="1"/>
  <c r="A63" i="210"/>
  <c r="P62" i="210"/>
  <c r="O62" i="210"/>
  <c r="O60" i="210" s="1"/>
  <c r="A62" i="210"/>
  <c r="A61" i="210"/>
  <c r="A60" i="210"/>
  <c r="N59" i="210"/>
  <c r="N58" i="210"/>
  <c r="A58" i="210"/>
  <c r="N57" i="210"/>
  <c r="A57" i="210"/>
  <c r="N56" i="210"/>
  <c r="A56" i="210"/>
  <c r="P55" i="210"/>
  <c r="O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N48" i="210"/>
  <c r="A48" i="210"/>
  <c r="A46" i="210"/>
  <c r="N45" i="210"/>
  <c r="A45" i="210"/>
  <c r="N44" i="210"/>
  <c r="N43" i="210"/>
  <c r="A43" i="210"/>
  <c r="N42" i="210"/>
  <c r="A42" i="210"/>
  <c r="N41" i="210"/>
  <c r="A41" i="210"/>
  <c r="N40" i="210"/>
  <c r="A40" i="210"/>
  <c r="N39" i="210"/>
  <c r="A39" i="210"/>
  <c r="N38" i="210"/>
  <c r="A38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O20" i="210"/>
  <c r="A20" i="210"/>
  <c r="A19" i="210"/>
  <c r="A18" i="210"/>
  <c r="A17" i="210"/>
  <c r="A16" i="210"/>
  <c r="A15" i="210"/>
  <c r="A14" i="210"/>
  <c r="A13" i="210"/>
  <c r="N766" i="211"/>
  <c r="P761" i="211"/>
  <c r="P759" i="211" s="1"/>
  <c r="O761" i="211"/>
  <c r="O759" i="211" s="1"/>
  <c r="N758" i="211"/>
  <c r="P757" i="211"/>
  <c r="O757" i="211"/>
  <c r="N756" i="211"/>
  <c r="P755" i="211"/>
  <c r="O755" i="211"/>
  <c r="N750" i="211"/>
  <c r="N749" i="211" s="1"/>
  <c r="P749" i="211"/>
  <c r="O749" i="211"/>
  <c r="N744" i="211"/>
  <c r="N743" i="211" s="1"/>
  <c r="N742" i="211"/>
  <c r="N741" i="211"/>
  <c r="N740" i="211"/>
  <c r="N738" i="211"/>
  <c r="N737" i="211"/>
  <c r="N736" i="211"/>
  <c r="P735" i="211"/>
  <c r="O735" i="211"/>
  <c r="N734" i="211"/>
  <c r="N733" i="211"/>
  <c r="N732" i="211"/>
  <c r="P731" i="211"/>
  <c r="O731" i="211"/>
  <c r="N729" i="211"/>
  <c r="N726" i="211"/>
  <c r="N725" i="211"/>
  <c r="P724" i="211"/>
  <c r="O724" i="211"/>
  <c r="N723" i="211"/>
  <c r="N721" i="211"/>
  <c r="N720" i="211"/>
  <c r="N719" i="211"/>
  <c r="P718" i="211"/>
  <c r="N717" i="211"/>
  <c r="P716" i="211"/>
  <c r="O716" i="211"/>
  <c r="N715" i="211"/>
  <c r="N713" i="211"/>
  <c r="N712" i="211"/>
  <c r="N711" i="211"/>
  <c r="P710" i="211"/>
  <c r="N709" i="211"/>
  <c r="N708" i="211"/>
  <c r="N707" i="211"/>
  <c r="N706" i="211"/>
  <c r="N705" i="211"/>
  <c r="N704" i="211"/>
  <c r="N703" i="211"/>
  <c r="P702" i="211"/>
  <c r="O702" i="211"/>
  <c r="N697" i="211"/>
  <c r="N696" i="211"/>
  <c r="P695" i="211"/>
  <c r="O695" i="211"/>
  <c r="N694" i="211"/>
  <c r="N693" i="211"/>
  <c r="P692" i="211"/>
  <c r="O692" i="211"/>
  <c r="N691" i="211"/>
  <c r="N690" i="211"/>
  <c r="P689" i="211"/>
  <c r="O689" i="211"/>
  <c r="N688" i="211"/>
  <c r="N683" i="211"/>
  <c r="N682" i="211"/>
  <c r="P681" i="211"/>
  <c r="O681" i="211"/>
  <c r="N676" i="211"/>
  <c r="P675" i="211"/>
  <c r="P673" i="211" s="1"/>
  <c r="P671" i="211" s="1"/>
  <c r="O675" i="211"/>
  <c r="N666" i="211"/>
  <c r="P665" i="211"/>
  <c r="O665" i="211"/>
  <c r="N664" i="211"/>
  <c r="N663" i="211"/>
  <c r="P662" i="211"/>
  <c r="O662" i="211"/>
  <c r="N661" i="211"/>
  <c r="P660" i="211"/>
  <c r="O660" i="211"/>
  <c r="N659" i="211"/>
  <c r="P658" i="211"/>
  <c r="O658" i="211"/>
  <c r="N657" i="211"/>
  <c r="P656" i="211"/>
  <c r="O656" i="211"/>
  <c r="N655" i="211"/>
  <c r="N654" i="211"/>
  <c r="N653" i="211"/>
  <c r="N652" i="211"/>
  <c r="P651" i="211"/>
  <c r="O651" i="211"/>
  <c r="N645" i="211"/>
  <c r="N644" i="211" s="1"/>
  <c r="N643" i="211"/>
  <c r="N642" i="211"/>
  <c r="N641" i="211"/>
  <c r="N640" i="211"/>
  <c r="P639" i="211"/>
  <c r="O639" i="211"/>
  <c r="N638" i="211"/>
  <c r="P637" i="211"/>
  <c r="O637" i="211"/>
  <c r="N636" i="211"/>
  <c r="N635" i="211"/>
  <c r="P634" i="211"/>
  <c r="O634" i="211"/>
  <c r="N633" i="211"/>
  <c r="N632" i="211"/>
  <c r="P631" i="211"/>
  <c r="O631" i="211"/>
  <c r="N630" i="211"/>
  <c r="N629" i="211"/>
  <c r="N628" i="211"/>
  <c r="N627" i="211"/>
  <c r="P626" i="211"/>
  <c r="O626" i="211"/>
  <c r="N621" i="211"/>
  <c r="N620" i="211"/>
  <c r="P619" i="211"/>
  <c r="O619" i="211"/>
  <c r="O617" i="211" s="1"/>
  <c r="N614" i="211"/>
  <c r="P613" i="211"/>
  <c r="O613" i="211"/>
  <c r="A613" i="211"/>
  <c r="N612" i="211"/>
  <c r="N611" i="211"/>
  <c r="P610" i="211"/>
  <c r="O610" i="211"/>
  <c r="O608" i="211" s="1"/>
  <c r="A610" i="211"/>
  <c r="A609" i="211"/>
  <c r="A608" i="211"/>
  <c r="A607" i="211"/>
  <c r="A606" i="211"/>
  <c r="N605" i="211"/>
  <c r="A605" i="211"/>
  <c r="N604" i="211"/>
  <c r="A604" i="211"/>
  <c r="P603" i="211"/>
  <c r="P601" i="211" s="1"/>
  <c r="O603" i="211"/>
  <c r="O601" i="211" s="1"/>
  <c r="A603" i="211"/>
  <c r="A602" i="211"/>
  <c r="A601" i="211"/>
  <c r="N600" i="211"/>
  <c r="N599" i="211" s="1"/>
  <c r="P599" i="211"/>
  <c r="O599" i="211"/>
  <c r="N598" i="211"/>
  <c r="P597" i="211"/>
  <c r="O597" i="211"/>
  <c r="N596" i="211"/>
  <c r="P595" i="211"/>
  <c r="O595" i="211"/>
  <c r="N594" i="211"/>
  <c r="P593" i="211"/>
  <c r="O593" i="211"/>
  <c r="N592" i="211"/>
  <c r="A592" i="211"/>
  <c r="N590" i="211"/>
  <c r="A590" i="211"/>
  <c r="P589" i="211"/>
  <c r="O589" i="211"/>
  <c r="A589" i="211"/>
  <c r="N588" i="211"/>
  <c r="A588" i="211"/>
  <c r="N586" i="211"/>
  <c r="A586" i="211"/>
  <c r="P585" i="211"/>
  <c r="O585" i="211"/>
  <c r="A585" i="211"/>
  <c r="N584" i="211"/>
  <c r="A584" i="211"/>
  <c r="N583" i="211"/>
  <c r="A583" i="211"/>
  <c r="N582" i="211"/>
  <c r="A582" i="211"/>
  <c r="N581" i="211"/>
  <c r="A581" i="211"/>
  <c r="P580" i="211"/>
  <c r="O580" i="211"/>
  <c r="A580" i="211"/>
  <c r="A579" i="211"/>
  <c r="A578" i="211"/>
  <c r="A577" i="211"/>
  <c r="A576" i="211"/>
  <c r="A575" i="211"/>
  <c r="A574" i="211"/>
  <c r="N65" i="211"/>
  <c r="N64" i="211" s="1"/>
  <c r="A65" i="211"/>
  <c r="P64" i="211"/>
  <c r="P572" i="211" s="1"/>
  <c r="A64" i="211"/>
  <c r="A573" i="211"/>
  <c r="A572" i="211"/>
  <c r="N570" i="211"/>
  <c r="N569" i="211" s="1"/>
  <c r="A570" i="211"/>
  <c r="P567" i="211"/>
  <c r="O567" i="211"/>
  <c r="A569" i="211"/>
  <c r="A568" i="211"/>
  <c r="A567" i="211"/>
  <c r="A566" i="211"/>
  <c r="A565" i="211"/>
  <c r="N563" i="211"/>
  <c r="A563" i="211"/>
  <c r="N562" i="211"/>
  <c r="A562" i="211"/>
  <c r="N561" i="211"/>
  <c r="A561" i="211"/>
  <c r="P558" i="211"/>
  <c r="O558" i="211"/>
  <c r="A560" i="211"/>
  <c r="A559" i="211"/>
  <c r="A558" i="211"/>
  <c r="N557" i="211"/>
  <c r="A557" i="211"/>
  <c r="N556" i="211"/>
  <c r="A556" i="211"/>
  <c r="P555" i="211"/>
  <c r="O555" i="211"/>
  <c r="A555" i="211"/>
  <c r="N554" i="211"/>
  <c r="A554" i="211"/>
  <c r="P553" i="211"/>
  <c r="O553" i="211"/>
  <c r="A553" i="211"/>
  <c r="N552" i="211"/>
  <c r="A552" i="211"/>
  <c r="P551" i="211"/>
  <c r="O551" i="211"/>
  <c r="A551" i="211"/>
  <c r="A550" i="211"/>
  <c r="A549" i="211"/>
  <c r="A546" i="211"/>
  <c r="N545" i="211"/>
  <c r="A545" i="211"/>
  <c r="P544" i="211"/>
  <c r="O544" i="211"/>
  <c r="A544" i="211"/>
  <c r="N543" i="211"/>
  <c r="A543" i="211"/>
  <c r="N541" i="211"/>
  <c r="A541" i="211"/>
  <c r="N540" i="211"/>
  <c r="A540" i="211"/>
  <c r="A539" i="211"/>
  <c r="A538" i="211"/>
  <c r="A537" i="211"/>
  <c r="A535" i="211"/>
  <c r="A534" i="211"/>
  <c r="A533" i="211"/>
  <c r="N532" i="211"/>
  <c r="A532" i="211"/>
  <c r="P531" i="211"/>
  <c r="P529" i="211" s="1"/>
  <c r="O531" i="211"/>
  <c r="N528" i="211"/>
  <c r="A528" i="211"/>
  <c r="N527" i="211"/>
  <c r="A527" i="211"/>
  <c r="P526" i="211"/>
  <c r="P524" i="211" s="1"/>
  <c r="O526" i="211"/>
  <c r="O524" i="211" s="1"/>
  <c r="A526" i="211"/>
  <c r="A525" i="211"/>
  <c r="A524" i="211"/>
  <c r="N523" i="211"/>
  <c r="A523" i="211"/>
  <c r="P522" i="211"/>
  <c r="O522" i="211"/>
  <c r="A522" i="211"/>
  <c r="N521" i="211"/>
  <c r="A521" i="211"/>
  <c r="P520" i="211"/>
  <c r="O520" i="211"/>
  <c r="A520" i="211"/>
  <c r="A519" i="211"/>
  <c r="A518" i="211"/>
  <c r="A517" i="211"/>
  <c r="A516" i="211"/>
  <c r="P514" i="211"/>
  <c r="O514" i="211"/>
  <c r="A514" i="211"/>
  <c r="N513" i="211"/>
  <c r="A513" i="211"/>
  <c r="N512" i="211"/>
  <c r="A512" i="211"/>
  <c r="N511" i="211"/>
  <c r="A511" i="211"/>
  <c r="P510" i="211"/>
  <c r="O510" i="211"/>
  <c r="A510" i="211"/>
  <c r="N509" i="211"/>
  <c r="A509" i="211"/>
  <c r="N508" i="211"/>
  <c r="A508" i="211"/>
  <c r="N507" i="211"/>
  <c r="A507" i="211"/>
  <c r="N506" i="211"/>
  <c r="A506" i="211"/>
  <c r="N505" i="211"/>
  <c r="A505" i="211"/>
  <c r="N504" i="211"/>
  <c r="A504" i="211"/>
  <c r="N503" i="211"/>
  <c r="A503" i="211"/>
  <c r="N502" i="211"/>
  <c r="A502" i="211"/>
  <c r="N501" i="211"/>
  <c r="A501" i="211"/>
  <c r="P500" i="211"/>
  <c r="O500" i="211"/>
  <c r="A500" i="211"/>
  <c r="N497" i="211"/>
  <c r="A497" i="211"/>
  <c r="N496" i="211"/>
  <c r="A496" i="211"/>
  <c r="A495" i="211"/>
  <c r="A494" i="211"/>
  <c r="A493" i="211"/>
  <c r="A492" i="211"/>
  <c r="A491" i="211"/>
  <c r="A490" i="211"/>
  <c r="A489" i="211"/>
  <c r="N486" i="211"/>
  <c r="A486" i="211"/>
  <c r="P485" i="211"/>
  <c r="O485" i="211"/>
  <c r="O480" i="211" s="1"/>
  <c r="A485" i="211"/>
  <c r="N484" i="211"/>
  <c r="A484" i="211"/>
  <c r="N483" i="211"/>
  <c r="A483" i="211"/>
  <c r="A482" i="211"/>
  <c r="A481" i="211"/>
  <c r="A480" i="211"/>
  <c r="A479" i="211"/>
  <c r="A478" i="211"/>
  <c r="A477" i="211"/>
  <c r="A476" i="211"/>
  <c r="N475" i="211"/>
  <c r="A475" i="211"/>
  <c r="N474" i="211"/>
  <c r="A474" i="211"/>
  <c r="P473" i="211"/>
  <c r="O473" i="211"/>
  <c r="A473" i="211"/>
  <c r="N472" i="211"/>
  <c r="N471" i="211"/>
  <c r="N469" i="211"/>
  <c r="A469" i="211"/>
  <c r="N468" i="211"/>
  <c r="A468" i="211"/>
  <c r="N467" i="211"/>
  <c r="A467" i="211"/>
  <c r="N466" i="211"/>
  <c r="A466" i="211"/>
  <c r="N465" i="211"/>
  <c r="A465" i="211"/>
  <c r="P464" i="211"/>
  <c r="A464" i="211"/>
  <c r="N463" i="211"/>
  <c r="A463" i="211"/>
  <c r="N462" i="211"/>
  <c r="A462" i="211"/>
  <c r="N461" i="211"/>
  <c r="A461" i="211"/>
  <c r="N460" i="211"/>
  <c r="A460" i="211"/>
  <c r="N459" i="211"/>
  <c r="A459" i="211"/>
  <c r="N458" i="211"/>
  <c r="A458" i="211"/>
  <c r="N457" i="211"/>
  <c r="A457" i="211"/>
  <c r="N456" i="211"/>
  <c r="A456" i="211"/>
  <c r="P455" i="211"/>
  <c r="O455" i="211"/>
  <c r="A455" i="211"/>
  <c r="N454" i="211"/>
  <c r="A454" i="211"/>
  <c r="N453" i="211"/>
  <c r="A453" i="211"/>
  <c r="N452" i="211"/>
  <c r="A452" i="211"/>
  <c r="N451" i="211"/>
  <c r="A451" i="211"/>
  <c r="N450" i="211"/>
  <c r="A450" i="211"/>
  <c r="P449" i="211"/>
  <c r="O449" i="211"/>
  <c r="A449" i="211"/>
  <c r="N448" i="211"/>
  <c r="A448" i="211"/>
  <c r="N447" i="211"/>
  <c r="A447" i="211"/>
  <c r="N446" i="211"/>
  <c r="A446" i="211"/>
  <c r="P445" i="211"/>
  <c r="O445" i="211"/>
  <c r="A445" i="211"/>
  <c r="A444" i="211"/>
  <c r="A443" i="211"/>
  <c r="A442" i="211"/>
  <c r="A441" i="211"/>
  <c r="N94" i="211"/>
  <c r="A94" i="211"/>
  <c r="P93" i="211"/>
  <c r="O93" i="211"/>
  <c r="A93" i="211"/>
  <c r="N429" i="211"/>
  <c r="A429" i="211"/>
  <c r="P428" i="211"/>
  <c r="O428" i="211"/>
  <c r="A428" i="211"/>
  <c r="N440" i="211"/>
  <c r="A440" i="211"/>
  <c r="P439" i="211"/>
  <c r="O439" i="211"/>
  <c r="A439" i="211"/>
  <c r="N438" i="211"/>
  <c r="A438" i="211"/>
  <c r="P437" i="211"/>
  <c r="O437" i="211"/>
  <c r="A437" i="211"/>
  <c r="N436" i="211"/>
  <c r="A436" i="211"/>
  <c r="N435" i="211"/>
  <c r="A435" i="211"/>
  <c r="N434" i="211"/>
  <c r="A434" i="211"/>
  <c r="P433" i="211"/>
  <c r="O433" i="211"/>
  <c r="A433" i="211"/>
  <c r="N432" i="211"/>
  <c r="A432" i="211"/>
  <c r="N431" i="211"/>
  <c r="A431" i="211"/>
  <c r="P430" i="211"/>
  <c r="O430" i="211"/>
  <c r="A430" i="211"/>
  <c r="A427" i="211"/>
  <c r="A426" i="211"/>
  <c r="A425" i="211"/>
  <c r="A424" i="211"/>
  <c r="N417" i="211"/>
  <c r="N416" i="211" s="1"/>
  <c r="P416" i="211"/>
  <c r="O416" i="211"/>
  <c r="P414" i="211"/>
  <c r="O414" i="211"/>
  <c r="N413" i="211"/>
  <c r="A413" i="211"/>
  <c r="P412" i="211"/>
  <c r="O412" i="211"/>
  <c r="A412" i="211"/>
  <c r="N302" i="211"/>
  <c r="A302" i="211"/>
  <c r="N301" i="211"/>
  <c r="A301" i="211"/>
  <c r="P300" i="211"/>
  <c r="A300" i="211"/>
  <c r="A411" i="211"/>
  <c r="A410" i="211"/>
  <c r="A409" i="211"/>
  <c r="A408" i="211"/>
  <c r="A407" i="211"/>
  <c r="P402" i="211"/>
  <c r="O402" i="211"/>
  <c r="N401" i="211"/>
  <c r="A401" i="211"/>
  <c r="N400" i="211"/>
  <c r="A400" i="211"/>
  <c r="N399" i="211"/>
  <c r="A399" i="211"/>
  <c r="P398" i="211"/>
  <c r="O398" i="211"/>
  <c r="A398" i="211"/>
  <c r="N394" i="211"/>
  <c r="A394" i="211"/>
  <c r="A393" i="211"/>
  <c r="N397" i="211"/>
  <c r="A397" i="211"/>
  <c r="P396" i="211"/>
  <c r="O396" i="211"/>
  <c r="A396" i="211"/>
  <c r="N392" i="211"/>
  <c r="A392" i="211"/>
  <c r="P391" i="211"/>
  <c r="O391" i="211"/>
  <c r="A391" i="211"/>
  <c r="N390" i="211"/>
  <c r="A390" i="211"/>
  <c r="P389" i="211"/>
  <c r="O389" i="211"/>
  <c r="A389" i="211"/>
  <c r="N388" i="211"/>
  <c r="A388" i="211"/>
  <c r="N387" i="211"/>
  <c r="A387" i="211"/>
  <c r="N386" i="211"/>
  <c r="A386" i="211"/>
  <c r="N385" i="211"/>
  <c r="A385" i="211"/>
  <c r="N384" i="211"/>
  <c r="A384" i="211"/>
  <c r="N383" i="211"/>
  <c r="A383" i="211"/>
  <c r="N382" i="211"/>
  <c r="A382" i="211"/>
  <c r="P381" i="211"/>
  <c r="O381" i="211"/>
  <c r="A381" i="211"/>
  <c r="A380" i="211"/>
  <c r="A379" i="211"/>
  <c r="A378" i="211"/>
  <c r="A377" i="211"/>
  <c r="O372" i="211"/>
  <c r="A373" i="211"/>
  <c r="A372" i="211"/>
  <c r="A371" i="211"/>
  <c r="A370" i="211"/>
  <c r="N369" i="211"/>
  <c r="A369" i="211"/>
  <c r="N368" i="211"/>
  <c r="N367" i="211"/>
  <c r="P366" i="211"/>
  <c r="P364" i="211" s="1"/>
  <c r="P362" i="211" s="1"/>
  <c r="O366" i="211"/>
  <c r="O364" i="211" s="1"/>
  <c r="O362" i="211" s="1"/>
  <c r="A366" i="211"/>
  <c r="A365" i="211"/>
  <c r="A364" i="211"/>
  <c r="A363" i="211"/>
  <c r="A362" i="211"/>
  <c r="N361" i="211"/>
  <c r="A361" i="211"/>
  <c r="P360" i="211"/>
  <c r="O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N352" i="211"/>
  <c r="A352" i="211"/>
  <c r="N351" i="211"/>
  <c r="A351" i="211"/>
  <c r="N350" i="211"/>
  <c r="A350" i="211"/>
  <c r="N349" i="211"/>
  <c r="A349" i="211"/>
  <c r="N348" i="211"/>
  <c r="A348" i="211"/>
  <c r="N347" i="211"/>
  <c r="A347" i="211"/>
  <c r="N346" i="211"/>
  <c r="A346" i="211"/>
  <c r="N345" i="211"/>
  <c r="A345" i="211"/>
  <c r="N344" i="211"/>
  <c r="A344" i="211"/>
  <c r="N343" i="211"/>
  <c r="A343" i="211"/>
  <c r="N342" i="211"/>
  <c r="A342" i="211"/>
  <c r="N341" i="211"/>
  <c r="A341" i="211"/>
  <c r="N340" i="211"/>
  <c r="A340" i="211"/>
  <c r="N339" i="211"/>
  <c r="A339" i="211"/>
  <c r="N338" i="211"/>
  <c r="A338" i="211"/>
  <c r="P337" i="211"/>
  <c r="O337" i="211"/>
  <c r="A337" i="211"/>
  <c r="N336" i="211"/>
  <c r="A336" i="211"/>
  <c r="P335" i="211"/>
  <c r="O335" i="211"/>
  <c r="A335" i="211"/>
  <c r="N334" i="211"/>
  <c r="A334" i="211"/>
  <c r="N333" i="211"/>
  <c r="A333" i="211"/>
  <c r="N332" i="211"/>
  <c r="A332" i="211"/>
  <c r="N331" i="211"/>
  <c r="N330" i="211"/>
  <c r="A330" i="211"/>
  <c r="N329" i="211"/>
  <c r="A329" i="211"/>
  <c r="N328" i="211"/>
  <c r="A328" i="211"/>
  <c r="N326" i="211"/>
  <c r="A326" i="211"/>
  <c r="P325" i="211"/>
  <c r="A325" i="211"/>
  <c r="A324" i="211"/>
  <c r="A323" i="211"/>
  <c r="A322" i="211"/>
  <c r="A321" i="211"/>
  <c r="A320" i="211"/>
  <c r="A319" i="211"/>
  <c r="A314" i="211"/>
  <c r="N313" i="211"/>
  <c r="A313" i="211"/>
  <c r="P311" i="211"/>
  <c r="N311" i="211" s="1"/>
  <c r="A311" i="211"/>
  <c r="N310" i="211"/>
  <c r="A310" i="211"/>
  <c r="N309" i="211"/>
  <c r="A309" i="211"/>
  <c r="N308" i="211"/>
  <c r="A308" i="211"/>
  <c r="P307" i="211"/>
  <c r="O307" i="211"/>
  <c r="A307" i="211"/>
  <c r="N306" i="211"/>
  <c r="A306" i="211"/>
  <c r="N305" i="211"/>
  <c r="A305" i="211"/>
  <c r="N304" i="211"/>
  <c r="A304" i="211"/>
  <c r="P303" i="211"/>
  <c r="O303" i="211"/>
  <c r="A303" i="211"/>
  <c r="N299" i="211"/>
  <c r="A299" i="211"/>
  <c r="N296" i="211"/>
  <c r="A296" i="211"/>
  <c r="P295" i="211"/>
  <c r="O295" i="211"/>
  <c r="A295" i="211"/>
  <c r="N294" i="211"/>
  <c r="N293" i="211"/>
  <c r="N292" i="211"/>
  <c r="P291" i="211"/>
  <c r="O291" i="211"/>
  <c r="N290" i="211"/>
  <c r="N289" i="211"/>
  <c r="N288" i="211"/>
  <c r="N287" i="211"/>
  <c r="N286" i="211"/>
  <c r="P285" i="211"/>
  <c r="O285" i="211"/>
  <c r="N284" i="211"/>
  <c r="P283" i="211"/>
  <c r="O283" i="211"/>
  <c r="N281" i="211"/>
  <c r="N280" i="211"/>
  <c r="N278" i="211"/>
  <c r="N277" i="211"/>
  <c r="P276" i="211"/>
  <c r="O276" i="211"/>
  <c r="N271" i="211"/>
  <c r="N270" i="211"/>
  <c r="N269" i="211"/>
  <c r="N268" i="211"/>
  <c r="N267" i="211"/>
  <c r="A267" i="211"/>
  <c r="N266" i="211"/>
  <c r="A266" i="211"/>
  <c r="N265" i="211"/>
  <c r="A265" i="211"/>
  <c r="P264" i="211"/>
  <c r="P262" i="211" s="1"/>
  <c r="P260" i="211" s="1"/>
  <c r="O264" i="211"/>
  <c r="A264" i="211"/>
  <c r="A263" i="211"/>
  <c r="A262" i="211"/>
  <c r="A261" i="211"/>
  <c r="A260" i="211"/>
  <c r="N259" i="211"/>
  <c r="A259" i="211"/>
  <c r="P258" i="211"/>
  <c r="O258" i="211"/>
  <c r="A258" i="211"/>
  <c r="N257" i="211"/>
  <c r="A257" i="211"/>
  <c r="N256" i="211"/>
  <c r="A256" i="211"/>
  <c r="P255" i="211"/>
  <c r="O255" i="211"/>
  <c r="A255" i="211"/>
  <c r="N254" i="211"/>
  <c r="A254" i="211"/>
  <c r="P253" i="211"/>
  <c r="O253" i="211"/>
  <c r="A253" i="211"/>
  <c r="N252" i="211"/>
  <c r="P251" i="211"/>
  <c r="O251" i="211"/>
  <c r="N250" i="211"/>
  <c r="N249" i="211"/>
  <c r="P248" i="211"/>
  <c r="O248" i="211"/>
  <c r="A246" i="211"/>
  <c r="N243" i="211"/>
  <c r="N242" i="211"/>
  <c r="N240" i="211"/>
  <c r="N235" i="211"/>
  <c r="A235" i="211"/>
  <c r="P234" i="211"/>
  <c r="O234" i="211"/>
  <c r="A234" i="211"/>
  <c r="N233" i="211"/>
  <c r="A233" i="211"/>
  <c r="A231" i="211"/>
  <c r="N230" i="211"/>
  <c r="A230" i="211"/>
  <c r="N229" i="211"/>
  <c r="A229" i="211"/>
  <c r="N228" i="211"/>
  <c r="A228" i="211"/>
  <c r="N227" i="211"/>
  <c r="A227" i="211"/>
  <c r="N226" i="211"/>
  <c r="A226" i="211"/>
  <c r="N225" i="211"/>
  <c r="A225" i="211"/>
  <c r="A224" i="211"/>
  <c r="N223" i="211"/>
  <c r="A223" i="211"/>
  <c r="N222" i="211"/>
  <c r="A222" i="211"/>
  <c r="N221" i="211"/>
  <c r="A221" i="211"/>
  <c r="P220" i="211"/>
  <c r="O220" i="211"/>
  <c r="A220" i="211"/>
  <c r="N219" i="211"/>
  <c r="A219" i="211"/>
  <c r="N218" i="211"/>
  <c r="A218" i="211"/>
  <c r="P217" i="211"/>
  <c r="O217" i="211"/>
  <c r="A217" i="211"/>
  <c r="N216" i="211"/>
  <c r="A216" i="211"/>
  <c r="N214" i="211"/>
  <c r="A214" i="211"/>
  <c r="A213" i="211"/>
  <c r="N212" i="211"/>
  <c r="A212" i="211"/>
  <c r="N211" i="211"/>
  <c r="A211" i="211"/>
  <c r="N210" i="211"/>
  <c r="A210" i="211"/>
  <c r="N209" i="211"/>
  <c r="A209" i="211"/>
  <c r="P206" i="211"/>
  <c r="O206" i="211"/>
  <c r="A206" i="211"/>
  <c r="N204" i="211"/>
  <c r="A204" i="211"/>
  <c r="N203" i="211"/>
  <c r="A203" i="211"/>
  <c r="N202" i="211"/>
  <c r="A202" i="211"/>
  <c r="N201" i="211"/>
  <c r="A201" i="211"/>
  <c r="A200" i="211"/>
  <c r="N199" i="211"/>
  <c r="A199" i="211"/>
  <c r="P198" i="211"/>
  <c r="O198" i="211"/>
  <c r="A198" i="211"/>
  <c r="N197" i="211"/>
  <c r="N196" i="211"/>
  <c r="A196" i="211"/>
  <c r="N195" i="211"/>
  <c r="A195" i="211"/>
  <c r="P194" i="211"/>
  <c r="O194" i="211"/>
  <c r="A194" i="211"/>
  <c r="N192" i="211"/>
  <c r="A192" i="211"/>
  <c r="N191" i="211"/>
  <c r="A191" i="211"/>
  <c r="N190" i="211"/>
  <c r="A190" i="211"/>
  <c r="A189" i="211"/>
  <c r="N188" i="211"/>
  <c r="A188" i="211"/>
  <c r="N187" i="211"/>
  <c r="A187" i="211"/>
  <c r="N186" i="211"/>
  <c r="A186" i="211"/>
  <c r="P185" i="211"/>
  <c r="O185" i="211"/>
  <c r="A185" i="211"/>
  <c r="N184" i="211"/>
  <c r="A184" i="211"/>
  <c r="N183" i="211"/>
  <c r="A183" i="211"/>
  <c r="N182" i="211"/>
  <c r="A182" i="211"/>
  <c r="P181" i="211"/>
  <c r="O181" i="211"/>
  <c r="A181" i="211"/>
  <c r="N180" i="211"/>
  <c r="A180" i="211"/>
  <c r="P179" i="211"/>
  <c r="O179" i="211"/>
  <c r="A179" i="211"/>
  <c r="N178" i="211"/>
  <c r="A178" i="211"/>
  <c r="N177" i="211"/>
  <c r="A177" i="211"/>
  <c r="P176" i="211"/>
  <c r="O176" i="211"/>
  <c r="A176" i="211"/>
  <c r="A175" i="211"/>
  <c r="A174" i="211"/>
  <c r="A173" i="211"/>
  <c r="A172" i="211"/>
  <c r="N162" i="211"/>
  <c r="A162" i="211"/>
  <c r="P161" i="211"/>
  <c r="O161" i="211"/>
  <c r="A161" i="211"/>
  <c r="N160" i="211"/>
  <c r="A160" i="211"/>
  <c r="P159" i="211"/>
  <c r="O159" i="211"/>
  <c r="A159" i="211"/>
  <c r="N158" i="211"/>
  <c r="A158" i="211"/>
  <c r="P157" i="211"/>
  <c r="O157" i="211"/>
  <c r="A157" i="211"/>
  <c r="N156" i="211"/>
  <c r="A156" i="211"/>
  <c r="N155" i="211"/>
  <c r="A155" i="211"/>
  <c r="P154" i="211"/>
  <c r="O154" i="211"/>
  <c r="A154" i="211"/>
  <c r="N153" i="211"/>
  <c r="N152" i="211"/>
  <c r="A152" i="211"/>
  <c r="P151" i="211"/>
  <c r="O151" i="211"/>
  <c r="N171" i="211"/>
  <c r="A171" i="211"/>
  <c r="N170" i="211"/>
  <c r="A170" i="211"/>
  <c r="P169" i="211"/>
  <c r="P167" i="211" s="1"/>
  <c r="P165" i="211" s="1"/>
  <c r="O169" i="211"/>
  <c r="A169" i="211"/>
  <c r="A168" i="211"/>
  <c r="A167" i="211"/>
  <c r="A166" i="211"/>
  <c r="A165" i="211"/>
  <c r="N150" i="211"/>
  <c r="A150" i="211"/>
  <c r="P149" i="211"/>
  <c r="O149" i="211"/>
  <c r="A149" i="211"/>
  <c r="N148" i="211"/>
  <c r="A148" i="211"/>
  <c r="P147" i="211"/>
  <c r="O147" i="211"/>
  <c r="A147" i="211"/>
  <c r="A146" i="211"/>
  <c r="A145" i="211"/>
  <c r="A144" i="211"/>
  <c r="A142" i="211"/>
  <c r="A141" i="211"/>
  <c r="N140" i="211"/>
  <c r="A140" i="211"/>
  <c r="N139" i="211"/>
  <c r="A139" i="211"/>
  <c r="P138" i="211"/>
  <c r="O138" i="211"/>
  <c r="A138" i="211"/>
  <c r="N137" i="211"/>
  <c r="A137" i="211"/>
  <c r="N136" i="211"/>
  <c r="A136" i="211"/>
  <c r="N135" i="211"/>
  <c r="A135" i="211"/>
  <c r="N134" i="211"/>
  <c r="A134" i="211"/>
  <c r="N133" i="211"/>
  <c r="A133" i="211"/>
  <c r="P132" i="211"/>
  <c r="O132" i="211"/>
  <c r="A132" i="211"/>
  <c r="A131" i="211"/>
  <c r="A130" i="211"/>
  <c r="A129" i="211"/>
  <c r="A128" i="211"/>
  <c r="N127" i="211"/>
  <c r="A127" i="211"/>
  <c r="N126" i="211"/>
  <c r="A126" i="211"/>
  <c r="N125" i="211"/>
  <c r="A125" i="211"/>
  <c r="N124" i="211"/>
  <c r="A124" i="211"/>
  <c r="N123" i="211"/>
  <c r="A123" i="211"/>
  <c r="N122" i="211"/>
  <c r="A122" i="211"/>
  <c r="N121" i="211"/>
  <c r="A121" i="211"/>
  <c r="N120" i="211"/>
  <c r="A120" i="211"/>
  <c r="N119" i="211"/>
  <c r="A119" i="211"/>
  <c r="N118" i="211"/>
  <c r="A118" i="211"/>
  <c r="N116" i="211"/>
  <c r="A116" i="211"/>
  <c r="P115" i="211"/>
  <c r="A115" i="211"/>
  <c r="A114" i="211"/>
  <c r="A113" i="211"/>
  <c r="A112" i="211"/>
  <c r="A111" i="211"/>
  <c r="A110" i="211"/>
  <c r="A109" i="211"/>
  <c r="N108" i="211"/>
  <c r="A108" i="211"/>
  <c r="N107" i="211"/>
  <c r="A107" i="211"/>
  <c r="P106" i="211"/>
  <c r="O106" i="211"/>
  <c r="A106" i="211"/>
  <c r="N105" i="211"/>
  <c r="A105" i="211"/>
  <c r="N104" i="211"/>
  <c r="A104" i="211"/>
  <c r="P103" i="211"/>
  <c r="O103" i="211"/>
  <c r="A103" i="211"/>
  <c r="A102" i="211"/>
  <c r="A101" i="211"/>
  <c r="A100" i="211"/>
  <c r="A99" i="211"/>
  <c r="N98" i="211"/>
  <c r="A98" i="211"/>
  <c r="P97" i="211"/>
  <c r="O97" i="211"/>
  <c r="A97" i="211"/>
  <c r="N96" i="211"/>
  <c r="A96" i="211"/>
  <c r="P95" i="211"/>
  <c r="O95" i="211"/>
  <c r="A95" i="211"/>
  <c r="N92" i="211"/>
  <c r="A92" i="211"/>
  <c r="P91" i="211"/>
  <c r="O91" i="211"/>
  <c r="A91" i="211"/>
  <c r="N90" i="211"/>
  <c r="A90" i="211"/>
  <c r="N89" i="211"/>
  <c r="P88" i="211"/>
  <c r="O88" i="211"/>
  <c r="A88" i="211"/>
  <c r="A87" i="211"/>
  <c r="A86" i="211"/>
  <c r="A85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N71" i="211"/>
  <c r="A71" i="211"/>
  <c r="P70" i="211"/>
  <c r="P68" i="211" s="1"/>
  <c r="P66" i="211" s="1"/>
  <c r="O70" i="211"/>
  <c r="A70" i="211"/>
  <c r="A69" i="211"/>
  <c r="A68" i="211"/>
  <c r="A67" i="211"/>
  <c r="A66" i="211"/>
  <c r="N63" i="211"/>
  <c r="N61" i="211" s="1"/>
  <c r="A63" i="211"/>
  <c r="P62" i="211"/>
  <c r="O62" i="211"/>
  <c r="O60" i="211" s="1"/>
  <c r="A62" i="211"/>
  <c r="A61" i="211"/>
  <c r="A60" i="211"/>
  <c r="N59" i="211"/>
  <c r="N58" i="211"/>
  <c r="A58" i="211"/>
  <c r="N57" i="211"/>
  <c r="A57" i="211"/>
  <c r="N56" i="211"/>
  <c r="A56" i="211"/>
  <c r="P55" i="211"/>
  <c r="O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N48" i="211"/>
  <c r="A48" i="211"/>
  <c r="A46" i="211"/>
  <c r="N45" i="211"/>
  <c r="A45" i="211"/>
  <c r="N44" i="211"/>
  <c r="N43" i="211"/>
  <c r="A43" i="211"/>
  <c r="N42" i="211"/>
  <c r="A42" i="211"/>
  <c r="N41" i="211"/>
  <c r="A41" i="211"/>
  <c r="N40" i="211"/>
  <c r="A40" i="211"/>
  <c r="N39" i="211"/>
  <c r="A39" i="211"/>
  <c r="N38" i="211"/>
  <c r="A38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O20" i="211"/>
  <c r="A20" i="211"/>
  <c r="A19" i="211"/>
  <c r="A18" i="211"/>
  <c r="A17" i="211"/>
  <c r="A16" i="211"/>
  <c r="A15" i="211"/>
  <c r="A14" i="211"/>
  <c r="A13" i="211"/>
  <c r="N766" i="212"/>
  <c r="P761" i="212"/>
  <c r="P759" i="212" s="1"/>
  <c r="O761" i="212"/>
  <c r="O759" i="212" s="1"/>
  <c r="N758" i="212"/>
  <c r="P757" i="212"/>
  <c r="O757" i="212"/>
  <c r="N756" i="212"/>
  <c r="P755" i="212"/>
  <c r="O755" i="212"/>
  <c r="N750" i="212"/>
  <c r="N749" i="212" s="1"/>
  <c r="P749" i="212"/>
  <c r="O749" i="212"/>
  <c r="N744" i="212"/>
  <c r="N743" i="212" s="1"/>
  <c r="N742" i="212"/>
  <c r="N741" i="212"/>
  <c r="N740" i="212"/>
  <c r="N738" i="212"/>
  <c r="N737" i="212"/>
  <c r="N736" i="212"/>
  <c r="P735" i="212"/>
  <c r="O735" i="212"/>
  <c r="N734" i="212"/>
  <c r="N733" i="212"/>
  <c r="N732" i="212"/>
  <c r="P731" i="212"/>
  <c r="O731" i="212"/>
  <c r="N729" i="212"/>
  <c r="N726" i="212"/>
  <c r="N725" i="212"/>
  <c r="P724" i="212"/>
  <c r="O724" i="212"/>
  <c r="N723" i="212"/>
  <c r="N721" i="212"/>
  <c r="N720" i="212"/>
  <c r="N719" i="212"/>
  <c r="P718" i="212"/>
  <c r="N717" i="212"/>
  <c r="P716" i="212"/>
  <c r="O716" i="212"/>
  <c r="N715" i="212"/>
  <c r="N713" i="212"/>
  <c r="N712" i="212"/>
  <c r="N711" i="212"/>
  <c r="P710" i="212"/>
  <c r="N709" i="212"/>
  <c r="N708" i="212"/>
  <c r="N707" i="212"/>
  <c r="N706" i="212"/>
  <c r="N705" i="212"/>
  <c r="N704" i="212"/>
  <c r="N703" i="212"/>
  <c r="P702" i="212"/>
  <c r="O702" i="212"/>
  <c r="N697" i="212"/>
  <c r="N696" i="212"/>
  <c r="P695" i="212"/>
  <c r="O695" i="212"/>
  <c r="N694" i="212"/>
  <c r="N693" i="212"/>
  <c r="P692" i="212"/>
  <c r="O692" i="212"/>
  <c r="N691" i="212"/>
  <c r="N690" i="212"/>
  <c r="P689" i="212"/>
  <c r="O689" i="212"/>
  <c r="N688" i="212"/>
  <c r="N683" i="212"/>
  <c r="N682" i="212"/>
  <c r="P681" i="212"/>
  <c r="O681" i="212"/>
  <c r="N676" i="212"/>
  <c r="P675" i="212"/>
  <c r="O675" i="212"/>
  <c r="O673" i="212" s="1"/>
  <c r="O671" i="212" s="1"/>
  <c r="N666" i="212"/>
  <c r="P665" i="212"/>
  <c r="O665" i="212"/>
  <c r="N664" i="212"/>
  <c r="N663" i="212"/>
  <c r="P662" i="212"/>
  <c r="O662" i="212"/>
  <c r="N661" i="212"/>
  <c r="P660" i="212"/>
  <c r="O660" i="212"/>
  <c r="N659" i="212"/>
  <c r="P658" i="212"/>
  <c r="O658" i="212"/>
  <c r="N657" i="212"/>
  <c r="P656" i="212"/>
  <c r="O656" i="212"/>
  <c r="N655" i="212"/>
  <c r="N654" i="212"/>
  <c r="N653" i="212"/>
  <c r="N652" i="212"/>
  <c r="P651" i="212"/>
  <c r="O651" i="212"/>
  <c r="N645" i="212"/>
  <c r="N644" i="212" s="1"/>
  <c r="N643" i="212"/>
  <c r="N642" i="212"/>
  <c r="N641" i="212"/>
  <c r="N640" i="212"/>
  <c r="P639" i="212"/>
  <c r="O639" i="212"/>
  <c r="N638" i="212"/>
  <c r="P637" i="212"/>
  <c r="O637" i="212"/>
  <c r="N636" i="212"/>
  <c r="N635" i="212"/>
  <c r="P634" i="212"/>
  <c r="O634" i="212"/>
  <c r="N633" i="212"/>
  <c r="N632" i="212"/>
  <c r="P631" i="212"/>
  <c r="O631" i="212"/>
  <c r="N630" i="212"/>
  <c r="N629" i="212"/>
  <c r="N628" i="212"/>
  <c r="N627" i="212"/>
  <c r="P626" i="212"/>
  <c r="O626" i="212"/>
  <c r="N621" i="212"/>
  <c r="N620" i="212"/>
  <c r="P619" i="212"/>
  <c r="P617" i="212" s="1"/>
  <c r="O619" i="212"/>
  <c r="O617" i="212" s="1"/>
  <c r="N614" i="212"/>
  <c r="P613" i="212"/>
  <c r="O613" i="212"/>
  <c r="A613" i="212"/>
  <c r="N612" i="212"/>
  <c r="N611" i="212"/>
  <c r="P610" i="212"/>
  <c r="O610" i="212"/>
  <c r="A610" i="212"/>
  <c r="A609" i="212"/>
  <c r="A608" i="212"/>
  <c r="A607" i="212"/>
  <c r="A606" i="212"/>
  <c r="N605" i="212"/>
  <c r="A605" i="212"/>
  <c r="N604" i="212"/>
  <c r="A604" i="212"/>
  <c r="P603" i="212"/>
  <c r="P601" i="212" s="1"/>
  <c r="O603" i="212"/>
  <c r="O601" i="212" s="1"/>
  <c r="A603" i="212"/>
  <c r="A602" i="212"/>
  <c r="A601" i="212"/>
  <c r="N600" i="212"/>
  <c r="N599" i="212" s="1"/>
  <c r="P599" i="212"/>
  <c r="O599" i="212"/>
  <c r="N598" i="212"/>
  <c r="P597" i="212"/>
  <c r="O597" i="212"/>
  <c r="N596" i="212"/>
  <c r="P595" i="212"/>
  <c r="O595" i="212"/>
  <c r="N594" i="212"/>
  <c r="P593" i="212"/>
  <c r="O593" i="212"/>
  <c r="N592" i="212"/>
  <c r="A592" i="212"/>
  <c r="N590" i="212"/>
  <c r="A590" i="212"/>
  <c r="P589" i="212"/>
  <c r="O589" i="212"/>
  <c r="A589" i="212"/>
  <c r="N588" i="212"/>
  <c r="A588" i="212"/>
  <c r="N586" i="212"/>
  <c r="A586" i="212"/>
  <c r="P585" i="212"/>
  <c r="O585" i="212"/>
  <c r="A585" i="212"/>
  <c r="N584" i="212"/>
  <c r="A584" i="212"/>
  <c r="N583" i="212"/>
  <c r="A583" i="212"/>
  <c r="N582" i="212"/>
  <c r="A582" i="212"/>
  <c r="N581" i="212"/>
  <c r="A581" i="212"/>
  <c r="P580" i="212"/>
  <c r="O580" i="212"/>
  <c r="A580" i="212"/>
  <c r="A579" i="212"/>
  <c r="A578" i="212"/>
  <c r="A577" i="212"/>
  <c r="A576" i="212"/>
  <c r="A575" i="212"/>
  <c r="A574" i="212"/>
  <c r="N65" i="212"/>
  <c r="N64" i="212" s="1"/>
  <c r="A65" i="212"/>
  <c r="P64" i="212"/>
  <c r="P572" i="212" s="1"/>
  <c r="A64" i="212"/>
  <c r="A573" i="212"/>
  <c r="A572" i="212"/>
  <c r="N570" i="212"/>
  <c r="N569" i="212" s="1"/>
  <c r="A570" i="212"/>
  <c r="P567" i="212"/>
  <c r="A569" i="212"/>
  <c r="A568" i="212"/>
  <c r="A567" i="212"/>
  <c r="A566" i="212"/>
  <c r="A565" i="212"/>
  <c r="N563" i="212"/>
  <c r="A563" i="212"/>
  <c r="N562" i="212"/>
  <c r="A562" i="212"/>
  <c r="N561" i="212"/>
  <c r="A561" i="212"/>
  <c r="P558" i="212"/>
  <c r="O558" i="212"/>
  <c r="A560" i="212"/>
  <c r="A559" i="212"/>
  <c r="A558" i="212"/>
  <c r="N557" i="212"/>
  <c r="A557" i="212"/>
  <c r="N556" i="212"/>
  <c r="A556" i="212"/>
  <c r="P555" i="212"/>
  <c r="O555" i="212"/>
  <c r="A555" i="212"/>
  <c r="N554" i="212"/>
  <c r="A554" i="212"/>
  <c r="P553" i="212"/>
  <c r="O553" i="212"/>
  <c r="A553" i="212"/>
  <c r="N552" i="212"/>
  <c r="A552" i="212"/>
  <c r="P551" i="212"/>
  <c r="O551" i="212"/>
  <c r="A551" i="212"/>
  <c r="A550" i="212"/>
  <c r="A549" i="212"/>
  <c r="A546" i="212"/>
  <c r="N545" i="212"/>
  <c r="A545" i="212"/>
  <c r="P544" i="212"/>
  <c r="O544" i="212"/>
  <c r="A544" i="212"/>
  <c r="N543" i="212"/>
  <c r="A543" i="212"/>
  <c r="N541" i="212"/>
  <c r="A541" i="212"/>
  <c r="N540" i="212"/>
  <c r="A540" i="212"/>
  <c r="A539" i="212"/>
  <c r="A538" i="212"/>
  <c r="A537" i="212"/>
  <c r="A535" i="212"/>
  <c r="A534" i="212"/>
  <c r="A533" i="212"/>
  <c r="N532" i="212"/>
  <c r="A532" i="212"/>
  <c r="P531" i="212"/>
  <c r="O531" i="212"/>
  <c r="O529" i="212" s="1"/>
  <c r="N528" i="212"/>
  <c r="A528" i="212"/>
  <c r="N527" i="212"/>
  <c r="A527" i="212"/>
  <c r="P526" i="212"/>
  <c r="P524" i="212" s="1"/>
  <c r="O526" i="212"/>
  <c r="O524" i="212" s="1"/>
  <c r="A526" i="212"/>
  <c r="A525" i="212"/>
  <c r="A524" i="212"/>
  <c r="N523" i="212"/>
  <c r="A523" i="212"/>
  <c r="P522" i="212"/>
  <c r="O522" i="212"/>
  <c r="A522" i="212"/>
  <c r="N521" i="212"/>
  <c r="A521" i="212"/>
  <c r="P520" i="212"/>
  <c r="O520" i="212"/>
  <c r="A520" i="212"/>
  <c r="A519" i="212"/>
  <c r="A518" i="212"/>
  <c r="A517" i="212"/>
  <c r="A516" i="212"/>
  <c r="P514" i="212"/>
  <c r="O514" i="212"/>
  <c r="A514" i="212"/>
  <c r="N513" i="212"/>
  <c r="A513" i="212"/>
  <c r="N512" i="212"/>
  <c r="A512" i="212"/>
  <c r="N511" i="212"/>
  <c r="A511" i="212"/>
  <c r="P510" i="212"/>
  <c r="O510" i="212"/>
  <c r="A510" i="212"/>
  <c r="N509" i="212"/>
  <c r="A509" i="212"/>
  <c r="N508" i="212"/>
  <c r="A508" i="212"/>
  <c r="N507" i="212"/>
  <c r="A507" i="212"/>
  <c r="N506" i="212"/>
  <c r="A506" i="212"/>
  <c r="N505" i="212"/>
  <c r="A505" i="212"/>
  <c r="N504" i="212"/>
  <c r="A504" i="212"/>
  <c r="N503" i="212"/>
  <c r="A503" i="212"/>
  <c r="N502" i="212"/>
  <c r="A502" i="212"/>
  <c r="N501" i="212"/>
  <c r="A501" i="212"/>
  <c r="P500" i="212"/>
  <c r="O500" i="212"/>
  <c r="A500" i="212"/>
  <c r="N497" i="212"/>
  <c r="A497" i="212"/>
  <c r="N496" i="212"/>
  <c r="A496" i="212"/>
  <c r="A495" i="212"/>
  <c r="A494" i="212"/>
  <c r="A493" i="212"/>
  <c r="A492" i="212"/>
  <c r="A491" i="212"/>
  <c r="A490" i="212"/>
  <c r="A489" i="212"/>
  <c r="N486" i="212"/>
  <c r="A486" i="212"/>
  <c r="P485" i="212"/>
  <c r="O485" i="212"/>
  <c r="O480" i="212" s="1"/>
  <c r="A485" i="212"/>
  <c r="N484" i="212"/>
  <c r="A484" i="212"/>
  <c r="N483" i="212"/>
  <c r="A483" i="212"/>
  <c r="A482" i="212"/>
  <c r="A481" i="212"/>
  <c r="A480" i="212"/>
  <c r="A479" i="212"/>
  <c r="A478" i="212"/>
  <c r="A477" i="212"/>
  <c r="A476" i="212"/>
  <c r="N475" i="212"/>
  <c r="A475" i="212"/>
  <c r="N474" i="212"/>
  <c r="A474" i="212"/>
  <c r="P473" i="212"/>
  <c r="O473" i="212"/>
  <c r="A473" i="212"/>
  <c r="N472" i="212"/>
  <c r="N471" i="212"/>
  <c r="N469" i="212"/>
  <c r="A469" i="212"/>
  <c r="N468" i="212"/>
  <c r="A468" i="212"/>
  <c r="N467" i="212"/>
  <c r="A467" i="212"/>
  <c r="N466" i="212"/>
  <c r="A466" i="212"/>
  <c r="N465" i="212"/>
  <c r="A465" i="212"/>
  <c r="P464" i="212"/>
  <c r="A464" i="212"/>
  <c r="N463" i="212"/>
  <c r="A463" i="212"/>
  <c r="N462" i="212"/>
  <c r="A462" i="212"/>
  <c r="N461" i="212"/>
  <c r="A461" i="212"/>
  <c r="N460" i="212"/>
  <c r="A460" i="212"/>
  <c r="N459" i="212"/>
  <c r="A459" i="212"/>
  <c r="N458" i="212"/>
  <c r="A458" i="212"/>
  <c r="N457" i="212"/>
  <c r="A457" i="212"/>
  <c r="N456" i="212"/>
  <c r="A456" i="212"/>
  <c r="P455" i="212"/>
  <c r="O455" i="212"/>
  <c r="A455" i="212"/>
  <c r="N454" i="212"/>
  <c r="A454" i="212"/>
  <c r="N453" i="212"/>
  <c r="A453" i="212"/>
  <c r="N452" i="212"/>
  <c r="A452" i="212"/>
  <c r="N451" i="212"/>
  <c r="A451" i="212"/>
  <c r="N450" i="212"/>
  <c r="A450" i="212"/>
  <c r="P449" i="212"/>
  <c r="O449" i="212"/>
  <c r="A449" i="212"/>
  <c r="N448" i="212"/>
  <c r="A448" i="212"/>
  <c r="N447" i="212"/>
  <c r="A447" i="212"/>
  <c r="N446" i="212"/>
  <c r="A446" i="212"/>
  <c r="P445" i="212"/>
  <c r="O445" i="212"/>
  <c r="A445" i="212"/>
  <c r="A444" i="212"/>
  <c r="A443" i="212"/>
  <c r="A442" i="212"/>
  <c r="A441" i="212"/>
  <c r="N94" i="212"/>
  <c r="A94" i="212"/>
  <c r="P93" i="212"/>
  <c r="O93" i="212"/>
  <c r="A93" i="212"/>
  <c r="N429" i="212"/>
  <c r="A429" i="212"/>
  <c r="P428" i="212"/>
  <c r="O428" i="212"/>
  <c r="A428" i="212"/>
  <c r="N440" i="212"/>
  <c r="A440" i="212"/>
  <c r="P439" i="212"/>
  <c r="O439" i="212"/>
  <c r="A439" i="212"/>
  <c r="N438" i="212"/>
  <c r="A438" i="212"/>
  <c r="P437" i="212"/>
  <c r="O437" i="212"/>
  <c r="A437" i="212"/>
  <c r="N436" i="212"/>
  <c r="A436" i="212"/>
  <c r="N435" i="212"/>
  <c r="A435" i="212"/>
  <c r="N434" i="212"/>
  <c r="A434" i="212"/>
  <c r="P433" i="212"/>
  <c r="O433" i="212"/>
  <c r="A433" i="212"/>
  <c r="N432" i="212"/>
  <c r="A432" i="212"/>
  <c r="N431" i="212"/>
  <c r="A431" i="212"/>
  <c r="P430" i="212"/>
  <c r="O430" i="212"/>
  <c r="A430" i="212"/>
  <c r="A427" i="212"/>
  <c r="A426" i="212"/>
  <c r="A425" i="212"/>
  <c r="A424" i="212"/>
  <c r="N417" i="212"/>
  <c r="N416" i="212" s="1"/>
  <c r="P416" i="212"/>
  <c r="O416" i="212"/>
  <c r="P414" i="212"/>
  <c r="O414" i="212"/>
  <c r="N413" i="212"/>
  <c r="A413" i="212"/>
  <c r="P412" i="212"/>
  <c r="O412" i="212"/>
  <c r="A412" i="212"/>
  <c r="N302" i="212"/>
  <c r="A302" i="212"/>
  <c r="N301" i="212"/>
  <c r="A301" i="212"/>
  <c r="P300" i="212"/>
  <c r="O300" i="212" s="1"/>
  <c r="A300" i="212"/>
  <c r="A411" i="212"/>
  <c r="A410" i="212"/>
  <c r="A409" i="212"/>
  <c r="A408" i="212"/>
  <c r="A407" i="212"/>
  <c r="P402" i="212"/>
  <c r="O402" i="212"/>
  <c r="N401" i="212"/>
  <c r="A401" i="212"/>
  <c r="N400" i="212"/>
  <c r="A400" i="212"/>
  <c r="N399" i="212"/>
  <c r="A399" i="212"/>
  <c r="P398" i="212"/>
  <c r="O398" i="212"/>
  <c r="A398" i="212"/>
  <c r="N394" i="212"/>
  <c r="A394" i="212"/>
  <c r="A393" i="212"/>
  <c r="N397" i="212"/>
  <c r="A397" i="212"/>
  <c r="P396" i="212"/>
  <c r="O396" i="212"/>
  <c r="A396" i="212"/>
  <c r="N392" i="212"/>
  <c r="A392" i="212"/>
  <c r="P391" i="212"/>
  <c r="O391" i="212"/>
  <c r="A391" i="212"/>
  <c r="N390" i="212"/>
  <c r="A390" i="212"/>
  <c r="P389" i="212"/>
  <c r="O389" i="212"/>
  <c r="A389" i="212"/>
  <c r="N388" i="212"/>
  <c r="A388" i="212"/>
  <c r="N387" i="212"/>
  <c r="A387" i="212"/>
  <c r="N386" i="212"/>
  <c r="A386" i="212"/>
  <c r="N385" i="212"/>
  <c r="A385" i="212"/>
  <c r="N384" i="212"/>
  <c r="A384" i="212"/>
  <c r="N383" i="212"/>
  <c r="A383" i="212"/>
  <c r="N382" i="212"/>
  <c r="A382" i="212"/>
  <c r="P381" i="212"/>
  <c r="O381" i="212"/>
  <c r="A381" i="212"/>
  <c r="A380" i="212"/>
  <c r="A379" i="212"/>
  <c r="A378" i="212"/>
  <c r="A377" i="212"/>
  <c r="P372" i="212"/>
  <c r="O372" i="212"/>
  <c r="A373" i="212"/>
  <c r="A372" i="212"/>
  <c r="A371" i="212"/>
  <c r="A370" i="212"/>
  <c r="N369" i="212"/>
  <c r="A369" i="212"/>
  <c r="N368" i="212"/>
  <c r="N367" i="212"/>
  <c r="P366" i="212"/>
  <c r="P364" i="212" s="1"/>
  <c r="P362" i="212" s="1"/>
  <c r="O366" i="212"/>
  <c r="A366" i="212"/>
  <c r="A365" i="212"/>
  <c r="A364" i="212"/>
  <c r="A363" i="212"/>
  <c r="A362" i="212"/>
  <c r="N361" i="212"/>
  <c r="A361" i="212"/>
  <c r="P360" i="212"/>
  <c r="O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N352" i="212"/>
  <c r="A352" i="212"/>
  <c r="N351" i="212"/>
  <c r="A351" i="212"/>
  <c r="N350" i="212"/>
  <c r="A350" i="212"/>
  <c r="N349" i="212"/>
  <c r="A349" i="212"/>
  <c r="N348" i="212"/>
  <c r="A348" i="212"/>
  <c r="N347" i="212"/>
  <c r="A347" i="212"/>
  <c r="N346" i="212"/>
  <c r="A346" i="212"/>
  <c r="N345" i="212"/>
  <c r="A345" i="212"/>
  <c r="N344" i="212"/>
  <c r="A344" i="212"/>
  <c r="N343" i="212"/>
  <c r="A343" i="212"/>
  <c r="N342" i="212"/>
  <c r="A342" i="212"/>
  <c r="N341" i="212"/>
  <c r="A341" i="212"/>
  <c r="N340" i="212"/>
  <c r="A340" i="212"/>
  <c r="N339" i="212"/>
  <c r="A339" i="212"/>
  <c r="N338" i="212"/>
  <c r="A338" i="212"/>
  <c r="P337" i="212"/>
  <c r="O337" i="212"/>
  <c r="A337" i="212"/>
  <c r="N336" i="212"/>
  <c r="A336" i="212"/>
  <c r="P335" i="212"/>
  <c r="O335" i="212"/>
  <c r="A335" i="212"/>
  <c r="N334" i="212"/>
  <c r="A334" i="212"/>
  <c r="N333" i="212"/>
  <c r="A333" i="212"/>
  <c r="N332" i="212"/>
  <c r="A332" i="212"/>
  <c r="N331" i="212"/>
  <c r="N330" i="212"/>
  <c r="A330" i="212"/>
  <c r="N329" i="212"/>
  <c r="A329" i="212"/>
  <c r="N328" i="212"/>
  <c r="A328" i="212"/>
  <c r="N326" i="212"/>
  <c r="A326" i="212"/>
  <c r="P325" i="212"/>
  <c r="A325" i="212"/>
  <c r="A324" i="212"/>
  <c r="A323" i="212"/>
  <c r="A322" i="212"/>
  <c r="A321" i="212"/>
  <c r="A320" i="212"/>
  <c r="A319" i="212"/>
  <c r="A314" i="212"/>
  <c r="N313" i="212"/>
  <c r="A313" i="212"/>
  <c r="P311" i="212"/>
  <c r="N311" i="212" s="1"/>
  <c r="A311" i="212"/>
  <c r="N310" i="212"/>
  <c r="A310" i="212"/>
  <c r="N309" i="212"/>
  <c r="A309" i="212"/>
  <c r="N308" i="212"/>
  <c r="A308" i="212"/>
  <c r="P307" i="212"/>
  <c r="O307" i="212"/>
  <c r="A307" i="212"/>
  <c r="N306" i="212"/>
  <c r="A306" i="212"/>
  <c r="N305" i="212"/>
  <c r="A305" i="212"/>
  <c r="N304" i="212"/>
  <c r="A304" i="212"/>
  <c r="P303" i="212"/>
  <c r="O303" i="212"/>
  <c r="A303" i="212"/>
  <c r="N299" i="212"/>
  <c r="A299" i="212"/>
  <c r="N296" i="212"/>
  <c r="A296" i="212"/>
  <c r="P295" i="212"/>
  <c r="O295" i="212"/>
  <c r="A295" i="212"/>
  <c r="N294" i="212"/>
  <c r="N293" i="212"/>
  <c r="N292" i="212"/>
  <c r="P291" i="212"/>
  <c r="O291" i="212"/>
  <c r="N290" i="212"/>
  <c r="N289" i="212"/>
  <c r="N288" i="212"/>
  <c r="N287" i="212"/>
  <c r="N286" i="212"/>
  <c r="P285" i="212"/>
  <c r="O285" i="212"/>
  <c r="N284" i="212"/>
  <c r="P283" i="212"/>
  <c r="O283" i="212"/>
  <c r="N281" i="212"/>
  <c r="N280" i="212"/>
  <c r="N278" i="212"/>
  <c r="N277" i="212"/>
  <c r="P276" i="212"/>
  <c r="O276" i="212"/>
  <c r="N271" i="212"/>
  <c r="N270" i="212"/>
  <c r="N269" i="212"/>
  <c r="N268" i="212"/>
  <c r="N267" i="212"/>
  <c r="A267" i="212"/>
  <c r="N266" i="212"/>
  <c r="A266" i="212"/>
  <c r="N265" i="212"/>
  <c r="A265" i="212"/>
  <c r="P264" i="212"/>
  <c r="P262" i="212" s="1"/>
  <c r="P260" i="212" s="1"/>
  <c r="O264" i="212"/>
  <c r="A264" i="212"/>
  <c r="A263" i="212"/>
  <c r="A262" i="212"/>
  <c r="A261" i="212"/>
  <c r="A260" i="212"/>
  <c r="N259" i="212"/>
  <c r="A259" i="212"/>
  <c r="P258" i="212"/>
  <c r="O258" i="212"/>
  <c r="A258" i="212"/>
  <c r="N257" i="212"/>
  <c r="A257" i="212"/>
  <c r="N256" i="212"/>
  <c r="A256" i="212"/>
  <c r="P255" i="212"/>
  <c r="O255" i="212"/>
  <c r="A255" i="212"/>
  <c r="N254" i="212"/>
  <c r="A254" i="212"/>
  <c r="P253" i="212"/>
  <c r="O253" i="212"/>
  <c r="A253" i="212"/>
  <c r="N252" i="212"/>
  <c r="P251" i="212"/>
  <c r="O251" i="212"/>
  <c r="N250" i="212"/>
  <c r="N249" i="212"/>
  <c r="P248" i="212"/>
  <c r="O248" i="212"/>
  <c r="A246" i="212"/>
  <c r="N243" i="212"/>
  <c r="N242" i="212"/>
  <c r="N240" i="212"/>
  <c r="N235" i="212"/>
  <c r="A235" i="212"/>
  <c r="P234" i="212"/>
  <c r="O234" i="212"/>
  <c r="A234" i="212"/>
  <c r="N233" i="212"/>
  <c r="A233" i="212"/>
  <c r="A231" i="212"/>
  <c r="N230" i="212"/>
  <c r="A230" i="212"/>
  <c r="N229" i="212"/>
  <c r="A229" i="212"/>
  <c r="N228" i="212"/>
  <c r="A228" i="212"/>
  <c r="N227" i="212"/>
  <c r="A227" i="212"/>
  <c r="N226" i="212"/>
  <c r="A226" i="212"/>
  <c r="N225" i="212"/>
  <c r="A225" i="212"/>
  <c r="A224" i="212"/>
  <c r="N223" i="212"/>
  <c r="A223" i="212"/>
  <c r="N222" i="212"/>
  <c r="A222" i="212"/>
  <c r="N221" i="212"/>
  <c r="A221" i="212"/>
  <c r="P220" i="212"/>
  <c r="O220" i="212"/>
  <c r="A220" i="212"/>
  <c r="N219" i="212"/>
  <c r="A219" i="212"/>
  <c r="N218" i="212"/>
  <c r="A218" i="212"/>
  <c r="P217" i="212"/>
  <c r="O217" i="212"/>
  <c r="A217" i="212"/>
  <c r="N216" i="212"/>
  <c r="A216" i="212"/>
  <c r="N214" i="212"/>
  <c r="A214" i="212"/>
  <c r="A213" i="212"/>
  <c r="N212" i="212"/>
  <c r="A212" i="212"/>
  <c r="N211" i="212"/>
  <c r="A211" i="212"/>
  <c r="N210" i="212"/>
  <c r="A210" i="212"/>
  <c r="N209" i="212"/>
  <c r="A209" i="212"/>
  <c r="P206" i="212"/>
  <c r="O206" i="212"/>
  <c r="A206" i="212"/>
  <c r="N204" i="212"/>
  <c r="A204" i="212"/>
  <c r="N203" i="212"/>
  <c r="A203" i="212"/>
  <c r="N202" i="212"/>
  <c r="A202" i="212"/>
  <c r="N201" i="212"/>
  <c r="A201" i="212"/>
  <c r="A200" i="212"/>
  <c r="N199" i="212"/>
  <c r="A199" i="212"/>
  <c r="P198" i="212"/>
  <c r="O198" i="212"/>
  <c r="A198" i="212"/>
  <c r="N197" i="212"/>
  <c r="N196" i="212"/>
  <c r="A196" i="212"/>
  <c r="N195" i="212"/>
  <c r="A195" i="212"/>
  <c r="P194" i="212"/>
  <c r="O194" i="212"/>
  <c r="A194" i="212"/>
  <c r="N192" i="212"/>
  <c r="A192" i="212"/>
  <c r="N191" i="212"/>
  <c r="A191" i="212"/>
  <c r="N190" i="212"/>
  <c r="A190" i="212"/>
  <c r="A189" i="212"/>
  <c r="N188" i="212"/>
  <c r="A188" i="212"/>
  <c r="N187" i="212"/>
  <c r="A187" i="212"/>
  <c r="N186" i="212"/>
  <c r="A186" i="212"/>
  <c r="P185" i="212"/>
  <c r="O185" i="212"/>
  <c r="A185" i="212"/>
  <c r="N184" i="212"/>
  <c r="A184" i="212"/>
  <c r="N183" i="212"/>
  <c r="A183" i="212"/>
  <c r="N182" i="212"/>
  <c r="A182" i="212"/>
  <c r="P181" i="212"/>
  <c r="O181" i="212"/>
  <c r="A181" i="212"/>
  <c r="N180" i="212"/>
  <c r="A180" i="212"/>
  <c r="P179" i="212"/>
  <c r="O179" i="212"/>
  <c r="A179" i="212"/>
  <c r="N178" i="212"/>
  <c r="A178" i="212"/>
  <c r="N177" i="212"/>
  <c r="A177" i="212"/>
  <c r="P176" i="212"/>
  <c r="O176" i="212"/>
  <c r="A176" i="212"/>
  <c r="A175" i="212"/>
  <c r="A174" i="212"/>
  <c r="A173" i="212"/>
  <c r="A172" i="212"/>
  <c r="N162" i="212"/>
  <c r="A162" i="212"/>
  <c r="P161" i="212"/>
  <c r="O161" i="212"/>
  <c r="A161" i="212"/>
  <c r="N160" i="212"/>
  <c r="A160" i="212"/>
  <c r="P159" i="212"/>
  <c r="O159" i="212"/>
  <c r="A159" i="212"/>
  <c r="N158" i="212"/>
  <c r="A158" i="212"/>
  <c r="P157" i="212"/>
  <c r="O157" i="212"/>
  <c r="A157" i="212"/>
  <c r="N156" i="212"/>
  <c r="A156" i="212"/>
  <c r="N155" i="212"/>
  <c r="A155" i="212"/>
  <c r="P154" i="212"/>
  <c r="O154" i="212"/>
  <c r="A154" i="212"/>
  <c r="N153" i="212"/>
  <c r="N152" i="212"/>
  <c r="A152" i="212"/>
  <c r="P151" i="212"/>
  <c r="O151" i="212"/>
  <c r="N171" i="212"/>
  <c r="A171" i="212"/>
  <c r="N170" i="212"/>
  <c r="A170" i="212"/>
  <c r="P169" i="212"/>
  <c r="P167" i="212" s="1"/>
  <c r="P165" i="212" s="1"/>
  <c r="O169" i="212"/>
  <c r="A169" i="212"/>
  <c r="A168" i="212"/>
  <c r="A167" i="212"/>
  <c r="A166" i="212"/>
  <c r="A165" i="212"/>
  <c r="N150" i="212"/>
  <c r="A150" i="212"/>
  <c r="P149" i="212"/>
  <c r="O149" i="212"/>
  <c r="A149" i="212"/>
  <c r="N148" i="212"/>
  <c r="A148" i="212"/>
  <c r="P147" i="212"/>
  <c r="O147" i="212"/>
  <c r="A147" i="212"/>
  <c r="A146" i="212"/>
  <c r="A145" i="212"/>
  <c r="A144" i="212"/>
  <c r="A142" i="212"/>
  <c r="A141" i="212"/>
  <c r="N140" i="212"/>
  <c r="A140" i="212"/>
  <c r="N139" i="212"/>
  <c r="A139" i="212"/>
  <c r="P138" i="212"/>
  <c r="O138" i="212"/>
  <c r="A138" i="212"/>
  <c r="N137" i="212"/>
  <c r="A137" i="212"/>
  <c r="N136" i="212"/>
  <c r="A136" i="212"/>
  <c r="N135" i="212"/>
  <c r="A135" i="212"/>
  <c r="N134" i="212"/>
  <c r="A134" i="212"/>
  <c r="N133" i="212"/>
  <c r="A133" i="212"/>
  <c r="P132" i="212"/>
  <c r="O132" i="212"/>
  <c r="A132" i="212"/>
  <c r="A131" i="212"/>
  <c r="A130" i="212"/>
  <c r="A129" i="212"/>
  <c r="A128" i="212"/>
  <c r="N127" i="212"/>
  <c r="A127" i="212"/>
  <c r="N126" i="212"/>
  <c r="A126" i="212"/>
  <c r="N125" i="212"/>
  <c r="A125" i="212"/>
  <c r="N124" i="212"/>
  <c r="A124" i="212"/>
  <c r="N123" i="212"/>
  <c r="A123" i="212"/>
  <c r="N122" i="212"/>
  <c r="A122" i="212"/>
  <c r="N121" i="212"/>
  <c r="A121" i="212"/>
  <c r="N120" i="212"/>
  <c r="A120" i="212"/>
  <c r="N119" i="212"/>
  <c r="A119" i="212"/>
  <c r="N118" i="212"/>
  <c r="A118" i="212"/>
  <c r="N116" i="212"/>
  <c r="A116" i="212"/>
  <c r="P115" i="212"/>
  <c r="A115" i="212"/>
  <c r="A114" i="212"/>
  <c r="A113" i="212"/>
  <c r="A112" i="212"/>
  <c r="A111" i="212"/>
  <c r="A110" i="212"/>
  <c r="A109" i="212"/>
  <c r="N108" i="212"/>
  <c r="A108" i="212"/>
  <c r="N107" i="212"/>
  <c r="A107" i="212"/>
  <c r="P106" i="212"/>
  <c r="O106" i="212"/>
  <c r="A106" i="212"/>
  <c r="N105" i="212"/>
  <c r="A105" i="212"/>
  <c r="N104" i="212"/>
  <c r="A104" i="212"/>
  <c r="P103" i="212"/>
  <c r="O103" i="212"/>
  <c r="A103" i="212"/>
  <c r="A102" i="212"/>
  <c r="A101" i="212"/>
  <c r="A100" i="212"/>
  <c r="A99" i="212"/>
  <c r="N98" i="212"/>
  <c r="A98" i="212"/>
  <c r="P97" i="212"/>
  <c r="O97" i="212"/>
  <c r="A97" i="212"/>
  <c r="N96" i="212"/>
  <c r="A96" i="212"/>
  <c r="P95" i="212"/>
  <c r="O95" i="212"/>
  <c r="A95" i="212"/>
  <c r="N92" i="212"/>
  <c r="A92" i="212"/>
  <c r="P91" i="212"/>
  <c r="O91" i="212"/>
  <c r="A91" i="212"/>
  <c r="N90" i="212"/>
  <c r="A90" i="212"/>
  <c r="N89" i="212"/>
  <c r="P88" i="212"/>
  <c r="O88" i="212"/>
  <c r="A88" i="212"/>
  <c r="A87" i="212"/>
  <c r="A86" i="212"/>
  <c r="A85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N71" i="212"/>
  <c r="A71" i="212"/>
  <c r="P70" i="212"/>
  <c r="P68" i="212" s="1"/>
  <c r="P66" i="212" s="1"/>
  <c r="O70" i="212"/>
  <c r="A70" i="212"/>
  <c r="A69" i="212"/>
  <c r="A68" i="212"/>
  <c r="A67" i="212"/>
  <c r="A66" i="212"/>
  <c r="N63" i="212"/>
  <c r="N61" i="212" s="1"/>
  <c r="A63" i="212"/>
  <c r="P62" i="212"/>
  <c r="O62" i="212"/>
  <c r="O60" i="212" s="1"/>
  <c r="A62" i="212"/>
  <c r="A61" i="212"/>
  <c r="A60" i="212"/>
  <c r="N59" i="212"/>
  <c r="N58" i="212"/>
  <c r="A58" i="212"/>
  <c r="N57" i="212"/>
  <c r="A57" i="212"/>
  <c r="N56" i="212"/>
  <c r="A56" i="212"/>
  <c r="P55" i="212"/>
  <c r="O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N48" i="212"/>
  <c r="A48" i="212"/>
  <c r="A46" i="212"/>
  <c r="N45" i="212"/>
  <c r="A45" i="212"/>
  <c r="N44" i="212"/>
  <c r="N43" i="212"/>
  <c r="A43" i="212"/>
  <c r="N42" i="212"/>
  <c r="A42" i="212"/>
  <c r="N41" i="212"/>
  <c r="A41" i="212"/>
  <c r="N40" i="212"/>
  <c r="A40" i="212"/>
  <c r="N39" i="212"/>
  <c r="A39" i="212"/>
  <c r="N38" i="212"/>
  <c r="A38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O20" i="212"/>
  <c r="A20" i="212"/>
  <c r="A19" i="212"/>
  <c r="A18" i="212"/>
  <c r="A17" i="212"/>
  <c r="A16" i="212"/>
  <c r="A15" i="212"/>
  <c r="A14" i="212"/>
  <c r="A13" i="212"/>
  <c r="N766" i="201"/>
  <c r="O761" i="201"/>
  <c r="O759" i="201" s="1"/>
  <c r="N758" i="201"/>
  <c r="P757" i="201"/>
  <c r="O757" i="201"/>
  <c r="N756" i="201"/>
  <c r="P755" i="201"/>
  <c r="O755" i="201"/>
  <c r="N750" i="201"/>
  <c r="N749" i="201" s="1"/>
  <c r="P749" i="201"/>
  <c r="O749" i="201"/>
  <c r="N744" i="201"/>
  <c r="N743" i="201" s="1"/>
  <c r="N742" i="201"/>
  <c r="N741" i="201"/>
  <c r="N740" i="201"/>
  <c r="N738" i="201"/>
  <c r="N737" i="201"/>
  <c r="N736" i="201"/>
  <c r="P735" i="201"/>
  <c r="O735" i="201"/>
  <c r="N734" i="201"/>
  <c r="N733" i="201"/>
  <c r="N732" i="201"/>
  <c r="P731" i="201"/>
  <c r="O731" i="201"/>
  <c r="N729" i="201"/>
  <c r="N726" i="201"/>
  <c r="N725" i="201"/>
  <c r="P724" i="201"/>
  <c r="O724" i="201"/>
  <c r="N723" i="201"/>
  <c r="N721" i="201"/>
  <c r="N720" i="201"/>
  <c r="N719" i="201"/>
  <c r="P718" i="201"/>
  <c r="N717" i="201"/>
  <c r="P716" i="201"/>
  <c r="O716" i="201"/>
  <c r="N715" i="201"/>
  <c r="N713" i="201"/>
  <c r="N712" i="201"/>
  <c r="N711" i="201"/>
  <c r="P710" i="201"/>
  <c r="N709" i="201"/>
  <c r="N708" i="201"/>
  <c r="N707" i="201"/>
  <c r="N706" i="201"/>
  <c r="N705" i="201"/>
  <c r="N704" i="201"/>
  <c r="N703" i="201"/>
  <c r="P702" i="201"/>
  <c r="O702" i="201"/>
  <c r="N697" i="201"/>
  <c r="N696" i="201"/>
  <c r="P695" i="201"/>
  <c r="O695" i="201"/>
  <c r="N694" i="201"/>
  <c r="N693" i="201"/>
  <c r="P692" i="201"/>
  <c r="O692" i="201"/>
  <c r="N691" i="201"/>
  <c r="N690" i="201"/>
  <c r="P689" i="201"/>
  <c r="O689" i="201"/>
  <c r="N688" i="201"/>
  <c r="N683" i="201"/>
  <c r="N682" i="201"/>
  <c r="P681" i="201"/>
  <c r="O681" i="201"/>
  <c r="N676" i="201"/>
  <c r="P675" i="201"/>
  <c r="P673" i="201" s="1"/>
  <c r="P671" i="201" s="1"/>
  <c r="O675" i="201"/>
  <c r="O673" i="201" s="1"/>
  <c r="O671" i="201" s="1"/>
  <c r="N666" i="201"/>
  <c r="P665" i="201"/>
  <c r="O665" i="201"/>
  <c r="N664" i="201"/>
  <c r="N663" i="201"/>
  <c r="P662" i="201"/>
  <c r="O662" i="201"/>
  <c r="N661" i="201"/>
  <c r="P660" i="201"/>
  <c r="O660" i="201"/>
  <c r="N659" i="201"/>
  <c r="P658" i="201"/>
  <c r="O658" i="201"/>
  <c r="N657" i="201"/>
  <c r="P656" i="201"/>
  <c r="O656" i="201"/>
  <c r="N655" i="201"/>
  <c r="N654" i="201"/>
  <c r="N653" i="201"/>
  <c r="N652" i="201"/>
  <c r="P651" i="201"/>
  <c r="O651" i="201"/>
  <c r="N645" i="201"/>
  <c r="N644" i="201" s="1"/>
  <c r="N643" i="201"/>
  <c r="N642" i="201"/>
  <c r="N641" i="201"/>
  <c r="N640" i="201"/>
  <c r="P639" i="201"/>
  <c r="O639" i="201"/>
  <c r="N638" i="201"/>
  <c r="P637" i="201"/>
  <c r="O637" i="201"/>
  <c r="N636" i="201"/>
  <c r="N635" i="201"/>
  <c r="P634" i="201"/>
  <c r="O634" i="201"/>
  <c r="N633" i="201"/>
  <c r="N632" i="201"/>
  <c r="P631" i="201"/>
  <c r="O631" i="201"/>
  <c r="N630" i="201"/>
  <c r="N629" i="201"/>
  <c r="N628" i="201"/>
  <c r="N627" i="201"/>
  <c r="P626" i="201"/>
  <c r="O626" i="201"/>
  <c r="N621" i="201"/>
  <c r="N620" i="201"/>
  <c r="P619" i="201"/>
  <c r="O619" i="201"/>
  <c r="O617" i="201" s="1"/>
  <c r="N614" i="201"/>
  <c r="P613" i="201"/>
  <c r="O613" i="201"/>
  <c r="A613" i="201"/>
  <c r="N612" i="201"/>
  <c r="N611" i="201"/>
  <c r="P610" i="201"/>
  <c r="P608" i="201" s="1"/>
  <c r="O610" i="201"/>
  <c r="O608" i="201" s="1"/>
  <c r="A610" i="201"/>
  <c r="A609" i="201"/>
  <c r="A608" i="201"/>
  <c r="A607" i="201"/>
  <c r="A606" i="201"/>
  <c r="N605" i="201"/>
  <c r="A605" i="201"/>
  <c r="N604" i="201"/>
  <c r="A604" i="201"/>
  <c r="P603" i="201"/>
  <c r="P601" i="201" s="1"/>
  <c r="O603" i="201"/>
  <c r="O601" i="201" s="1"/>
  <c r="A603" i="201"/>
  <c r="A602" i="201"/>
  <c r="A601" i="201"/>
  <c r="N600" i="201"/>
  <c r="N599" i="201" s="1"/>
  <c r="P599" i="201"/>
  <c r="O599" i="201"/>
  <c r="N598" i="201"/>
  <c r="P597" i="201"/>
  <c r="O597" i="201"/>
  <c r="N596" i="201"/>
  <c r="P595" i="201"/>
  <c r="O595" i="201"/>
  <c r="N594" i="201"/>
  <c r="P593" i="201"/>
  <c r="O593" i="201"/>
  <c r="N592" i="201"/>
  <c r="A592" i="201"/>
  <c r="N590" i="201"/>
  <c r="A590" i="201"/>
  <c r="P589" i="201"/>
  <c r="O589" i="201"/>
  <c r="A589" i="201"/>
  <c r="N588" i="201"/>
  <c r="A588" i="201"/>
  <c r="N586" i="201"/>
  <c r="A586" i="201"/>
  <c r="P585" i="201"/>
  <c r="O585" i="201"/>
  <c r="A585" i="201"/>
  <c r="N584" i="201"/>
  <c r="A584" i="201"/>
  <c r="N583" i="201"/>
  <c r="A583" i="201"/>
  <c r="N582" i="201"/>
  <c r="A582" i="201"/>
  <c r="N581" i="201"/>
  <c r="A581" i="201"/>
  <c r="P580" i="201"/>
  <c r="O580" i="201"/>
  <c r="A580" i="201"/>
  <c r="A579" i="201"/>
  <c r="A578" i="201"/>
  <c r="A577" i="201"/>
  <c r="A576" i="201"/>
  <c r="A575" i="201"/>
  <c r="A574" i="201"/>
  <c r="N65" i="201"/>
  <c r="N64" i="201" s="1"/>
  <c r="A65" i="201"/>
  <c r="P64" i="201"/>
  <c r="P572" i="201" s="1"/>
  <c r="A64" i="201"/>
  <c r="A573" i="201"/>
  <c r="A572" i="201"/>
  <c r="N570" i="201"/>
  <c r="N569" i="201" s="1"/>
  <c r="A570" i="201"/>
  <c r="P567" i="201"/>
  <c r="O567" i="201"/>
  <c r="A569" i="201"/>
  <c r="A568" i="201"/>
  <c r="A567" i="201"/>
  <c r="A566" i="201"/>
  <c r="A565" i="201"/>
  <c r="N563" i="201"/>
  <c r="A563" i="201"/>
  <c r="N562" i="201"/>
  <c r="A562" i="201"/>
  <c r="N561" i="201"/>
  <c r="A561" i="201"/>
  <c r="P558" i="201"/>
  <c r="O558" i="201"/>
  <c r="A560" i="201"/>
  <c r="A559" i="201"/>
  <c r="A558" i="201"/>
  <c r="N557" i="201"/>
  <c r="A557" i="201"/>
  <c r="N556" i="201"/>
  <c r="A556" i="201"/>
  <c r="P555" i="201"/>
  <c r="O555" i="201"/>
  <c r="A555" i="201"/>
  <c r="N554" i="201"/>
  <c r="A554" i="201"/>
  <c r="P553" i="201"/>
  <c r="O553" i="201"/>
  <c r="A553" i="201"/>
  <c r="N552" i="201"/>
  <c r="A552" i="201"/>
  <c r="P551" i="201"/>
  <c r="O551" i="201"/>
  <c r="A551" i="201"/>
  <c r="A550" i="201"/>
  <c r="A549" i="201"/>
  <c r="A546" i="201"/>
  <c r="N545" i="201"/>
  <c r="A545" i="201"/>
  <c r="P544" i="201"/>
  <c r="O544" i="201"/>
  <c r="A544" i="201"/>
  <c r="N543" i="201"/>
  <c r="A543" i="201"/>
  <c r="N541" i="201"/>
  <c r="A541" i="201"/>
  <c r="N540" i="201"/>
  <c r="A540" i="201"/>
  <c r="A539" i="201"/>
  <c r="A538" i="201"/>
  <c r="A537" i="201"/>
  <c r="A535" i="201"/>
  <c r="A534" i="201"/>
  <c r="A533" i="201"/>
  <c r="N532" i="201"/>
  <c r="A532" i="201"/>
  <c r="P531" i="201"/>
  <c r="P529" i="201" s="1"/>
  <c r="O531" i="201"/>
  <c r="O529" i="201" s="1"/>
  <c r="N528" i="201"/>
  <c r="A528" i="201"/>
  <c r="N527" i="201"/>
  <c r="A527" i="201"/>
  <c r="P526" i="201"/>
  <c r="P524" i="201" s="1"/>
  <c r="O526" i="201"/>
  <c r="O524" i="201" s="1"/>
  <c r="A526" i="201"/>
  <c r="A525" i="201"/>
  <c r="A524" i="201"/>
  <c r="N523" i="201"/>
  <c r="A523" i="201"/>
  <c r="P522" i="201"/>
  <c r="O522" i="201"/>
  <c r="A522" i="201"/>
  <c r="N521" i="201"/>
  <c r="A521" i="201"/>
  <c r="P520" i="201"/>
  <c r="O520" i="201"/>
  <c r="A520" i="201"/>
  <c r="A519" i="201"/>
  <c r="A518" i="201"/>
  <c r="A517" i="201"/>
  <c r="A516" i="201"/>
  <c r="P514" i="201"/>
  <c r="O514" i="201"/>
  <c r="A514" i="201"/>
  <c r="N513" i="201"/>
  <c r="A513" i="201"/>
  <c r="N512" i="201"/>
  <c r="A512" i="201"/>
  <c r="N511" i="201"/>
  <c r="A511" i="201"/>
  <c r="P510" i="201"/>
  <c r="O510" i="201"/>
  <c r="A510" i="201"/>
  <c r="N509" i="201"/>
  <c r="A509" i="201"/>
  <c r="N508" i="201"/>
  <c r="A508" i="201"/>
  <c r="N507" i="201"/>
  <c r="A507" i="201"/>
  <c r="N506" i="201"/>
  <c r="A506" i="201"/>
  <c r="N505" i="201"/>
  <c r="A505" i="201"/>
  <c r="N504" i="201"/>
  <c r="A504" i="201"/>
  <c r="N503" i="201"/>
  <c r="A503" i="201"/>
  <c r="N502" i="201"/>
  <c r="A502" i="201"/>
  <c r="N501" i="201"/>
  <c r="A501" i="201"/>
  <c r="P500" i="201"/>
  <c r="O500" i="201"/>
  <c r="A500" i="201"/>
  <c r="N497" i="201"/>
  <c r="A497" i="201"/>
  <c r="N496" i="201"/>
  <c r="A496" i="201"/>
  <c r="A495" i="201"/>
  <c r="A494" i="201"/>
  <c r="A493" i="201"/>
  <c r="A492" i="201"/>
  <c r="A491" i="201"/>
  <c r="A490" i="201"/>
  <c r="A489" i="201"/>
  <c r="N486" i="201"/>
  <c r="A486" i="201"/>
  <c r="P485" i="201"/>
  <c r="P480" i="201" s="1"/>
  <c r="O485" i="201"/>
  <c r="O480" i="201" s="1"/>
  <c r="A485" i="201"/>
  <c r="N484" i="201"/>
  <c r="A484" i="201"/>
  <c r="N483" i="201"/>
  <c r="A483" i="201"/>
  <c r="A482" i="201"/>
  <c r="A481" i="201"/>
  <c r="A480" i="201"/>
  <c r="A479" i="201"/>
  <c r="A478" i="201"/>
  <c r="A477" i="201"/>
  <c r="A476" i="201"/>
  <c r="N475" i="201"/>
  <c r="A475" i="201"/>
  <c r="N474" i="201"/>
  <c r="A474" i="201"/>
  <c r="P473" i="201"/>
  <c r="O473" i="201"/>
  <c r="A473" i="201"/>
  <c r="N472" i="201"/>
  <c r="N471" i="201"/>
  <c r="N469" i="201"/>
  <c r="A469" i="201"/>
  <c r="N468" i="201"/>
  <c r="A468" i="201"/>
  <c r="N467" i="201"/>
  <c r="A467" i="201"/>
  <c r="N466" i="201"/>
  <c r="A466" i="201"/>
  <c r="N465" i="201"/>
  <c r="A465" i="201"/>
  <c r="P464" i="201"/>
  <c r="A464" i="201"/>
  <c r="N463" i="201"/>
  <c r="A463" i="201"/>
  <c r="N462" i="201"/>
  <c r="A462" i="201"/>
  <c r="N461" i="201"/>
  <c r="A461" i="201"/>
  <c r="N460" i="201"/>
  <c r="A460" i="201"/>
  <c r="N459" i="201"/>
  <c r="A459" i="201"/>
  <c r="N458" i="201"/>
  <c r="A458" i="201"/>
  <c r="N457" i="201"/>
  <c r="A457" i="201"/>
  <c r="N456" i="201"/>
  <c r="A456" i="201"/>
  <c r="P455" i="201"/>
  <c r="O455" i="201"/>
  <c r="A455" i="201"/>
  <c r="N454" i="201"/>
  <c r="A454" i="201"/>
  <c r="N453" i="201"/>
  <c r="A453" i="201"/>
  <c r="N452" i="201"/>
  <c r="A452" i="201"/>
  <c r="N451" i="201"/>
  <c r="A451" i="201"/>
  <c r="N450" i="201"/>
  <c r="A450" i="201"/>
  <c r="P449" i="201"/>
  <c r="O449" i="201"/>
  <c r="A449" i="201"/>
  <c r="N448" i="201"/>
  <c r="A448" i="201"/>
  <c r="N447" i="201"/>
  <c r="A447" i="201"/>
  <c r="N446" i="201"/>
  <c r="A446" i="201"/>
  <c r="P445" i="201"/>
  <c r="O445" i="201"/>
  <c r="A445" i="201"/>
  <c r="A444" i="201"/>
  <c r="A443" i="201"/>
  <c r="A442" i="201"/>
  <c r="A441" i="201"/>
  <c r="N94" i="201"/>
  <c r="A94" i="201"/>
  <c r="P93" i="201"/>
  <c r="O93" i="201"/>
  <c r="A93" i="201"/>
  <c r="N429" i="201"/>
  <c r="A429" i="201"/>
  <c r="P428" i="201"/>
  <c r="O428" i="201"/>
  <c r="A428" i="201"/>
  <c r="N440" i="201"/>
  <c r="A440" i="201"/>
  <c r="P439" i="201"/>
  <c r="O439" i="201"/>
  <c r="A439" i="201"/>
  <c r="N438" i="201"/>
  <c r="A438" i="201"/>
  <c r="P437" i="201"/>
  <c r="O437" i="201"/>
  <c r="A437" i="201"/>
  <c r="N436" i="201"/>
  <c r="A436" i="201"/>
  <c r="N435" i="201"/>
  <c r="A435" i="201"/>
  <c r="N434" i="201"/>
  <c r="A434" i="201"/>
  <c r="P433" i="201"/>
  <c r="O433" i="201"/>
  <c r="A433" i="201"/>
  <c r="N432" i="201"/>
  <c r="A432" i="201"/>
  <c r="N431" i="201"/>
  <c r="A431" i="201"/>
  <c r="P430" i="201"/>
  <c r="O430" i="201"/>
  <c r="A430" i="201"/>
  <c r="A427" i="201"/>
  <c r="A426" i="201"/>
  <c r="A425" i="201"/>
  <c r="A424" i="201"/>
  <c r="N417" i="201"/>
  <c r="N416" i="201" s="1"/>
  <c r="P416" i="201"/>
  <c r="O416" i="201"/>
  <c r="P414" i="201"/>
  <c r="O414" i="201"/>
  <c r="N413" i="201"/>
  <c r="A413" i="201"/>
  <c r="P412" i="201"/>
  <c r="O412" i="201"/>
  <c r="A412" i="201"/>
  <c r="N302" i="201"/>
  <c r="A302" i="201"/>
  <c r="N301" i="201"/>
  <c r="A301" i="201"/>
  <c r="P300" i="201"/>
  <c r="O300" i="201" s="1"/>
  <c r="A300" i="201"/>
  <c r="A411" i="201"/>
  <c r="A410" i="201"/>
  <c r="A409" i="201"/>
  <c r="A408" i="201"/>
  <c r="A407" i="201"/>
  <c r="P402" i="201"/>
  <c r="O402" i="201"/>
  <c r="N401" i="201"/>
  <c r="A401" i="201"/>
  <c r="N400" i="201"/>
  <c r="A400" i="201"/>
  <c r="N399" i="201"/>
  <c r="A399" i="201"/>
  <c r="P398" i="201"/>
  <c r="O398" i="201"/>
  <c r="A398" i="201"/>
  <c r="N394" i="201"/>
  <c r="A394" i="201"/>
  <c r="A393" i="201"/>
  <c r="N397" i="201"/>
  <c r="A397" i="201"/>
  <c r="P396" i="201"/>
  <c r="O396" i="201"/>
  <c r="A396" i="201"/>
  <c r="N392" i="201"/>
  <c r="A392" i="201"/>
  <c r="P391" i="201"/>
  <c r="O391" i="201"/>
  <c r="A391" i="201"/>
  <c r="N390" i="201"/>
  <c r="A390" i="201"/>
  <c r="P389" i="201"/>
  <c r="O389" i="201"/>
  <c r="A389" i="201"/>
  <c r="N388" i="201"/>
  <c r="A388" i="201"/>
  <c r="N387" i="201"/>
  <c r="A387" i="201"/>
  <c r="N386" i="201"/>
  <c r="A386" i="201"/>
  <c r="N385" i="201"/>
  <c r="A385" i="201"/>
  <c r="N384" i="201"/>
  <c r="A384" i="201"/>
  <c r="N383" i="201"/>
  <c r="A383" i="201"/>
  <c r="N382" i="201"/>
  <c r="A382" i="201"/>
  <c r="P381" i="201"/>
  <c r="O381" i="201"/>
  <c r="A381" i="201"/>
  <c r="A380" i="201"/>
  <c r="A379" i="201"/>
  <c r="A378" i="201"/>
  <c r="A377" i="201"/>
  <c r="P372" i="201"/>
  <c r="P370" i="201" s="1"/>
  <c r="O372" i="201"/>
  <c r="A373" i="201"/>
  <c r="A372" i="201"/>
  <c r="A371" i="201"/>
  <c r="A370" i="201"/>
  <c r="N369" i="201"/>
  <c r="A369" i="201"/>
  <c r="N368" i="201"/>
  <c r="N367" i="201"/>
  <c r="P366" i="201"/>
  <c r="P364" i="201" s="1"/>
  <c r="P362" i="201" s="1"/>
  <c r="O366" i="201"/>
  <c r="A366" i="201"/>
  <c r="A365" i="201"/>
  <c r="A364" i="201"/>
  <c r="A363" i="201"/>
  <c r="A362" i="201"/>
  <c r="N361" i="201"/>
  <c r="A361" i="201"/>
  <c r="P360" i="201"/>
  <c r="O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N352" i="201"/>
  <c r="A352" i="201"/>
  <c r="N351" i="201"/>
  <c r="A351" i="201"/>
  <c r="N350" i="201"/>
  <c r="A350" i="201"/>
  <c r="N349" i="201"/>
  <c r="A349" i="201"/>
  <c r="N348" i="201"/>
  <c r="A348" i="201"/>
  <c r="N347" i="201"/>
  <c r="A347" i="201"/>
  <c r="N346" i="201"/>
  <c r="A346" i="201"/>
  <c r="N345" i="201"/>
  <c r="A345" i="201"/>
  <c r="N344" i="201"/>
  <c r="A344" i="201"/>
  <c r="N343" i="201"/>
  <c r="A343" i="201"/>
  <c r="N342" i="201"/>
  <c r="A342" i="201"/>
  <c r="N341" i="201"/>
  <c r="A341" i="201"/>
  <c r="N340" i="201"/>
  <c r="A340" i="201"/>
  <c r="N339" i="201"/>
  <c r="A339" i="201"/>
  <c r="N338" i="201"/>
  <c r="A338" i="201"/>
  <c r="P337" i="201"/>
  <c r="O337" i="201"/>
  <c r="A337" i="201"/>
  <c r="N336" i="201"/>
  <c r="A336" i="201"/>
  <c r="P335" i="201"/>
  <c r="O335" i="201"/>
  <c r="A335" i="201"/>
  <c r="N334" i="201"/>
  <c r="A334" i="201"/>
  <c r="N333" i="201"/>
  <c r="A333" i="201"/>
  <c r="N332" i="201"/>
  <c r="A332" i="201"/>
  <c r="N331" i="201"/>
  <c r="N330" i="201"/>
  <c r="A330" i="201"/>
  <c r="N329" i="201"/>
  <c r="A329" i="201"/>
  <c r="N328" i="201"/>
  <c r="A328" i="201"/>
  <c r="N326" i="201"/>
  <c r="A326" i="201"/>
  <c r="P325" i="201"/>
  <c r="A325" i="201"/>
  <c r="A324" i="201"/>
  <c r="A323" i="201"/>
  <c r="A322" i="201"/>
  <c r="A321" i="201"/>
  <c r="A320" i="201"/>
  <c r="A319" i="201"/>
  <c r="A314" i="201"/>
  <c r="N313" i="201"/>
  <c r="A313" i="201"/>
  <c r="P311" i="201"/>
  <c r="N311" i="201" s="1"/>
  <c r="A311" i="201"/>
  <c r="N310" i="201"/>
  <c r="A310" i="201"/>
  <c r="N309" i="201"/>
  <c r="A309" i="201"/>
  <c r="N308" i="201"/>
  <c r="A308" i="201"/>
  <c r="P307" i="201"/>
  <c r="O307" i="201"/>
  <c r="A307" i="201"/>
  <c r="N306" i="201"/>
  <c r="A306" i="201"/>
  <c r="N305" i="201"/>
  <c r="A305" i="201"/>
  <c r="N304" i="201"/>
  <c r="A304" i="201"/>
  <c r="P303" i="201"/>
  <c r="O303" i="201"/>
  <c r="A303" i="201"/>
  <c r="N299" i="201"/>
  <c r="A299" i="201"/>
  <c r="N296" i="201"/>
  <c r="A296" i="201"/>
  <c r="P295" i="201"/>
  <c r="O295" i="201"/>
  <c r="A295" i="201"/>
  <c r="N294" i="201"/>
  <c r="N293" i="201"/>
  <c r="N292" i="201"/>
  <c r="P291" i="201"/>
  <c r="O291" i="201"/>
  <c r="N290" i="201"/>
  <c r="N289" i="201"/>
  <c r="N288" i="201"/>
  <c r="N287" i="201"/>
  <c r="N286" i="201"/>
  <c r="P285" i="201"/>
  <c r="O285" i="201"/>
  <c r="N284" i="201"/>
  <c r="P283" i="201"/>
  <c r="O283" i="201"/>
  <c r="N281" i="201"/>
  <c r="N280" i="201"/>
  <c r="N278" i="201"/>
  <c r="N277" i="201"/>
  <c r="P276" i="201"/>
  <c r="O276" i="201"/>
  <c r="N271" i="201"/>
  <c r="N270" i="201"/>
  <c r="N269" i="201"/>
  <c r="N268" i="201"/>
  <c r="N267" i="201"/>
  <c r="A267" i="201"/>
  <c r="N266" i="201"/>
  <c r="A266" i="201"/>
  <c r="N265" i="201"/>
  <c r="A265" i="201"/>
  <c r="P264" i="201"/>
  <c r="P262" i="201" s="1"/>
  <c r="P260" i="201" s="1"/>
  <c r="O264" i="201"/>
  <c r="A264" i="201"/>
  <c r="A263" i="201"/>
  <c r="A262" i="201"/>
  <c r="A261" i="201"/>
  <c r="A260" i="201"/>
  <c r="N259" i="201"/>
  <c r="A259" i="201"/>
  <c r="P258" i="201"/>
  <c r="O258" i="201"/>
  <c r="A258" i="201"/>
  <c r="N257" i="201"/>
  <c r="A257" i="201"/>
  <c r="N256" i="201"/>
  <c r="A256" i="201"/>
  <c r="P255" i="201"/>
  <c r="O255" i="201"/>
  <c r="A255" i="201"/>
  <c r="N254" i="201"/>
  <c r="A254" i="201"/>
  <c r="P253" i="201"/>
  <c r="O253" i="201"/>
  <c r="A253" i="201"/>
  <c r="N252" i="201"/>
  <c r="P251" i="201"/>
  <c r="O251" i="201"/>
  <c r="N250" i="201"/>
  <c r="N249" i="201"/>
  <c r="P248" i="201"/>
  <c r="O248" i="201"/>
  <c r="A246" i="201"/>
  <c r="N243" i="201"/>
  <c r="N242" i="201"/>
  <c r="N240" i="201"/>
  <c r="N235" i="201"/>
  <c r="A235" i="201"/>
  <c r="P234" i="201"/>
  <c r="O234" i="201"/>
  <c r="A234" i="201"/>
  <c r="N233" i="201"/>
  <c r="A233" i="201"/>
  <c r="A231" i="201"/>
  <c r="N230" i="201"/>
  <c r="A230" i="201"/>
  <c r="N229" i="201"/>
  <c r="A229" i="201"/>
  <c r="N228" i="201"/>
  <c r="A228" i="201"/>
  <c r="N227" i="201"/>
  <c r="A227" i="201"/>
  <c r="N226" i="201"/>
  <c r="A226" i="201"/>
  <c r="N225" i="201"/>
  <c r="A225" i="201"/>
  <c r="A224" i="201"/>
  <c r="N223" i="201"/>
  <c r="A223" i="201"/>
  <c r="N222" i="201"/>
  <c r="A222" i="201"/>
  <c r="N221" i="201"/>
  <c r="A221" i="201"/>
  <c r="P220" i="201"/>
  <c r="O220" i="201"/>
  <c r="A220" i="201"/>
  <c r="N219" i="201"/>
  <c r="A219" i="201"/>
  <c r="N218" i="201"/>
  <c r="A218" i="201"/>
  <c r="P217" i="201"/>
  <c r="O217" i="201"/>
  <c r="A217" i="201"/>
  <c r="N216" i="201"/>
  <c r="A216" i="201"/>
  <c r="N214" i="201"/>
  <c r="A214" i="201"/>
  <c r="A213" i="201"/>
  <c r="N212" i="201"/>
  <c r="A212" i="201"/>
  <c r="N211" i="201"/>
  <c r="A211" i="201"/>
  <c r="N210" i="201"/>
  <c r="A210" i="201"/>
  <c r="N209" i="201"/>
  <c r="A209" i="201"/>
  <c r="P206" i="201"/>
  <c r="O206" i="201"/>
  <c r="A206" i="201"/>
  <c r="N204" i="201"/>
  <c r="A204" i="201"/>
  <c r="N203" i="201"/>
  <c r="A203" i="201"/>
  <c r="N202" i="201"/>
  <c r="A202" i="201"/>
  <c r="N201" i="201"/>
  <c r="A201" i="201"/>
  <c r="A200" i="201"/>
  <c r="N199" i="201"/>
  <c r="A199" i="201"/>
  <c r="P198" i="201"/>
  <c r="O198" i="201"/>
  <c r="A198" i="201"/>
  <c r="N197" i="201"/>
  <c r="N196" i="201"/>
  <c r="A196" i="201"/>
  <c r="N195" i="201"/>
  <c r="A195" i="201"/>
  <c r="P194" i="201"/>
  <c r="O194" i="201"/>
  <c r="A194" i="201"/>
  <c r="N192" i="201"/>
  <c r="A192" i="201"/>
  <c r="N191" i="201"/>
  <c r="A191" i="201"/>
  <c r="N190" i="201"/>
  <c r="A190" i="201"/>
  <c r="A189" i="201"/>
  <c r="N188" i="201"/>
  <c r="A188" i="201"/>
  <c r="N187" i="201"/>
  <c r="A187" i="201"/>
  <c r="N186" i="201"/>
  <c r="A186" i="201"/>
  <c r="P185" i="201"/>
  <c r="O185" i="201"/>
  <c r="A185" i="201"/>
  <c r="N184" i="201"/>
  <c r="A184" i="201"/>
  <c r="N183" i="201"/>
  <c r="A183" i="201"/>
  <c r="N182" i="201"/>
  <c r="A182" i="201"/>
  <c r="P181" i="201"/>
  <c r="O181" i="201"/>
  <c r="A181" i="201"/>
  <c r="N180" i="201"/>
  <c r="A180" i="201"/>
  <c r="P179" i="201"/>
  <c r="O179" i="201"/>
  <c r="A179" i="201"/>
  <c r="N178" i="201"/>
  <c r="A178" i="201"/>
  <c r="N177" i="201"/>
  <c r="A177" i="201"/>
  <c r="P176" i="201"/>
  <c r="A176" i="201"/>
  <c r="A175" i="201"/>
  <c r="A174" i="201"/>
  <c r="A173" i="201"/>
  <c r="A172" i="201"/>
  <c r="N162" i="201"/>
  <c r="A162" i="201"/>
  <c r="P161" i="201"/>
  <c r="O161" i="201"/>
  <c r="A161" i="201"/>
  <c r="N160" i="201"/>
  <c r="A160" i="201"/>
  <c r="P159" i="201"/>
  <c r="O159" i="201"/>
  <c r="A159" i="201"/>
  <c r="N158" i="201"/>
  <c r="A158" i="201"/>
  <c r="P157" i="201"/>
  <c r="O157" i="201"/>
  <c r="A157" i="201"/>
  <c r="N156" i="201"/>
  <c r="A156" i="201"/>
  <c r="N155" i="201"/>
  <c r="A155" i="201"/>
  <c r="P154" i="201"/>
  <c r="O154" i="201"/>
  <c r="A154" i="201"/>
  <c r="N153" i="201"/>
  <c r="N152" i="201"/>
  <c r="A152" i="201"/>
  <c r="P151" i="201"/>
  <c r="O151" i="201"/>
  <c r="N171" i="201"/>
  <c r="A171" i="201"/>
  <c r="N170" i="201"/>
  <c r="A170" i="201"/>
  <c r="P169" i="201"/>
  <c r="P167" i="201" s="1"/>
  <c r="P165" i="201" s="1"/>
  <c r="O169" i="201"/>
  <c r="A169" i="201"/>
  <c r="A168" i="201"/>
  <c r="A167" i="201"/>
  <c r="A166" i="201"/>
  <c r="A165" i="201"/>
  <c r="N150" i="201"/>
  <c r="A150" i="201"/>
  <c r="P149" i="201"/>
  <c r="O149" i="201"/>
  <c r="A149" i="201"/>
  <c r="N148" i="201"/>
  <c r="A148" i="201"/>
  <c r="P147" i="201"/>
  <c r="O147" i="201"/>
  <c r="A147" i="201"/>
  <c r="A146" i="201"/>
  <c r="A145" i="201"/>
  <c r="A144" i="201"/>
  <c r="A142" i="201"/>
  <c r="A141" i="201"/>
  <c r="N140" i="201"/>
  <c r="A140" i="201"/>
  <c r="N139" i="201"/>
  <c r="A139" i="201"/>
  <c r="P138" i="201"/>
  <c r="O138" i="201"/>
  <c r="A138" i="201"/>
  <c r="N137" i="201"/>
  <c r="A137" i="201"/>
  <c r="N136" i="201"/>
  <c r="A136" i="201"/>
  <c r="N135" i="201"/>
  <c r="A135" i="201"/>
  <c r="N134" i="201"/>
  <c r="A134" i="201"/>
  <c r="N133" i="201"/>
  <c r="A133" i="201"/>
  <c r="P132" i="201"/>
  <c r="O132" i="201"/>
  <c r="A132" i="201"/>
  <c r="A131" i="201"/>
  <c r="A130" i="201"/>
  <c r="A129" i="201"/>
  <c r="A128" i="201"/>
  <c r="N127" i="201"/>
  <c r="A127" i="201"/>
  <c r="N126" i="201"/>
  <c r="A126" i="201"/>
  <c r="N125" i="201"/>
  <c r="A125" i="201"/>
  <c r="N124" i="201"/>
  <c r="A124" i="201"/>
  <c r="N123" i="201"/>
  <c r="A123" i="201"/>
  <c r="N122" i="201"/>
  <c r="A122" i="201"/>
  <c r="N121" i="201"/>
  <c r="A121" i="201"/>
  <c r="N120" i="201"/>
  <c r="A120" i="201"/>
  <c r="N119" i="201"/>
  <c r="A119" i="201"/>
  <c r="N118" i="201"/>
  <c r="A118" i="201"/>
  <c r="N116" i="201"/>
  <c r="A116" i="201"/>
  <c r="P115" i="201"/>
  <c r="A115" i="201"/>
  <c r="A114" i="201"/>
  <c r="A113" i="201"/>
  <c r="A112" i="201"/>
  <c r="A111" i="201"/>
  <c r="A110" i="201"/>
  <c r="A109" i="201"/>
  <c r="N108" i="201"/>
  <c r="A108" i="201"/>
  <c r="N107" i="201"/>
  <c r="A107" i="201"/>
  <c r="P106" i="201"/>
  <c r="O106" i="201"/>
  <c r="A106" i="201"/>
  <c r="N105" i="201"/>
  <c r="A105" i="201"/>
  <c r="N104" i="201"/>
  <c r="A104" i="201"/>
  <c r="P103" i="201"/>
  <c r="O103" i="201"/>
  <c r="A103" i="201"/>
  <c r="A102" i="201"/>
  <c r="A101" i="201"/>
  <c r="A100" i="201"/>
  <c r="A99" i="201"/>
  <c r="N98" i="201"/>
  <c r="A98" i="201"/>
  <c r="P97" i="201"/>
  <c r="O97" i="201"/>
  <c r="A97" i="201"/>
  <c r="N96" i="201"/>
  <c r="A96" i="201"/>
  <c r="P95" i="201"/>
  <c r="O95" i="201"/>
  <c r="A95" i="201"/>
  <c r="N92" i="201"/>
  <c r="A92" i="201"/>
  <c r="P91" i="201"/>
  <c r="O91" i="201"/>
  <c r="A91" i="201"/>
  <c r="N90" i="201"/>
  <c r="A90" i="201"/>
  <c r="N89" i="201"/>
  <c r="P88" i="201"/>
  <c r="O88" i="201"/>
  <c r="A88" i="201"/>
  <c r="A87" i="201"/>
  <c r="A86" i="201"/>
  <c r="A85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N71" i="201"/>
  <c r="A71" i="201"/>
  <c r="P70" i="201"/>
  <c r="P68" i="201" s="1"/>
  <c r="P66" i="201" s="1"/>
  <c r="O70" i="201"/>
  <c r="A70" i="201"/>
  <c r="A69" i="201"/>
  <c r="A68" i="201"/>
  <c r="A67" i="201"/>
  <c r="A66" i="201"/>
  <c r="N63" i="201"/>
  <c r="N61" i="201" s="1"/>
  <c r="A63" i="201"/>
  <c r="P62" i="201"/>
  <c r="O62" i="201"/>
  <c r="O60" i="201" s="1"/>
  <c r="A62" i="201"/>
  <c r="A61" i="201"/>
  <c r="A60" i="201"/>
  <c r="N59" i="201"/>
  <c r="N58" i="201"/>
  <c r="A58" i="201"/>
  <c r="N57" i="201"/>
  <c r="A57" i="201"/>
  <c r="N56" i="201"/>
  <c r="A56" i="201"/>
  <c r="P55" i="201"/>
  <c r="O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N48" i="201"/>
  <c r="A48" i="201"/>
  <c r="A46" i="201"/>
  <c r="N45" i="201"/>
  <c r="A45" i="201"/>
  <c r="N44" i="201"/>
  <c r="N43" i="201"/>
  <c r="A43" i="201"/>
  <c r="N42" i="201"/>
  <c r="A42" i="201"/>
  <c r="N41" i="201"/>
  <c r="A41" i="201"/>
  <c r="N40" i="201"/>
  <c r="A40" i="201"/>
  <c r="N39" i="201"/>
  <c r="A39" i="201"/>
  <c r="N38" i="201"/>
  <c r="A38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O20" i="201"/>
  <c r="A20" i="201"/>
  <c r="A19" i="201"/>
  <c r="A18" i="201"/>
  <c r="A17" i="201"/>
  <c r="A16" i="201"/>
  <c r="A15" i="201"/>
  <c r="A14" i="201"/>
  <c r="A13" i="201"/>
  <c r="N766" i="200"/>
  <c r="P761" i="200"/>
  <c r="P759" i="200" s="1"/>
  <c r="O761" i="200"/>
  <c r="O759" i="200" s="1"/>
  <c r="N758" i="200"/>
  <c r="P757" i="200"/>
  <c r="O757" i="200"/>
  <c r="N756" i="200"/>
  <c r="P755" i="200"/>
  <c r="O755" i="200"/>
  <c r="N750" i="200"/>
  <c r="N749" i="200" s="1"/>
  <c r="P749" i="200"/>
  <c r="O749" i="200"/>
  <c r="N744" i="200"/>
  <c r="N743" i="200" s="1"/>
  <c r="N742" i="200"/>
  <c r="N741" i="200"/>
  <c r="N740" i="200"/>
  <c r="N738" i="200"/>
  <c r="N737" i="200"/>
  <c r="N736" i="200"/>
  <c r="P735" i="200"/>
  <c r="O735" i="200"/>
  <c r="N734" i="200"/>
  <c r="N733" i="200"/>
  <c r="N732" i="200"/>
  <c r="P731" i="200"/>
  <c r="O731" i="200"/>
  <c r="N729" i="200"/>
  <c r="N726" i="200"/>
  <c r="N725" i="200"/>
  <c r="P724" i="200"/>
  <c r="O724" i="200"/>
  <c r="N723" i="200"/>
  <c r="N721" i="200"/>
  <c r="N720" i="200"/>
  <c r="N719" i="200"/>
  <c r="P718" i="200"/>
  <c r="N717" i="200"/>
  <c r="P716" i="200"/>
  <c r="O716" i="200"/>
  <c r="N715" i="200"/>
  <c r="N713" i="200"/>
  <c r="N712" i="200"/>
  <c r="N711" i="200"/>
  <c r="P710" i="200"/>
  <c r="N709" i="200"/>
  <c r="N708" i="200"/>
  <c r="N707" i="200"/>
  <c r="N706" i="200"/>
  <c r="N705" i="200"/>
  <c r="N704" i="200"/>
  <c r="N703" i="200"/>
  <c r="P702" i="200"/>
  <c r="O702" i="200"/>
  <c r="N697" i="200"/>
  <c r="N696" i="200"/>
  <c r="P695" i="200"/>
  <c r="O695" i="200"/>
  <c r="N694" i="200"/>
  <c r="N693" i="200"/>
  <c r="P692" i="200"/>
  <c r="O692" i="200"/>
  <c r="N691" i="200"/>
  <c r="N690" i="200"/>
  <c r="P689" i="200"/>
  <c r="O689" i="200"/>
  <c r="N688" i="200"/>
  <c r="N683" i="200"/>
  <c r="N682" i="200"/>
  <c r="P681" i="200"/>
  <c r="O681" i="200"/>
  <c r="N676" i="200"/>
  <c r="P675" i="200"/>
  <c r="O675" i="200"/>
  <c r="O673" i="200" s="1"/>
  <c r="O671" i="200" s="1"/>
  <c r="N666" i="200"/>
  <c r="P665" i="200"/>
  <c r="O665" i="200"/>
  <c r="N664" i="200"/>
  <c r="N663" i="200"/>
  <c r="P662" i="200"/>
  <c r="O662" i="200"/>
  <c r="N661" i="200"/>
  <c r="P660" i="200"/>
  <c r="O660" i="200"/>
  <c r="N659" i="200"/>
  <c r="P658" i="200"/>
  <c r="O658" i="200"/>
  <c r="N657" i="200"/>
  <c r="P656" i="200"/>
  <c r="O656" i="200"/>
  <c r="N655" i="200"/>
  <c r="N654" i="200"/>
  <c r="N653" i="200"/>
  <c r="N652" i="200"/>
  <c r="P651" i="200"/>
  <c r="O651" i="200"/>
  <c r="N645" i="200"/>
  <c r="N644" i="200" s="1"/>
  <c r="N643" i="200"/>
  <c r="N642" i="200"/>
  <c r="N641" i="200"/>
  <c r="N640" i="200"/>
  <c r="P639" i="200"/>
  <c r="O639" i="200"/>
  <c r="N638" i="200"/>
  <c r="P637" i="200"/>
  <c r="O637" i="200"/>
  <c r="N636" i="200"/>
  <c r="N635" i="200"/>
  <c r="P634" i="200"/>
  <c r="O634" i="200"/>
  <c r="N633" i="200"/>
  <c r="N632" i="200"/>
  <c r="P631" i="200"/>
  <c r="O631" i="200"/>
  <c r="N630" i="200"/>
  <c r="N629" i="200"/>
  <c r="N628" i="200"/>
  <c r="N627" i="200"/>
  <c r="P626" i="200"/>
  <c r="O626" i="200"/>
  <c r="N621" i="200"/>
  <c r="N620" i="200"/>
  <c r="P619" i="200"/>
  <c r="P617" i="200" s="1"/>
  <c r="O619" i="200"/>
  <c r="O617" i="200" s="1"/>
  <c r="N614" i="200"/>
  <c r="P613" i="200"/>
  <c r="O613" i="200"/>
  <c r="A613" i="200"/>
  <c r="N612" i="200"/>
  <c r="N611" i="200"/>
  <c r="P610" i="200"/>
  <c r="O610" i="200"/>
  <c r="O608" i="200" s="1"/>
  <c r="A610" i="200"/>
  <c r="A609" i="200"/>
  <c r="A608" i="200"/>
  <c r="A607" i="200"/>
  <c r="A606" i="200"/>
  <c r="N605" i="200"/>
  <c r="A605" i="200"/>
  <c r="N604" i="200"/>
  <c r="A604" i="200"/>
  <c r="P603" i="200"/>
  <c r="P601" i="200" s="1"/>
  <c r="O603" i="200"/>
  <c r="O601" i="200" s="1"/>
  <c r="A603" i="200"/>
  <c r="A602" i="200"/>
  <c r="A601" i="200"/>
  <c r="N600" i="200"/>
  <c r="N599" i="200" s="1"/>
  <c r="P599" i="200"/>
  <c r="O599" i="200"/>
  <c r="N598" i="200"/>
  <c r="P597" i="200"/>
  <c r="O597" i="200"/>
  <c r="N596" i="200"/>
  <c r="P595" i="200"/>
  <c r="O595" i="200"/>
  <c r="N594" i="200"/>
  <c r="P593" i="200"/>
  <c r="O593" i="200"/>
  <c r="N592" i="200"/>
  <c r="A592" i="200"/>
  <c r="N590" i="200"/>
  <c r="A590" i="200"/>
  <c r="P589" i="200"/>
  <c r="O589" i="200"/>
  <c r="A589" i="200"/>
  <c r="N588" i="200"/>
  <c r="A588" i="200"/>
  <c r="N586" i="200"/>
  <c r="A586" i="200"/>
  <c r="P585" i="200"/>
  <c r="O585" i="200"/>
  <c r="A585" i="200"/>
  <c r="N584" i="200"/>
  <c r="A584" i="200"/>
  <c r="N583" i="200"/>
  <c r="A583" i="200"/>
  <c r="N582" i="200"/>
  <c r="A582" i="200"/>
  <c r="N581" i="200"/>
  <c r="A581" i="200"/>
  <c r="P580" i="200"/>
  <c r="O580" i="200"/>
  <c r="A580" i="200"/>
  <c r="A579" i="200"/>
  <c r="A578" i="200"/>
  <c r="A577" i="200"/>
  <c r="A576" i="200"/>
  <c r="A575" i="200"/>
  <c r="A574" i="200"/>
  <c r="N65" i="200"/>
  <c r="N64" i="200" s="1"/>
  <c r="A65" i="200"/>
  <c r="P64" i="200"/>
  <c r="P572" i="200" s="1"/>
  <c r="A64" i="200"/>
  <c r="A573" i="200"/>
  <c r="A572" i="200"/>
  <c r="N570" i="200"/>
  <c r="N569" i="200" s="1"/>
  <c r="A570" i="200"/>
  <c r="P567" i="200"/>
  <c r="O567" i="200"/>
  <c r="A569" i="200"/>
  <c r="A568" i="200"/>
  <c r="A567" i="200"/>
  <c r="A566" i="200"/>
  <c r="A565" i="200"/>
  <c r="N563" i="200"/>
  <c r="A563" i="200"/>
  <c r="N562" i="200"/>
  <c r="A562" i="200"/>
  <c r="N561" i="200"/>
  <c r="A561" i="200"/>
  <c r="P558" i="200"/>
  <c r="O558" i="200"/>
  <c r="A560" i="200"/>
  <c r="A559" i="200"/>
  <c r="A558" i="200"/>
  <c r="N557" i="200"/>
  <c r="A557" i="200"/>
  <c r="N556" i="200"/>
  <c r="A556" i="200"/>
  <c r="P555" i="200"/>
  <c r="O555" i="200"/>
  <c r="A555" i="200"/>
  <c r="N554" i="200"/>
  <c r="A554" i="200"/>
  <c r="P553" i="200"/>
  <c r="O553" i="200"/>
  <c r="A553" i="200"/>
  <c r="N552" i="200"/>
  <c r="A552" i="200"/>
  <c r="P551" i="200"/>
  <c r="O551" i="200"/>
  <c r="A551" i="200"/>
  <c r="A550" i="200"/>
  <c r="A549" i="200"/>
  <c r="A546" i="200"/>
  <c r="N545" i="200"/>
  <c r="A545" i="200"/>
  <c r="P544" i="200"/>
  <c r="O544" i="200"/>
  <c r="A544" i="200"/>
  <c r="N543" i="200"/>
  <c r="A543" i="200"/>
  <c r="N541" i="200"/>
  <c r="A541" i="200"/>
  <c r="N540" i="200"/>
  <c r="A540" i="200"/>
  <c r="A539" i="200"/>
  <c r="A538" i="200"/>
  <c r="A537" i="200"/>
  <c r="A535" i="200"/>
  <c r="A534" i="200"/>
  <c r="A533" i="200"/>
  <c r="N532" i="200"/>
  <c r="A532" i="200"/>
  <c r="P531" i="200"/>
  <c r="P529" i="200" s="1"/>
  <c r="O531" i="200"/>
  <c r="N528" i="200"/>
  <c r="A528" i="200"/>
  <c r="N527" i="200"/>
  <c r="A527" i="200"/>
  <c r="P526" i="200"/>
  <c r="P524" i="200" s="1"/>
  <c r="O526" i="200"/>
  <c r="O524" i="200" s="1"/>
  <c r="A526" i="200"/>
  <c r="A525" i="200"/>
  <c r="A524" i="200"/>
  <c r="N523" i="200"/>
  <c r="A523" i="200"/>
  <c r="P522" i="200"/>
  <c r="O522" i="200"/>
  <c r="A522" i="200"/>
  <c r="N521" i="200"/>
  <c r="A521" i="200"/>
  <c r="P520" i="200"/>
  <c r="O520" i="200"/>
  <c r="A520" i="200"/>
  <c r="A519" i="200"/>
  <c r="A518" i="200"/>
  <c r="A517" i="200"/>
  <c r="A516" i="200"/>
  <c r="P514" i="200"/>
  <c r="O514" i="200"/>
  <c r="A514" i="200"/>
  <c r="N513" i="200"/>
  <c r="A513" i="200"/>
  <c r="N512" i="200"/>
  <c r="A512" i="200"/>
  <c r="N511" i="200"/>
  <c r="A511" i="200"/>
  <c r="P510" i="200"/>
  <c r="O510" i="200"/>
  <c r="A510" i="200"/>
  <c r="P608" i="212" l="1"/>
  <c r="P608" i="208"/>
  <c r="P608" i="207"/>
  <c r="P608" i="206"/>
  <c r="O608" i="204"/>
  <c r="P608" i="203"/>
  <c r="P608" i="202"/>
  <c r="P608" i="210"/>
  <c r="O608" i="205"/>
  <c r="P608" i="200"/>
  <c r="P606" i="200" s="1"/>
  <c r="O608" i="212"/>
  <c r="P608" i="211"/>
  <c r="O608" i="208"/>
  <c r="O608" i="207"/>
  <c r="O606" i="207" s="1"/>
  <c r="O608" i="206"/>
  <c r="P608" i="205"/>
  <c r="O608" i="203"/>
  <c r="O608" i="202"/>
  <c r="O606" i="202" s="1"/>
  <c r="P649" i="202"/>
  <c r="O649" i="200"/>
  <c r="O647" i="200" s="1"/>
  <c r="P649" i="201"/>
  <c r="O649" i="211"/>
  <c r="O647" i="211" s="1"/>
  <c r="P649" i="210"/>
  <c r="O649" i="205"/>
  <c r="P649" i="200"/>
  <c r="O649" i="212"/>
  <c r="O647" i="212" s="1"/>
  <c r="P649" i="211"/>
  <c r="P647" i="211" s="1"/>
  <c r="O649" i="208"/>
  <c r="O649" i="207"/>
  <c r="O649" i="206"/>
  <c r="P649" i="205"/>
  <c r="P647" i="205" s="1"/>
  <c r="O649" i="203"/>
  <c r="O647" i="203" s="1"/>
  <c r="P649" i="212"/>
  <c r="P649" i="208"/>
  <c r="P647" i="208" s="1"/>
  <c r="P649" i="207"/>
  <c r="P647" i="207" s="1"/>
  <c r="P649" i="206"/>
  <c r="O649" i="204"/>
  <c r="P649" i="203"/>
  <c r="P647" i="203" s="1"/>
  <c r="O649" i="201"/>
  <c r="O647" i="201" s="1"/>
  <c r="O649" i="210"/>
  <c r="P649" i="204"/>
  <c r="O649" i="202"/>
  <c r="O647" i="202" s="1"/>
  <c r="N402" i="207"/>
  <c r="N402" i="212"/>
  <c r="N402" i="211"/>
  <c r="P379" i="210"/>
  <c r="P377" i="210" s="1"/>
  <c r="O518" i="206"/>
  <c r="O379" i="203"/>
  <c r="O377" i="203" s="1"/>
  <c r="O518" i="211"/>
  <c r="P379" i="207"/>
  <c r="P379" i="212"/>
  <c r="N402" i="210"/>
  <c r="P174" i="208"/>
  <c r="N402" i="203"/>
  <c r="P274" i="203"/>
  <c r="O364" i="201"/>
  <c r="P174" i="211"/>
  <c r="O274" i="206"/>
  <c r="O272" i="206" s="1"/>
  <c r="P379" i="208"/>
  <c r="P174" i="206"/>
  <c r="P274" i="206"/>
  <c r="P272" i="206" s="1"/>
  <c r="P480" i="206"/>
  <c r="P478" i="206" s="1"/>
  <c r="P476" i="206" s="1"/>
  <c r="P480" i="205"/>
  <c r="P478" i="205" s="1"/>
  <c r="P476" i="205" s="1"/>
  <c r="P379" i="202"/>
  <c r="P377" i="202" s="1"/>
  <c r="O379" i="208"/>
  <c r="O377" i="208" s="1"/>
  <c r="O379" i="202"/>
  <c r="O377" i="202" s="1"/>
  <c r="O379" i="201"/>
  <c r="P379" i="201"/>
  <c r="P377" i="201" s="1"/>
  <c r="O274" i="210"/>
  <c r="P174" i="204"/>
  <c r="P274" i="204"/>
  <c r="P272" i="204" s="1"/>
  <c r="P480" i="204"/>
  <c r="P478" i="204" s="1"/>
  <c r="P476" i="204" s="1"/>
  <c r="P274" i="211"/>
  <c r="P272" i="211" s="1"/>
  <c r="O700" i="208"/>
  <c r="O698" i="208" s="1"/>
  <c r="P700" i="201"/>
  <c r="P174" i="210"/>
  <c r="P274" i="210"/>
  <c r="P272" i="210" s="1"/>
  <c r="P480" i="210"/>
  <c r="P478" i="210" s="1"/>
  <c r="P476" i="210" s="1"/>
  <c r="O443" i="208"/>
  <c r="O441" i="208" s="1"/>
  <c r="N402" i="206"/>
  <c r="O274" i="205"/>
  <c r="O272" i="205" s="1"/>
  <c r="P174" i="202"/>
  <c r="O274" i="202"/>
  <c r="O700" i="202"/>
  <c r="O698" i="202" s="1"/>
  <c r="P480" i="211"/>
  <c r="P478" i="211" s="1"/>
  <c r="P476" i="211" s="1"/>
  <c r="O379" i="212"/>
  <c r="O377" i="212" s="1"/>
  <c r="O274" i="208"/>
  <c r="O272" i="208" s="1"/>
  <c r="O379" i="207"/>
  <c r="O377" i="207" s="1"/>
  <c r="P174" i="205"/>
  <c r="P274" i="205"/>
  <c r="P272" i="205" s="1"/>
  <c r="N402" i="205"/>
  <c r="N402" i="204"/>
  <c r="P274" i="202"/>
  <c r="P272" i="202" s="1"/>
  <c r="O480" i="202"/>
  <c r="O478" i="202" s="1"/>
  <c r="O476" i="202" s="1"/>
  <c r="O274" i="201"/>
  <c r="O272" i="201" s="1"/>
  <c r="P480" i="208"/>
  <c r="P478" i="208" s="1"/>
  <c r="P476" i="208" s="1"/>
  <c r="O379" i="211"/>
  <c r="O377" i="211" s="1"/>
  <c r="P379" i="203"/>
  <c r="P377" i="203" s="1"/>
  <c r="P379" i="211"/>
  <c r="P377" i="211" s="1"/>
  <c r="N402" i="208"/>
  <c r="P606" i="208"/>
  <c r="P700" i="207"/>
  <c r="P698" i="207" s="1"/>
  <c r="P174" i="203"/>
  <c r="N402" i="202"/>
  <c r="P274" i="208"/>
  <c r="P272" i="208" s="1"/>
  <c r="N402" i="201"/>
  <c r="O274" i="212"/>
  <c r="O272" i="212" s="1"/>
  <c r="P174" i="207"/>
  <c r="O274" i="207"/>
  <c r="O272" i="207" s="1"/>
  <c r="O379" i="206"/>
  <c r="O377" i="206" s="1"/>
  <c r="O700" i="205"/>
  <c r="O698" i="205" s="1"/>
  <c r="O443" i="203"/>
  <c r="P700" i="203"/>
  <c r="P274" i="201"/>
  <c r="P174" i="212"/>
  <c r="P274" i="212"/>
  <c r="P272" i="212" s="1"/>
  <c r="P480" i="212"/>
  <c r="P478" i="212" s="1"/>
  <c r="P476" i="212" s="1"/>
  <c r="P274" i="207"/>
  <c r="P272" i="207" s="1"/>
  <c r="P480" i="207"/>
  <c r="P478" i="207" s="1"/>
  <c r="P476" i="207" s="1"/>
  <c r="P379" i="206"/>
  <c r="P377" i="206" s="1"/>
  <c r="O379" i="205"/>
  <c r="O377" i="205" s="1"/>
  <c r="P700" i="205"/>
  <c r="O379" i="204"/>
  <c r="O377" i="204" s="1"/>
  <c r="O145" i="202"/>
  <c r="O143" i="202" s="1"/>
  <c r="P174" i="201"/>
  <c r="O379" i="210"/>
  <c r="O377" i="210" s="1"/>
  <c r="P379" i="205"/>
  <c r="P377" i="205" s="1"/>
  <c r="P379" i="204"/>
  <c r="P480" i="203"/>
  <c r="P478" i="203" s="1"/>
  <c r="P476" i="203" s="1"/>
  <c r="P443" i="205"/>
  <c r="P441" i="205" s="1"/>
  <c r="O443" i="211"/>
  <c r="O441" i="211" s="1"/>
  <c r="O443" i="202"/>
  <c r="P478" i="201"/>
  <c r="P476" i="201" s="1"/>
  <c r="O700" i="200"/>
  <c r="O698" i="200" s="1"/>
  <c r="O443" i="201"/>
  <c r="O441" i="201" s="1"/>
  <c r="O443" i="212"/>
  <c r="O441" i="212" s="1"/>
  <c r="O700" i="212"/>
  <c r="O698" i="212" s="1"/>
  <c r="P443" i="211"/>
  <c r="P441" i="211" s="1"/>
  <c r="O700" i="211"/>
  <c r="O698" i="211" s="1"/>
  <c r="O443" i="210"/>
  <c r="O441" i="210" s="1"/>
  <c r="O700" i="210"/>
  <c r="O698" i="210" s="1"/>
  <c r="P443" i="208"/>
  <c r="P441" i="208" s="1"/>
  <c r="P700" i="208"/>
  <c r="P698" i="208" s="1"/>
  <c r="O443" i="207"/>
  <c r="O441" i="207" s="1"/>
  <c r="O443" i="204"/>
  <c r="P443" i="203"/>
  <c r="P443" i="202"/>
  <c r="P700" i="200"/>
  <c r="P698" i="200" s="1"/>
  <c r="P443" i="201"/>
  <c r="P441" i="201" s="1"/>
  <c r="O700" i="201"/>
  <c r="O698" i="201" s="1"/>
  <c r="P443" i="212"/>
  <c r="P700" i="212"/>
  <c r="P698" i="212" s="1"/>
  <c r="P700" i="211"/>
  <c r="P698" i="211" s="1"/>
  <c r="P443" i="210"/>
  <c r="P441" i="210" s="1"/>
  <c r="P700" i="210"/>
  <c r="P698" i="210" s="1"/>
  <c r="P443" i="207"/>
  <c r="P441" i="207" s="1"/>
  <c r="O443" i="206"/>
  <c r="O441" i="206" s="1"/>
  <c r="O700" i="206"/>
  <c r="O698" i="206" s="1"/>
  <c r="P443" i="204"/>
  <c r="O700" i="204"/>
  <c r="O698" i="204" s="1"/>
  <c r="O700" i="203"/>
  <c r="O698" i="203" s="1"/>
  <c r="O700" i="207"/>
  <c r="O698" i="207" s="1"/>
  <c r="P443" i="206"/>
  <c r="P441" i="206" s="1"/>
  <c r="P700" i="206"/>
  <c r="P698" i="206" s="1"/>
  <c r="O443" i="205"/>
  <c r="O441" i="205" s="1"/>
  <c r="P700" i="204"/>
  <c r="P698" i="204" s="1"/>
  <c r="P700" i="202"/>
  <c r="P698" i="202" s="1"/>
  <c r="O518" i="200"/>
  <c r="O518" i="203"/>
  <c r="O518" i="212"/>
  <c r="O518" i="210"/>
  <c r="P518" i="205"/>
  <c r="N535" i="207"/>
  <c r="N535" i="204"/>
  <c r="N535" i="205"/>
  <c r="N535" i="201"/>
  <c r="P518" i="207"/>
  <c r="N535" i="211"/>
  <c r="N535" i="206"/>
  <c r="N535" i="200"/>
  <c r="P493" i="201"/>
  <c r="P491" i="201" s="1"/>
  <c r="O518" i="201"/>
  <c r="N535" i="212"/>
  <c r="N535" i="210"/>
  <c r="P518" i="208"/>
  <c r="N535" i="208"/>
  <c r="O518" i="204"/>
  <c r="N535" i="203"/>
  <c r="P518" i="202"/>
  <c r="N535" i="202"/>
  <c r="P518" i="200"/>
  <c r="O493" i="211"/>
  <c r="O491" i="211" s="1"/>
  <c r="P518" i="210"/>
  <c r="O518" i="208"/>
  <c r="O493" i="206"/>
  <c r="O491" i="206" s="1"/>
  <c r="O518" i="205"/>
  <c r="P518" i="201"/>
  <c r="P518" i="212"/>
  <c r="P518" i="211"/>
  <c r="P493" i="207"/>
  <c r="P491" i="207" s="1"/>
  <c r="O518" i="207"/>
  <c r="P518" i="206"/>
  <c r="P518" i="204"/>
  <c r="P518" i="203"/>
  <c r="O518" i="202"/>
  <c r="N495" i="201"/>
  <c r="O493" i="201"/>
  <c r="O491" i="201" s="1"/>
  <c r="P493" i="212"/>
  <c r="P491" i="212" s="1"/>
  <c r="P493" i="210"/>
  <c r="P491" i="210" s="1"/>
  <c r="P493" i="208"/>
  <c r="P491" i="208" s="1"/>
  <c r="O493" i="207"/>
  <c r="O491" i="207" s="1"/>
  <c r="O493" i="205"/>
  <c r="O491" i="205" s="1"/>
  <c r="N495" i="204"/>
  <c r="O493" i="204"/>
  <c r="O491" i="204" s="1"/>
  <c r="P493" i="203"/>
  <c r="P491" i="203" s="1"/>
  <c r="P493" i="202"/>
  <c r="P491" i="202" s="1"/>
  <c r="P493" i="205"/>
  <c r="P491" i="205" s="1"/>
  <c r="P493" i="204"/>
  <c r="P491" i="204" s="1"/>
  <c r="O493" i="212"/>
  <c r="O491" i="212" s="1"/>
  <c r="P493" i="211"/>
  <c r="P491" i="211" s="1"/>
  <c r="O493" i="210"/>
  <c r="O491" i="210" s="1"/>
  <c r="O493" i="208"/>
  <c r="O491" i="208" s="1"/>
  <c r="P493" i="206"/>
  <c r="P491" i="206" s="1"/>
  <c r="O493" i="203"/>
  <c r="O491" i="203" s="1"/>
  <c r="O493" i="202"/>
  <c r="O491" i="202" s="1"/>
  <c r="N495" i="212"/>
  <c r="N495" i="210"/>
  <c r="N495" i="203"/>
  <c r="N495" i="207"/>
  <c r="N495" i="206"/>
  <c r="N495" i="205"/>
  <c r="N495" i="211"/>
  <c r="N495" i="208"/>
  <c r="N495" i="202"/>
  <c r="P426" i="212"/>
  <c r="P424" i="212" s="1"/>
  <c r="P418" i="212" s="1"/>
  <c r="O426" i="208"/>
  <c r="O424" i="208" s="1"/>
  <c r="P426" i="207"/>
  <c r="P424" i="207" s="1"/>
  <c r="P418" i="207" s="1"/>
  <c r="O426" i="206"/>
  <c r="O424" i="206" s="1"/>
  <c r="O426" i="204"/>
  <c r="O424" i="204" s="1"/>
  <c r="O426" i="210"/>
  <c r="O424" i="210" s="1"/>
  <c r="O426" i="212"/>
  <c r="O424" i="212" s="1"/>
  <c r="P426" i="205"/>
  <c r="P424" i="205" s="1"/>
  <c r="P418" i="205" s="1"/>
  <c r="O426" i="203"/>
  <c r="P426" i="202"/>
  <c r="P424" i="202" s="1"/>
  <c r="P418" i="202" s="1"/>
  <c r="O426" i="207"/>
  <c r="O424" i="207" s="1"/>
  <c r="P426" i="203"/>
  <c r="P424" i="203" s="1"/>
  <c r="P418" i="203" s="1"/>
  <c r="O426" i="211"/>
  <c r="P426" i="208"/>
  <c r="P424" i="208" s="1"/>
  <c r="P418" i="208" s="1"/>
  <c r="O426" i="201"/>
  <c r="O424" i="201" s="1"/>
  <c r="P426" i="201"/>
  <c r="P424" i="201" s="1"/>
  <c r="P418" i="201" s="1"/>
  <c r="P426" i="211"/>
  <c r="P424" i="211" s="1"/>
  <c r="P418" i="211" s="1"/>
  <c r="P426" i="210"/>
  <c r="P424" i="210" s="1"/>
  <c r="P418" i="210" s="1"/>
  <c r="P426" i="206"/>
  <c r="P424" i="206" s="1"/>
  <c r="P418" i="206" s="1"/>
  <c r="O426" i="205"/>
  <c r="O424" i="205" s="1"/>
  <c r="P426" i="204"/>
  <c r="P424" i="204" s="1"/>
  <c r="P418" i="204" s="1"/>
  <c r="O426" i="202"/>
  <c r="O424" i="202" s="1"/>
  <c r="P377" i="207"/>
  <c r="O323" i="203"/>
  <c r="O321" i="203" s="1"/>
  <c r="P323" i="212"/>
  <c r="P321" i="212" s="1"/>
  <c r="O323" i="208"/>
  <c r="O321" i="208" s="1"/>
  <c r="P323" i="201"/>
  <c r="P323" i="210"/>
  <c r="P321" i="210" s="1"/>
  <c r="O323" i="207"/>
  <c r="O321" i="207" s="1"/>
  <c r="O323" i="211"/>
  <c r="O321" i="211" s="1"/>
  <c r="O323" i="204"/>
  <c r="O321" i="204" s="1"/>
  <c r="P323" i="202"/>
  <c r="P321" i="202" s="1"/>
  <c r="O372" i="206"/>
  <c r="O370" i="206" s="1"/>
  <c r="O372" i="205"/>
  <c r="O370" i="205" s="1"/>
  <c r="P372" i="203"/>
  <c r="P370" i="203" s="1"/>
  <c r="P372" i="211"/>
  <c r="P370" i="211" s="1"/>
  <c r="P372" i="205"/>
  <c r="P370" i="205" s="1"/>
  <c r="O323" i="210"/>
  <c r="O321" i="210" s="1"/>
  <c r="P323" i="208"/>
  <c r="P321" i="208" s="1"/>
  <c r="O323" i="202"/>
  <c r="O321" i="202" s="1"/>
  <c r="P323" i="206"/>
  <c r="P321" i="206" s="1"/>
  <c r="P323" i="205"/>
  <c r="P321" i="205" s="1"/>
  <c r="O323" i="201"/>
  <c r="O321" i="201" s="1"/>
  <c r="O323" i="212"/>
  <c r="O321" i="212" s="1"/>
  <c r="P323" i="211"/>
  <c r="P321" i="211" s="1"/>
  <c r="P323" i="207"/>
  <c r="P321" i="207" s="1"/>
  <c r="O323" i="206"/>
  <c r="O321" i="206" s="1"/>
  <c r="O323" i="205"/>
  <c r="P323" i="204"/>
  <c r="P321" i="204" s="1"/>
  <c r="P323" i="203"/>
  <c r="P321" i="203" s="1"/>
  <c r="P246" i="212"/>
  <c r="O246" i="207"/>
  <c r="P246" i="205"/>
  <c r="P246" i="201"/>
  <c r="P246" i="206"/>
  <c r="P246" i="211"/>
  <c r="P246" i="208"/>
  <c r="P246" i="204"/>
  <c r="N93" i="212"/>
  <c r="P246" i="210"/>
  <c r="P246" i="207"/>
  <c r="P246" i="203"/>
  <c r="O246" i="202"/>
  <c r="O246" i="201"/>
  <c r="O246" i="212"/>
  <c r="O246" i="210"/>
  <c r="O246" i="203"/>
  <c r="O246" i="206"/>
  <c r="N206" i="205"/>
  <c r="O246" i="205"/>
  <c r="O246" i="211"/>
  <c r="O246" i="208"/>
  <c r="O246" i="204"/>
  <c r="P246" i="202"/>
  <c r="N206" i="206"/>
  <c r="N206" i="207"/>
  <c r="N93" i="205"/>
  <c r="N206" i="211"/>
  <c r="N206" i="203"/>
  <c r="N206" i="202"/>
  <c r="N206" i="212"/>
  <c r="P60" i="211"/>
  <c r="N206" i="208"/>
  <c r="N206" i="204"/>
  <c r="N206" i="201"/>
  <c r="O145" i="211"/>
  <c r="O143" i="211" s="1"/>
  <c r="N206" i="210"/>
  <c r="N93" i="210"/>
  <c r="P145" i="207"/>
  <c r="P143" i="207" s="1"/>
  <c r="O86" i="204"/>
  <c r="O84" i="204" s="1"/>
  <c r="P145" i="208"/>
  <c r="P143" i="208" s="1"/>
  <c r="O145" i="206"/>
  <c r="O143" i="206" s="1"/>
  <c r="P145" i="205"/>
  <c r="P143" i="205" s="1"/>
  <c r="P145" i="204"/>
  <c r="P143" i="204" s="1"/>
  <c r="N93" i="203"/>
  <c r="P145" i="202"/>
  <c r="P143" i="202" s="1"/>
  <c r="P145" i="206"/>
  <c r="P143" i="206" s="1"/>
  <c r="O145" i="201"/>
  <c r="P145" i="211"/>
  <c r="P143" i="211" s="1"/>
  <c r="P145" i="201"/>
  <c r="O145" i="212"/>
  <c r="O143" i="212" s="1"/>
  <c r="O145" i="210"/>
  <c r="O143" i="210" s="1"/>
  <c r="O145" i="203"/>
  <c r="O143" i="203" s="1"/>
  <c r="P145" i="212"/>
  <c r="P143" i="212" s="1"/>
  <c r="P145" i="210"/>
  <c r="P143" i="210" s="1"/>
  <c r="O145" i="208"/>
  <c r="O143" i="208" s="1"/>
  <c r="O145" i="205"/>
  <c r="O143" i="205" s="1"/>
  <c r="O145" i="204"/>
  <c r="O143" i="204" s="1"/>
  <c r="P145" i="203"/>
  <c r="P143" i="203" s="1"/>
  <c r="O145" i="207"/>
  <c r="O143" i="207" s="1"/>
  <c r="N93" i="208"/>
  <c r="P60" i="203"/>
  <c r="P86" i="201"/>
  <c r="P84" i="201" s="1"/>
  <c r="P113" i="210"/>
  <c r="P111" i="210" s="1"/>
  <c r="N93" i="202"/>
  <c r="P113" i="207"/>
  <c r="P111" i="207" s="1"/>
  <c r="P370" i="212"/>
  <c r="O86" i="210"/>
  <c r="O84" i="210" s="1"/>
  <c r="P60" i="202"/>
  <c r="N93" i="201"/>
  <c r="P60" i="208"/>
  <c r="N93" i="207"/>
  <c r="N93" i="206"/>
  <c r="N93" i="204"/>
  <c r="P113" i="201"/>
  <c r="P111" i="201" s="1"/>
  <c r="N115" i="201"/>
  <c r="N113" i="201" s="1"/>
  <c r="N111" i="201" s="1"/>
  <c r="P86" i="210"/>
  <c r="P84" i="210" s="1"/>
  <c r="O86" i="208"/>
  <c r="O84" i="208" s="1"/>
  <c r="P60" i="206"/>
  <c r="P113" i="206"/>
  <c r="P111" i="206" s="1"/>
  <c r="O86" i="205"/>
  <c r="O84" i="205" s="1"/>
  <c r="P86" i="204"/>
  <c r="P84" i="204" s="1"/>
  <c r="P113" i="204"/>
  <c r="P111" i="204" s="1"/>
  <c r="N115" i="204"/>
  <c r="N113" i="204" s="1"/>
  <c r="N111" i="204" s="1"/>
  <c r="O86" i="203"/>
  <c r="O84" i="203" s="1"/>
  <c r="P60" i="201"/>
  <c r="P86" i="212"/>
  <c r="P84" i="212" s="1"/>
  <c r="P113" i="212"/>
  <c r="P111" i="212" s="1"/>
  <c r="N115" i="212"/>
  <c r="N113" i="212" s="1"/>
  <c r="N111" i="212" s="1"/>
  <c r="O86" i="211"/>
  <c r="O84" i="211" s="1"/>
  <c r="P86" i="208"/>
  <c r="P84" i="208" s="1"/>
  <c r="P113" i="208"/>
  <c r="P111" i="208" s="1"/>
  <c r="N115" i="208"/>
  <c r="N113" i="208" s="1"/>
  <c r="N111" i="208" s="1"/>
  <c r="O86" i="207"/>
  <c r="O84" i="207" s="1"/>
  <c r="O86" i="206"/>
  <c r="O84" i="206" s="1"/>
  <c r="P86" i="205"/>
  <c r="P84" i="205" s="1"/>
  <c r="P113" i="205"/>
  <c r="P111" i="205" s="1"/>
  <c r="N115" i="205"/>
  <c r="N113" i="205" s="1"/>
  <c r="N111" i="205" s="1"/>
  <c r="P86" i="203"/>
  <c r="P84" i="203" s="1"/>
  <c r="O86" i="202"/>
  <c r="O84" i="202" s="1"/>
  <c r="O86" i="212"/>
  <c r="O84" i="212" s="1"/>
  <c r="P565" i="200"/>
  <c r="O86" i="201"/>
  <c r="O84" i="201" s="1"/>
  <c r="P86" i="211"/>
  <c r="P84" i="211" s="1"/>
  <c r="P113" i="211"/>
  <c r="P111" i="211" s="1"/>
  <c r="N115" i="211"/>
  <c r="N113" i="211" s="1"/>
  <c r="N111" i="211" s="1"/>
  <c r="N93" i="211"/>
  <c r="P60" i="210"/>
  <c r="P86" i="207"/>
  <c r="P84" i="207" s="1"/>
  <c r="P86" i="206"/>
  <c r="P84" i="206" s="1"/>
  <c r="P60" i="205"/>
  <c r="P60" i="204"/>
  <c r="P113" i="203"/>
  <c r="P111" i="203" s="1"/>
  <c r="N115" i="203"/>
  <c r="N113" i="203" s="1"/>
  <c r="N111" i="203" s="1"/>
  <c r="P86" i="202"/>
  <c r="P113" i="202"/>
  <c r="P111" i="202" s="1"/>
  <c r="N115" i="202"/>
  <c r="N113" i="202" s="1"/>
  <c r="N111" i="202" s="1"/>
  <c r="P565" i="202"/>
  <c r="P60" i="207"/>
  <c r="N396" i="207"/>
  <c r="P60" i="212"/>
  <c r="N692" i="202"/>
  <c r="P753" i="206"/>
  <c r="P751" i="206" s="1"/>
  <c r="N681" i="202"/>
  <c r="N658" i="202"/>
  <c r="N660" i="202"/>
  <c r="P565" i="201"/>
  <c r="P565" i="212"/>
  <c r="P565" i="207"/>
  <c r="N718" i="202"/>
  <c r="P753" i="202"/>
  <c r="P751" i="202" s="1"/>
  <c r="N276" i="212"/>
  <c r="N389" i="212"/>
  <c r="P18" i="208"/>
  <c r="O18" i="206"/>
  <c r="O16" i="206" s="1"/>
  <c r="P565" i="205"/>
  <c r="O130" i="210"/>
  <c r="O128" i="210" s="1"/>
  <c r="N558" i="201"/>
  <c r="N597" i="201"/>
  <c r="P18" i="211"/>
  <c r="N428" i="203"/>
  <c r="N95" i="211"/>
  <c r="N716" i="202"/>
  <c r="N689" i="201"/>
  <c r="O101" i="206"/>
  <c r="O99" i="206" s="1"/>
  <c r="N689" i="205"/>
  <c r="N595" i="204"/>
  <c r="N613" i="200"/>
  <c r="N660" i="200"/>
  <c r="N695" i="200"/>
  <c r="O679" i="201"/>
  <c r="O677" i="201" s="1"/>
  <c r="P101" i="211"/>
  <c r="P99" i="211" s="1"/>
  <c r="N553" i="208"/>
  <c r="N510" i="210"/>
  <c r="N154" i="207"/>
  <c r="N161" i="205"/>
  <c r="N520" i="205"/>
  <c r="N551" i="205"/>
  <c r="N735" i="204"/>
  <c r="N194" i="201"/>
  <c r="N555" i="201"/>
  <c r="N449" i="211"/>
  <c r="N572" i="211"/>
  <c r="N665" i="211"/>
  <c r="N731" i="211"/>
  <c r="N757" i="211"/>
  <c r="N138" i="210"/>
  <c r="N147" i="210"/>
  <c r="N169" i="207"/>
  <c r="N167" i="207" s="1"/>
  <c r="N165" i="207" s="1"/>
  <c r="N439" i="206"/>
  <c r="N372" i="204"/>
  <c r="N531" i="203"/>
  <c r="N529" i="203" s="1"/>
  <c r="N414" i="211"/>
  <c r="N619" i="211"/>
  <c r="N617" i="211" s="1"/>
  <c r="N660" i="211"/>
  <c r="N735" i="211"/>
  <c r="P753" i="211"/>
  <c r="P751" i="211" s="1"/>
  <c r="N55" i="208"/>
  <c r="N70" i="208"/>
  <c r="N68" i="208" s="1"/>
  <c r="N66" i="208" s="1"/>
  <c r="N198" i="208"/>
  <c r="N255" i="208"/>
  <c r="N264" i="208"/>
  <c r="N262" i="208" s="1"/>
  <c r="N260" i="208" s="1"/>
  <c r="N303" i="208"/>
  <c r="N337" i="208"/>
  <c r="O753" i="208"/>
  <c r="O751" i="208" s="1"/>
  <c r="N757" i="208"/>
  <c r="P130" i="207"/>
  <c r="P128" i="207" s="1"/>
  <c r="P533" i="207"/>
  <c r="N580" i="207"/>
  <c r="N593" i="207"/>
  <c r="N181" i="205"/>
  <c r="N258" i="205"/>
  <c r="N20" i="204"/>
  <c r="N220" i="204"/>
  <c r="N485" i="202"/>
  <c r="N603" i="202"/>
  <c r="N601" i="202" s="1"/>
  <c r="N157" i="201"/>
  <c r="N161" i="201"/>
  <c r="N631" i="201"/>
  <c r="N637" i="201"/>
  <c r="N660" i="201"/>
  <c r="P753" i="201"/>
  <c r="P751" i="201" s="1"/>
  <c r="O18" i="212"/>
  <c r="N55" i="212"/>
  <c r="N555" i="204"/>
  <c r="O753" i="212"/>
  <c r="O751" i="212" s="1"/>
  <c r="N603" i="206"/>
  <c r="N601" i="206" s="1"/>
  <c r="N159" i="205"/>
  <c r="N91" i="203"/>
  <c r="N154" i="203"/>
  <c r="N279" i="203"/>
  <c r="N62" i="201"/>
  <c r="N60" i="201" s="1"/>
  <c r="N366" i="212"/>
  <c r="N364" i="212" s="1"/>
  <c r="N362" i="212" s="1"/>
  <c r="P377" i="212"/>
  <c r="N414" i="212"/>
  <c r="N449" i="212"/>
  <c r="N464" i="212"/>
  <c r="N589" i="212"/>
  <c r="N437" i="208"/>
  <c r="N526" i="208"/>
  <c r="N524" i="208" s="1"/>
  <c r="N603" i="208"/>
  <c r="N601" i="208" s="1"/>
  <c r="N485" i="205"/>
  <c r="N603" i="201"/>
  <c r="N601" i="201" s="1"/>
  <c r="N731" i="201"/>
  <c r="O753" i="201"/>
  <c r="O751" i="201" s="1"/>
  <c r="N97" i="212"/>
  <c r="O101" i="212"/>
  <c r="O99" i="212" s="1"/>
  <c r="P130" i="212"/>
  <c r="P128" i="212" s="1"/>
  <c r="N161" i="212"/>
  <c r="N500" i="212"/>
  <c r="O18" i="211"/>
  <c r="O16" i="211" s="1"/>
  <c r="N194" i="211"/>
  <c r="N716" i="211"/>
  <c r="N70" i="210"/>
  <c r="N68" i="210" s="1"/>
  <c r="N66" i="210" s="1"/>
  <c r="N95" i="210"/>
  <c r="N113" i="210"/>
  <c r="N111" i="210" s="1"/>
  <c r="N255" i="210"/>
  <c r="N307" i="210"/>
  <c r="N522" i="210"/>
  <c r="N589" i="210"/>
  <c r="N138" i="208"/>
  <c r="N433" i="208"/>
  <c r="N97" i="207"/>
  <c r="N106" i="207"/>
  <c r="N613" i="207"/>
  <c r="N675" i="207"/>
  <c r="N673" i="207" s="1"/>
  <c r="N671" i="207" s="1"/>
  <c r="N194" i="206"/>
  <c r="N255" i="206"/>
  <c r="N279" i="206"/>
  <c r="N285" i="206"/>
  <c r="N295" i="206"/>
  <c r="N412" i="206"/>
  <c r="N430" i="206"/>
  <c r="N224" i="205"/>
  <c r="N234" i="205"/>
  <c r="N88" i="204"/>
  <c r="N97" i="204"/>
  <c r="N437" i="204"/>
  <c r="N181" i="203"/>
  <c r="N220" i="203"/>
  <c r="N307" i="202"/>
  <c r="N314" i="202"/>
  <c r="N97" i="201"/>
  <c r="N234" i="204"/>
  <c r="N546" i="204"/>
  <c r="P578" i="202"/>
  <c r="N589" i="200"/>
  <c r="P578" i="200"/>
  <c r="P679" i="200"/>
  <c r="P677" i="200" s="1"/>
  <c r="P18" i="201"/>
  <c r="N91" i="201"/>
  <c r="N220" i="201"/>
  <c r="N253" i="201"/>
  <c r="N258" i="201"/>
  <c r="N360" i="201"/>
  <c r="N97" i="210"/>
  <c r="O101" i="210"/>
  <c r="O99" i="210" s="1"/>
  <c r="N106" i="210"/>
  <c r="N253" i="210"/>
  <c r="N482" i="210"/>
  <c r="N603" i="210"/>
  <c r="N601" i="210" s="1"/>
  <c r="N710" i="210"/>
  <c r="N731" i="210"/>
  <c r="N735" i="210"/>
  <c r="O753" i="210"/>
  <c r="O751" i="210" s="1"/>
  <c r="N757" i="210"/>
  <c r="N91" i="208"/>
  <c r="N176" i="208"/>
  <c r="N398" i="208"/>
  <c r="N412" i="208"/>
  <c r="N445" i="208"/>
  <c r="N473" i="208"/>
  <c r="N151" i="207"/>
  <c r="N91" i="206"/>
  <c r="N255" i="205"/>
  <c r="N553" i="205"/>
  <c r="N580" i="205"/>
  <c r="N593" i="205"/>
  <c r="N603" i="205"/>
  <c r="N601" i="205" s="1"/>
  <c r="O753" i="205"/>
  <c r="O751" i="205" s="1"/>
  <c r="N449" i="204"/>
  <c r="N464" i="204"/>
  <c r="N522" i="203"/>
  <c r="P533" i="203"/>
  <c r="N455" i="202"/>
  <c r="N716" i="200"/>
  <c r="N248" i="201"/>
  <c r="N372" i="201"/>
  <c r="N381" i="201"/>
  <c r="P533" i="201"/>
  <c r="N610" i="201"/>
  <c r="N62" i="212"/>
  <c r="N60" i="212" s="1"/>
  <c r="N138" i="212"/>
  <c r="N224" i="212"/>
  <c r="N234" i="212"/>
  <c r="N253" i="212"/>
  <c r="N258" i="212"/>
  <c r="N428" i="212"/>
  <c r="N567" i="212"/>
  <c r="N572" i="212"/>
  <c r="N637" i="212"/>
  <c r="N62" i="211"/>
  <c r="N60" i="211" s="1"/>
  <c r="N445" i="211"/>
  <c r="N522" i="211"/>
  <c r="N544" i="211"/>
  <c r="N279" i="210"/>
  <c r="N295" i="210"/>
  <c r="N553" i="210"/>
  <c r="N360" i="208"/>
  <c r="N381" i="208"/>
  <c r="N428" i="208"/>
  <c r="N613" i="208"/>
  <c r="N248" i="207"/>
  <c r="N251" i="207"/>
  <c r="N445" i="207"/>
  <c r="N544" i="207"/>
  <c r="N551" i="207"/>
  <c r="N637" i="207"/>
  <c r="N692" i="207"/>
  <c r="N695" i="207"/>
  <c r="N366" i="206"/>
  <c r="N364" i="206" s="1"/>
  <c r="N362" i="206" s="1"/>
  <c r="P549" i="206"/>
  <c r="N553" i="206"/>
  <c r="N580" i="206"/>
  <c r="N593" i="206"/>
  <c r="N613" i="206"/>
  <c r="N724" i="206"/>
  <c r="N169" i="205"/>
  <c r="N167" i="205" s="1"/>
  <c r="N165" i="205" s="1"/>
  <c r="N389" i="205"/>
  <c r="N396" i="205"/>
  <c r="N439" i="205"/>
  <c r="N651" i="205"/>
  <c r="N695" i="205"/>
  <c r="N735" i="205"/>
  <c r="N757" i="205"/>
  <c r="P130" i="204"/>
  <c r="P128" i="204" s="1"/>
  <c r="N151" i="204"/>
  <c r="N181" i="204"/>
  <c r="N200" i="204"/>
  <c r="N439" i="204"/>
  <c r="N558" i="204"/>
  <c r="N580" i="204"/>
  <c r="N702" i="204"/>
  <c r="N295" i="203"/>
  <c r="P753" i="203"/>
  <c r="P751" i="203" s="1"/>
  <c r="N531" i="200"/>
  <c r="N529" i="200" s="1"/>
  <c r="N585" i="200"/>
  <c r="N149" i="201"/>
  <c r="N264" i="212"/>
  <c r="N262" i="212" s="1"/>
  <c r="N260" i="212" s="1"/>
  <c r="N291" i="212"/>
  <c r="N360" i="212"/>
  <c r="N658" i="212"/>
  <c r="N132" i="211"/>
  <c r="N169" i="211"/>
  <c r="N167" i="211" s="1"/>
  <c r="N165" i="211" s="1"/>
  <c r="N157" i="211"/>
  <c r="N161" i="211"/>
  <c r="N248" i="211"/>
  <c r="N325" i="211"/>
  <c r="P533" i="211"/>
  <c r="P549" i="211"/>
  <c r="N656" i="210"/>
  <c r="P130" i="208"/>
  <c r="P128" i="208" s="1"/>
  <c r="N396" i="208"/>
  <c r="N637" i="208"/>
  <c r="N658" i="208"/>
  <c r="N660" i="208"/>
  <c r="N681" i="208"/>
  <c r="N20" i="207"/>
  <c r="N179" i="207"/>
  <c r="N546" i="207"/>
  <c r="N555" i="207"/>
  <c r="N55" i="206"/>
  <c r="N132" i="206"/>
  <c r="N176" i="206"/>
  <c r="N710" i="206"/>
  <c r="N757" i="206"/>
  <c r="N70" i="205"/>
  <c r="N68" i="205" s="1"/>
  <c r="N66" i="205" s="1"/>
  <c r="N285" i="205"/>
  <c r="N464" i="205"/>
  <c r="P549" i="205"/>
  <c r="N619" i="205"/>
  <c r="N617" i="205" s="1"/>
  <c r="N675" i="205"/>
  <c r="N673" i="205" s="1"/>
  <c r="N671" i="205" s="1"/>
  <c r="P753" i="205"/>
  <c r="P751" i="205" s="1"/>
  <c r="P101" i="204"/>
  <c r="P99" i="204" s="1"/>
  <c r="N154" i="204"/>
  <c r="N731" i="204"/>
  <c r="O753" i="204"/>
  <c r="O751" i="204" s="1"/>
  <c r="N757" i="204"/>
  <c r="N161" i="203"/>
  <c r="N430" i="203"/>
  <c r="N437" i="203"/>
  <c r="N514" i="203"/>
  <c r="N585" i="203"/>
  <c r="N626" i="203"/>
  <c r="P18" i="202"/>
  <c r="N217" i="202"/>
  <c r="N224" i="202"/>
  <c r="N234" i="202"/>
  <c r="N389" i="202"/>
  <c r="N520" i="202"/>
  <c r="N544" i="202"/>
  <c r="N551" i="202"/>
  <c r="N610" i="202"/>
  <c r="N603" i="200"/>
  <c r="N601" i="200" s="1"/>
  <c r="O753" i="200"/>
  <c r="O751" i="200" s="1"/>
  <c r="N55" i="201"/>
  <c r="N70" i="201"/>
  <c r="N68" i="201" s="1"/>
  <c r="N66" i="201" s="1"/>
  <c r="N551" i="201"/>
  <c r="P698" i="201"/>
  <c r="N132" i="212"/>
  <c r="N412" i="212"/>
  <c r="P533" i="212"/>
  <c r="N580" i="212"/>
  <c r="N603" i="212"/>
  <c r="N601" i="212" s="1"/>
  <c r="N613" i="212"/>
  <c r="N106" i="211"/>
  <c r="N220" i="211"/>
  <c r="N253" i="211"/>
  <c r="N291" i="211"/>
  <c r="N360" i="211"/>
  <c r="N391" i="211"/>
  <c r="N500" i="211"/>
  <c r="N558" i="211"/>
  <c r="P617" i="211"/>
  <c r="P606" i="211" s="1"/>
  <c r="N198" i="210"/>
  <c r="N291" i="210"/>
  <c r="N335" i="210"/>
  <c r="N544" i="210"/>
  <c r="N585" i="210"/>
  <c r="P578" i="210"/>
  <c r="P576" i="210" s="1"/>
  <c r="N595" i="210"/>
  <c r="N613" i="210"/>
  <c r="N665" i="210"/>
  <c r="P679" i="210"/>
  <c r="P677" i="210" s="1"/>
  <c r="N724" i="210"/>
  <c r="N763" i="210"/>
  <c r="N761" i="210" s="1"/>
  <c r="N759" i="210" s="1"/>
  <c r="N20" i="208"/>
  <c r="N88" i="208"/>
  <c r="N619" i="208"/>
  <c r="N617" i="208" s="1"/>
  <c r="N656" i="208"/>
  <c r="N283" i="207"/>
  <c r="N391" i="207"/>
  <c r="N398" i="207"/>
  <c r="N20" i="206"/>
  <c r="N97" i="206"/>
  <c r="N147" i="206"/>
  <c r="N185" i="206"/>
  <c r="N360" i="206"/>
  <c r="N381" i="206"/>
  <c r="O624" i="206"/>
  <c r="O622" i="206" s="1"/>
  <c r="N656" i="206"/>
  <c r="N681" i="206"/>
  <c r="N149" i="205"/>
  <c r="N381" i="205"/>
  <c r="N430" i="205"/>
  <c r="N437" i="205"/>
  <c r="N555" i="205"/>
  <c r="N665" i="205"/>
  <c r="N710" i="205"/>
  <c r="N276" i="204"/>
  <c r="P370" i="204"/>
  <c r="N396" i="204"/>
  <c r="P130" i="203"/>
  <c r="P128" i="203" s="1"/>
  <c r="N224" i="203"/>
  <c r="N255" i="203"/>
  <c r="N276" i="203"/>
  <c r="N285" i="203"/>
  <c r="N335" i="203"/>
  <c r="N366" i="203"/>
  <c r="N364" i="203" s="1"/>
  <c r="N362" i="203" s="1"/>
  <c r="N389" i="203"/>
  <c r="N396" i="203"/>
  <c r="N500" i="203"/>
  <c r="N603" i="203"/>
  <c r="N601" i="203" s="1"/>
  <c r="P698" i="203"/>
  <c r="N731" i="203"/>
  <c r="N757" i="203"/>
  <c r="N439" i="202"/>
  <c r="N526" i="202"/>
  <c r="N524" i="202" s="1"/>
  <c r="N546" i="202"/>
  <c r="N626" i="202"/>
  <c r="N755" i="200"/>
  <c r="N514" i="200"/>
  <c r="N526" i="200"/>
  <c r="N524" i="200" s="1"/>
  <c r="N544" i="200"/>
  <c r="N551" i="200"/>
  <c r="N567" i="200"/>
  <c r="N580" i="200"/>
  <c r="N593" i="200"/>
  <c r="N718" i="200"/>
  <c r="N763" i="200"/>
  <c r="N761" i="200" s="1"/>
  <c r="N759" i="200" s="1"/>
  <c r="N20" i="201"/>
  <c r="N106" i="201"/>
  <c r="N283" i="201"/>
  <c r="N295" i="201"/>
  <c r="N303" i="201"/>
  <c r="N464" i="201"/>
  <c r="N520" i="201"/>
  <c r="N710" i="201"/>
  <c r="N181" i="212"/>
  <c r="N716" i="212"/>
  <c r="N763" i="212"/>
  <c r="N761" i="212" s="1"/>
  <c r="N759" i="212" s="1"/>
  <c r="N626" i="210"/>
  <c r="O624" i="210"/>
  <c r="O622" i="210" s="1"/>
  <c r="N335" i="212"/>
  <c r="N264" i="206"/>
  <c r="N262" i="206" s="1"/>
  <c r="N260" i="206" s="1"/>
  <c r="O262" i="206"/>
  <c r="O260" i="206" s="1"/>
  <c r="P533" i="200"/>
  <c r="P101" i="201"/>
  <c r="P99" i="201" s="1"/>
  <c r="N154" i="201"/>
  <c r="N718" i="201"/>
  <c r="O364" i="212"/>
  <c r="O362" i="212" s="1"/>
  <c r="N553" i="212"/>
  <c r="N637" i="200"/>
  <c r="N692" i="200"/>
  <c r="N176" i="201"/>
  <c r="O370" i="201"/>
  <c r="N531" i="201"/>
  <c r="N529" i="201" s="1"/>
  <c r="N553" i="201"/>
  <c r="O578" i="201"/>
  <c r="O576" i="201" s="1"/>
  <c r="N585" i="201"/>
  <c r="N593" i="201"/>
  <c r="N619" i="201"/>
  <c r="N617" i="201" s="1"/>
  <c r="N656" i="201"/>
  <c r="N665" i="201"/>
  <c r="N681" i="201"/>
  <c r="N757" i="201"/>
  <c r="N70" i="212"/>
  <c r="N68" i="212" s="1"/>
  <c r="N66" i="212" s="1"/>
  <c r="N95" i="212"/>
  <c r="P101" i="212"/>
  <c r="P99" i="212" s="1"/>
  <c r="N154" i="212"/>
  <c r="N189" i="212"/>
  <c r="N198" i="212"/>
  <c r="N217" i="212"/>
  <c r="N430" i="212"/>
  <c r="N437" i="212"/>
  <c r="N514" i="211"/>
  <c r="N718" i="210"/>
  <c r="P578" i="208"/>
  <c r="P576" i="208" s="1"/>
  <c r="N157" i="207"/>
  <c r="N97" i="211"/>
  <c r="N634" i="211"/>
  <c r="N637" i="211"/>
  <c r="N656" i="211"/>
  <c r="N253" i="208"/>
  <c r="P533" i="208"/>
  <c r="N716" i="208"/>
  <c r="P18" i="207"/>
  <c r="N428" i="207"/>
  <c r="N522" i="207"/>
  <c r="N106" i="206"/>
  <c r="O533" i="206"/>
  <c r="N248" i="212"/>
  <c r="N307" i="212"/>
  <c r="N314" i="212"/>
  <c r="N662" i="212"/>
  <c r="N675" i="212"/>
  <c r="N673" i="212" s="1"/>
  <c r="N671" i="212" s="1"/>
  <c r="N91" i="211"/>
  <c r="P130" i="211"/>
  <c r="P128" i="211" s="1"/>
  <c r="N151" i="211"/>
  <c r="N176" i="211"/>
  <c r="N372" i="211"/>
  <c r="N398" i="211"/>
  <c r="N551" i="211"/>
  <c r="O578" i="211"/>
  <c r="O576" i="211" s="1"/>
  <c r="N589" i="211"/>
  <c r="N595" i="211"/>
  <c r="N613" i="211"/>
  <c r="N692" i="211"/>
  <c r="N224" i="210"/>
  <c r="N234" i="210"/>
  <c r="N391" i="210"/>
  <c r="N398" i="210"/>
  <c r="N439" i="210"/>
  <c r="N428" i="210"/>
  <c r="N445" i="210"/>
  <c r="N473" i="210"/>
  <c r="P647" i="210"/>
  <c r="N97" i="208"/>
  <c r="N234" i="208"/>
  <c r="N449" i="208"/>
  <c r="N464" i="208"/>
  <c r="N520" i="208"/>
  <c r="N567" i="208"/>
  <c r="N634" i="208"/>
  <c r="N639" i="208"/>
  <c r="N665" i="208"/>
  <c r="P101" i="207"/>
  <c r="P99" i="207" s="1"/>
  <c r="N291" i="207"/>
  <c r="N325" i="207"/>
  <c r="N360" i="207"/>
  <c r="P606" i="207"/>
  <c r="P101" i="206"/>
  <c r="P99" i="206" s="1"/>
  <c r="N372" i="212"/>
  <c r="N526" i="212"/>
  <c r="N524" i="212" s="1"/>
  <c r="O549" i="212"/>
  <c r="N585" i="212"/>
  <c r="N695" i="212"/>
  <c r="N718" i="212"/>
  <c r="N735" i="212"/>
  <c r="N755" i="212"/>
  <c r="N55" i="211"/>
  <c r="O101" i="211"/>
  <c r="O99" i="211" s="1"/>
  <c r="N283" i="211"/>
  <c r="N295" i="211"/>
  <c r="N303" i="211"/>
  <c r="N412" i="211"/>
  <c r="N437" i="211"/>
  <c r="N546" i="211"/>
  <c r="N603" i="211"/>
  <c r="N601" i="211" s="1"/>
  <c r="N200" i="210"/>
  <c r="N264" i="210"/>
  <c r="N262" i="210" s="1"/>
  <c r="N260" i="210" s="1"/>
  <c r="N276" i="210"/>
  <c r="N360" i="210"/>
  <c r="N372" i="210"/>
  <c r="P410" i="210"/>
  <c r="P408" i="210" s="1"/>
  <c r="N433" i="210"/>
  <c r="N464" i="210"/>
  <c r="N485" i="210"/>
  <c r="N555" i="210"/>
  <c r="N558" i="210"/>
  <c r="P606" i="210"/>
  <c r="N619" i="210"/>
  <c r="N617" i="210" s="1"/>
  <c r="N695" i="210"/>
  <c r="N103" i="208"/>
  <c r="N157" i="208"/>
  <c r="N251" i="208"/>
  <c r="N414" i="208"/>
  <c r="N510" i="208"/>
  <c r="N589" i="208"/>
  <c r="N597" i="208"/>
  <c r="N695" i="208"/>
  <c r="N194" i="207"/>
  <c r="N198" i="207"/>
  <c r="N224" i="207"/>
  <c r="N234" i="207"/>
  <c r="N285" i="207"/>
  <c r="N381" i="207"/>
  <c r="N439" i="207"/>
  <c r="N520" i="207"/>
  <c r="P549" i="207"/>
  <c r="N597" i="207"/>
  <c r="N619" i="207"/>
  <c r="N617" i="207" s="1"/>
  <c r="N702" i="207"/>
  <c r="N724" i="207"/>
  <c r="N113" i="206"/>
  <c r="N111" i="206" s="1"/>
  <c r="N154" i="206"/>
  <c r="N189" i="206"/>
  <c r="N220" i="206"/>
  <c r="N445" i="206"/>
  <c r="N335" i="206"/>
  <c r="N544" i="206"/>
  <c r="P578" i="206"/>
  <c r="P576" i="206" s="1"/>
  <c r="N157" i="205"/>
  <c r="N179" i="205"/>
  <c r="O533" i="205"/>
  <c r="N149" i="204"/>
  <c r="N157" i="204"/>
  <c r="N303" i="204"/>
  <c r="N307" i="204"/>
  <c r="N314" i="204"/>
  <c r="N510" i="204"/>
  <c r="N522" i="204"/>
  <c r="N551" i="204"/>
  <c r="N634" i="204"/>
  <c r="N159" i="203"/>
  <c r="N689" i="203"/>
  <c r="N724" i="203"/>
  <c r="N95" i="202"/>
  <c r="P130" i="202"/>
  <c r="P128" i="202" s="1"/>
  <c r="N159" i="202"/>
  <c r="N251" i="202"/>
  <c r="N264" i="202"/>
  <c r="N262" i="202" s="1"/>
  <c r="N260" i="202" s="1"/>
  <c r="N276" i="202"/>
  <c r="N279" i="202"/>
  <c r="N414" i="202"/>
  <c r="N428" i="202"/>
  <c r="P478" i="202"/>
  <c r="N567" i="202"/>
  <c r="N589" i="202"/>
  <c r="N597" i="202"/>
  <c r="P606" i="202"/>
  <c r="N619" i="202"/>
  <c r="N617" i="202" s="1"/>
  <c r="N695" i="202"/>
  <c r="N520" i="206"/>
  <c r="N631" i="206"/>
  <c r="N634" i="206"/>
  <c r="N637" i="206"/>
  <c r="N660" i="206"/>
  <c r="N675" i="206"/>
  <c r="N673" i="206" s="1"/>
  <c r="N671" i="206" s="1"/>
  <c r="N95" i="205"/>
  <c r="N248" i="205"/>
  <c r="N95" i="203"/>
  <c r="N595" i="203"/>
  <c r="N389" i="206"/>
  <c r="N396" i="206"/>
  <c r="P410" i="206"/>
  <c r="P408" i="206" s="1"/>
  <c r="N428" i="206"/>
  <c r="N473" i="206"/>
  <c r="N510" i="206"/>
  <c r="N589" i="206"/>
  <c r="N597" i="206"/>
  <c r="N695" i="206"/>
  <c r="N718" i="206"/>
  <c r="N20" i="205"/>
  <c r="N103" i="205"/>
  <c r="N264" i="205"/>
  <c r="N262" i="205" s="1"/>
  <c r="N260" i="205" s="1"/>
  <c r="N276" i="205"/>
  <c r="N279" i="205"/>
  <c r="N428" i="205"/>
  <c r="N445" i="205"/>
  <c r="N558" i="205"/>
  <c r="N613" i="205"/>
  <c r="N631" i="205"/>
  <c r="N634" i="205"/>
  <c r="N637" i="205"/>
  <c r="N662" i="205"/>
  <c r="N716" i="205"/>
  <c r="N755" i="205"/>
  <c r="N62" i="204"/>
  <c r="N60" i="204" s="1"/>
  <c r="N70" i="204"/>
  <c r="N68" i="204" s="1"/>
  <c r="N66" i="204" s="1"/>
  <c r="N132" i="204"/>
  <c r="N159" i="204"/>
  <c r="N179" i="204"/>
  <c r="N194" i="204"/>
  <c r="N217" i="204"/>
  <c r="N285" i="204"/>
  <c r="N391" i="204"/>
  <c r="N485" i="204"/>
  <c r="N610" i="204"/>
  <c r="N626" i="204"/>
  <c r="O679" i="204"/>
  <c r="O677" i="204" s="1"/>
  <c r="N185" i="203"/>
  <c r="N248" i="203"/>
  <c r="N251" i="203"/>
  <c r="N314" i="203"/>
  <c r="N551" i="203"/>
  <c r="N103" i="202"/>
  <c r="N412" i="202"/>
  <c r="N558" i="202"/>
  <c r="N580" i="202"/>
  <c r="P679" i="202"/>
  <c r="P677" i="202" s="1"/>
  <c r="O753" i="202"/>
  <c r="O751" i="202" s="1"/>
  <c r="N662" i="200"/>
  <c r="N675" i="200"/>
  <c r="N673" i="200" s="1"/>
  <c r="N671" i="200" s="1"/>
  <c r="N735" i="200"/>
  <c r="O18" i="201"/>
  <c r="N132" i="201"/>
  <c r="N264" i="201"/>
  <c r="N262" i="201" s="1"/>
  <c r="N260" i="201" s="1"/>
  <c r="N285" i="201"/>
  <c r="N391" i="201"/>
  <c r="N396" i="201"/>
  <c r="N398" i="201"/>
  <c r="N433" i="201"/>
  <c r="N445" i="201"/>
  <c r="N473" i="201"/>
  <c r="N544" i="201"/>
  <c r="N572" i="201"/>
  <c r="P18" i="212"/>
  <c r="N279" i="212"/>
  <c r="N295" i="212"/>
  <c r="N303" i="212"/>
  <c r="N544" i="212"/>
  <c r="N558" i="212"/>
  <c r="N631" i="212"/>
  <c r="N660" i="212"/>
  <c r="N692" i="212"/>
  <c r="N710" i="212"/>
  <c r="N70" i="211"/>
  <c r="N68" i="211" s="1"/>
  <c r="N66" i="211" s="1"/>
  <c r="N103" i="211"/>
  <c r="N138" i="211"/>
  <c r="N147" i="211"/>
  <c r="N264" i="211"/>
  <c r="N262" i="211" s="1"/>
  <c r="N260" i="211" s="1"/>
  <c r="N285" i="211"/>
  <c r="N381" i="211"/>
  <c r="N433" i="211"/>
  <c r="N428" i="211"/>
  <c r="N526" i="211"/>
  <c r="N524" i="211" s="1"/>
  <c r="N597" i="211"/>
  <c r="N631" i="211"/>
  <c r="N681" i="211"/>
  <c r="N689" i="211"/>
  <c r="N520" i="200"/>
  <c r="N553" i="200"/>
  <c r="N631" i="200"/>
  <c r="N159" i="201"/>
  <c r="N337" i="201"/>
  <c r="N189" i="211"/>
  <c r="N658" i="200"/>
  <c r="N103" i="201"/>
  <c r="P130" i="201"/>
  <c r="P128" i="201" s="1"/>
  <c r="N179" i="201"/>
  <c r="N276" i="201"/>
  <c r="N412" i="201"/>
  <c r="N439" i="201"/>
  <c r="N455" i="201"/>
  <c r="N510" i="201"/>
  <c r="O549" i="201"/>
  <c r="O624" i="201"/>
  <c r="O622" i="201" s="1"/>
  <c r="N695" i="201"/>
  <c r="N755" i="201"/>
  <c r="N149" i="212"/>
  <c r="N159" i="212"/>
  <c r="N396" i="212"/>
  <c r="N514" i="212"/>
  <c r="N522" i="212"/>
  <c r="N531" i="212"/>
  <c r="N529" i="212" s="1"/>
  <c r="O567" i="212"/>
  <c r="N595" i="212"/>
  <c r="N639" i="212"/>
  <c r="P647" i="212"/>
  <c r="P679" i="212"/>
  <c r="P677" i="212" s="1"/>
  <c r="N179" i="211"/>
  <c r="N258" i="211"/>
  <c r="N276" i="211"/>
  <c r="N337" i="211"/>
  <c r="N389" i="211"/>
  <c r="N510" i="211"/>
  <c r="N520" i="211"/>
  <c r="N553" i="211"/>
  <c r="P565" i="211"/>
  <c r="O572" i="211"/>
  <c r="O565" i="211" s="1"/>
  <c r="N593" i="211"/>
  <c r="O624" i="211"/>
  <c r="O622" i="211" s="1"/>
  <c r="N724" i="211"/>
  <c r="O18" i="210"/>
  <c r="N597" i="200"/>
  <c r="N639" i="200"/>
  <c r="P647" i="200"/>
  <c r="N95" i="201"/>
  <c r="O101" i="201"/>
  <c r="O99" i="201" s="1"/>
  <c r="N185" i="201"/>
  <c r="N200" i="201"/>
  <c r="N291" i="201"/>
  <c r="N398" i="212"/>
  <c r="N185" i="211"/>
  <c r="N200" i="211"/>
  <c r="P578" i="211"/>
  <c r="P576" i="211" s="1"/>
  <c r="N154" i="210"/>
  <c r="N161" i="210"/>
  <c r="N258" i="210"/>
  <c r="N283" i="210"/>
  <c r="N366" i="210"/>
  <c r="N364" i="210" s="1"/>
  <c r="N362" i="210" s="1"/>
  <c r="N389" i="210"/>
  <c r="N430" i="210"/>
  <c r="N514" i="210"/>
  <c r="N526" i="210"/>
  <c r="N524" i="210" s="1"/>
  <c r="N531" i="210"/>
  <c r="N529" i="210" s="1"/>
  <c r="O533" i="210"/>
  <c r="P549" i="210"/>
  <c r="N62" i="208"/>
  <c r="N60" i="208" s="1"/>
  <c r="O68" i="208"/>
  <c r="O66" i="208" s="1"/>
  <c r="P101" i="208"/>
  <c r="P99" i="208" s="1"/>
  <c r="N151" i="208"/>
  <c r="N391" i="208"/>
  <c r="N544" i="208"/>
  <c r="O617" i="208"/>
  <c r="O647" i="208"/>
  <c r="N718" i="208"/>
  <c r="N735" i="208"/>
  <c r="N91" i="207"/>
  <c r="N103" i="207"/>
  <c r="N138" i="207"/>
  <c r="N147" i="207"/>
  <c r="N220" i="207"/>
  <c r="N430" i="207"/>
  <c r="N449" i="207"/>
  <c r="N510" i="207"/>
  <c r="N639" i="207"/>
  <c r="N656" i="207"/>
  <c r="N718" i="207"/>
  <c r="N757" i="207"/>
  <c r="N763" i="207"/>
  <c r="N761" i="207" s="1"/>
  <c r="N759" i="207" s="1"/>
  <c r="N62" i="206"/>
  <c r="N60" i="206" s="1"/>
  <c r="N157" i="206"/>
  <c r="N161" i="206"/>
  <c r="N200" i="206"/>
  <c r="N433" i="206"/>
  <c r="N132" i="210"/>
  <c r="N169" i="210"/>
  <c r="N167" i="210" s="1"/>
  <c r="N165" i="210" s="1"/>
  <c r="N220" i="210"/>
  <c r="N325" i="210"/>
  <c r="N337" i="210"/>
  <c r="N572" i="210"/>
  <c r="N580" i="210"/>
  <c r="N610" i="210"/>
  <c r="N634" i="210"/>
  <c r="N662" i="210"/>
  <c r="N681" i="210"/>
  <c r="N149" i="208"/>
  <c r="N276" i="208"/>
  <c r="N335" i="208"/>
  <c r="N482" i="208"/>
  <c r="N585" i="208"/>
  <c r="O101" i="207"/>
  <c r="O99" i="207" s="1"/>
  <c r="N276" i="207"/>
  <c r="N279" i="207"/>
  <c r="N303" i="207"/>
  <c r="N307" i="207"/>
  <c r="N585" i="207"/>
  <c r="N595" i="207"/>
  <c r="N248" i="206"/>
  <c r="N251" i="206"/>
  <c r="N291" i="206"/>
  <c r="N159" i="208"/>
  <c r="N220" i="208"/>
  <c r="N430" i="208"/>
  <c r="N580" i="208"/>
  <c r="N593" i="208"/>
  <c r="N662" i="208"/>
  <c r="N692" i="208"/>
  <c r="N62" i="207"/>
  <c r="N60" i="207" s="1"/>
  <c r="N412" i="207"/>
  <c r="N531" i="207"/>
  <c r="N529" i="207" s="1"/>
  <c r="N631" i="207"/>
  <c r="N660" i="207"/>
  <c r="N681" i="207"/>
  <c r="N755" i="207"/>
  <c r="N88" i="206"/>
  <c r="N95" i="206"/>
  <c r="O130" i="206"/>
  <c r="O128" i="206" s="1"/>
  <c r="N179" i="206"/>
  <c r="N391" i="206"/>
  <c r="N398" i="206"/>
  <c r="N91" i="210"/>
  <c r="N520" i="210"/>
  <c r="P565" i="210"/>
  <c r="N597" i="210"/>
  <c r="N651" i="210"/>
  <c r="N95" i="208"/>
  <c r="N147" i="208"/>
  <c r="N217" i="208"/>
  <c r="N285" i="208"/>
  <c r="N314" i="208"/>
  <c r="N325" i="208"/>
  <c r="N258" i="207"/>
  <c r="N335" i="207"/>
  <c r="O549" i="207"/>
  <c r="P578" i="207"/>
  <c r="P576" i="207" s="1"/>
  <c r="N103" i="206"/>
  <c r="N198" i="206"/>
  <c r="N224" i="206"/>
  <c r="N253" i="206"/>
  <c r="N258" i="206"/>
  <c r="N283" i="206"/>
  <c r="N314" i="206"/>
  <c r="N325" i="206"/>
  <c r="N337" i="206"/>
  <c r="N449" i="206"/>
  <c r="N482" i="206"/>
  <c r="N514" i="206"/>
  <c r="P565" i="206"/>
  <c r="P624" i="206"/>
  <c r="P622" i="206" s="1"/>
  <c r="N665" i="206"/>
  <c r="N689" i="206"/>
  <c r="N138" i="205"/>
  <c r="N189" i="205"/>
  <c r="N291" i="205"/>
  <c r="N335" i="205"/>
  <c r="N360" i="205"/>
  <c r="N572" i="205"/>
  <c r="O624" i="205"/>
  <c r="O622" i="205" s="1"/>
  <c r="P679" i="205"/>
  <c r="P677" i="205" s="1"/>
  <c r="N763" i="205"/>
  <c r="N761" i="205" s="1"/>
  <c r="N759" i="205" s="1"/>
  <c r="N138" i="204"/>
  <c r="N169" i="204"/>
  <c r="N167" i="204" s="1"/>
  <c r="N165" i="204" s="1"/>
  <c r="N151" i="203"/>
  <c r="N398" i="202"/>
  <c r="N430" i="202"/>
  <c r="N437" i="202"/>
  <c r="N449" i="202"/>
  <c r="N464" i="202"/>
  <c r="N514" i="202"/>
  <c r="N553" i="202"/>
  <c r="N585" i="202"/>
  <c r="N595" i="202"/>
  <c r="P624" i="202"/>
  <c r="P622" i="202" s="1"/>
  <c r="N757" i="202"/>
  <c r="N391" i="205"/>
  <c r="N398" i="205"/>
  <c r="N510" i="205"/>
  <c r="N514" i="205"/>
  <c r="N522" i="205"/>
  <c r="N544" i="205"/>
  <c r="N589" i="205"/>
  <c r="N597" i="205"/>
  <c r="N658" i="205"/>
  <c r="N702" i="205"/>
  <c r="N161" i="204"/>
  <c r="N185" i="204"/>
  <c r="N224" i="204"/>
  <c r="N253" i="204"/>
  <c r="N255" i="204"/>
  <c r="N264" i="204"/>
  <c r="N262" i="204" s="1"/>
  <c r="N260" i="204" s="1"/>
  <c r="N335" i="204"/>
  <c r="N389" i="204"/>
  <c r="N428" i="204"/>
  <c r="N514" i="204"/>
  <c r="O549" i="204"/>
  <c r="N593" i="204"/>
  <c r="N665" i="204"/>
  <c r="P679" i="204"/>
  <c r="P677" i="204" s="1"/>
  <c r="N689" i="204"/>
  <c r="N755" i="204"/>
  <c r="N253" i="203"/>
  <c r="N258" i="203"/>
  <c r="N439" i="203"/>
  <c r="O529" i="203"/>
  <c r="N546" i="203"/>
  <c r="O549" i="203"/>
  <c r="N553" i="203"/>
  <c r="N610" i="203"/>
  <c r="N631" i="203"/>
  <c r="N637" i="203"/>
  <c r="N681" i="203"/>
  <c r="N692" i="203"/>
  <c r="N695" i="203"/>
  <c r="N735" i="203"/>
  <c r="O753" i="203"/>
  <c r="O751" i="203" s="1"/>
  <c r="N55" i="202"/>
  <c r="N189" i="202"/>
  <c r="P533" i="206"/>
  <c r="N555" i="206"/>
  <c r="N572" i="206"/>
  <c r="N619" i="206"/>
  <c r="N617" i="206" s="1"/>
  <c r="N692" i="206"/>
  <c r="N731" i="206"/>
  <c r="N755" i="206"/>
  <c r="P101" i="205"/>
  <c r="P99" i="205" s="1"/>
  <c r="N194" i="205"/>
  <c r="N307" i="205"/>
  <c r="N95" i="204"/>
  <c r="N500" i="204"/>
  <c r="P549" i="204"/>
  <c r="N147" i="203"/>
  <c r="N181" i="202"/>
  <c r="N285" i="202"/>
  <c r="N295" i="202"/>
  <c r="N335" i="202"/>
  <c r="N656" i="202"/>
  <c r="N485" i="206"/>
  <c r="N531" i="206"/>
  <c r="N529" i="206" s="1"/>
  <c r="N88" i="205"/>
  <c r="N414" i="205"/>
  <c r="N531" i="205"/>
  <c r="N529" i="205" s="1"/>
  <c r="P578" i="205"/>
  <c r="P576" i="205" s="1"/>
  <c r="P18" i="204"/>
  <c r="N189" i="204"/>
  <c r="N198" i="204"/>
  <c r="N251" i="204"/>
  <c r="N279" i="204"/>
  <c r="N283" i="204"/>
  <c r="N295" i="204"/>
  <c r="N337" i="204"/>
  <c r="N381" i="204"/>
  <c r="N414" i="204"/>
  <c r="N430" i="204"/>
  <c r="P533" i="204"/>
  <c r="N597" i="204"/>
  <c r="N631" i="204"/>
  <c r="N658" i="204"/>
  <c r="N692" i="204"/>
  <c r="N695" i="204"/>
  <c r="N724" i="204"/>
  <c r="N372" i="203"/>
  <c r="N433" i="203"/>
  <c r="N544" i="203"/>
  <c r="N555" i="203"/>
  <c r="N580" i="203"/>
  <c r="N662" i="203"/>
  <c r="N665" i="203"/>
  <c r="N763" i="203"/>
  <c r="N761" i="203" s="1"/>
  <c r="N759" i="203" s="1"/>
  <c r="N91" i="202"/>
  <c r="N161" i="202"/>
  <c r="N253" i="202"/>
  <c r="N258" i="202"/>
  <c r="N337" i="202"/>
  <c r="O679" i="202"/>
  <c r="O677" i="202" s="1"/>
  <c r="N731" i="202"/>
  <c r="N555" i="200"/>
  <c r="N572" i="200"/>
  <c r="N595" i="200"/>
  <c r="N610" i="200"/>
  <c r="N634" i="200"/>
  <c r="N689" i="200"/>
  <c r="N702" i="200"/>
  <c r="N731" i="200"/>
  <c r="N757" i="200"/>
  <c r="N138" i="201"/>
  <c r="N169" i="201"/>
  <c r="N167" i="201" s="1"/>
  <c r="N165" i="201" s="1"/>
  <c r="N619" i="200"/>
  <c r="N617" i="200" s="1"/>
  <c r="N656" i="200"/>
  <c r="N681" i="200"/>
  <c r="N147" i="201"/>
  <c r="N151" i="201"/>
  <c r="N510" i="200"/>
  <c r="N522" i="200"/>
  <c r="O529" i="200"/>
  <c r="N546" i="200"/>
  <c r="P549" i="200"/>
  <c r="N558" i="200"/>
  <c r="O578" i="200"/>
  <c r="O576" i="200" s="1"/>
  <c r="N626" i="200"/>
  <c r="N665" i="200"/>
  <c r="N88" i="201"/>
  <c r="O679" i="200"/>
  <c r="O677" i="200" s="1"/>
  <c r="N189" i="201"/>
  <c r="N325" i="201"/>
  <c r="N389" i="201"/>
  <c r="N514" i="201"/>
  <c r="N522" i="201"/>
  <c r="N546" i="201"/>
  <c r="N589" i="201"/>
  <c r="N595" i="201"/>
  <c r="N613" i="201"/>
  <c r="P624" i="201"/>
  <c r="P622" i="201" s="1"/>
  <c r="N634" i="201"/>
  <c r="N639" i="201"/>
  <c r="N651" i="201"/>
  <c r="N662" i="201"/>
  <c r="N692" i="201"/>
  <c r="N716" i="201"/>
  <c r="N724" i="201"/>
  <c r="N735" i="201"/>
  <c r="N763" i="201"/>
  <c r="N761" i="201" s="1"/>
  <c r="N759" i="201" s="1"/>
  <c r="N157" i="212"/>
  <c r="N179" i="212"/>
  <c r="N220" i="212"/>
  <c r="N255" i="212"/>
  <c r="P441" i="212"/>
  <c r="N482" i="212"/>
  <c r="P549" i="212"/>
  <c r="P578" i="212"/>
  <c r="P576" i="212" s="1"/>
  <c r="P606" i="212"/>
  <c r="N619" i="212"/>
  <c r="N617" i="212" s="1"/>
  <c r="N656" i="212"/>
  <c r="N681" i="212"/>
  <c r="N482" i="211"/>
  <c r="O606" i="211"/>
  <c r="N610" i="211"/>
  <c r="P624" i="211"/>
  <c r="P622" i="211" s="1"/>
  <c r="P679" i="211"/>
  <c r="P677" i="211" s="1"/>
  <c r="N251" i="210"/>
  <c r="O262" i="210"/>
  <c r="O260" i="210" s="1"/>
  <c r="N303" i="210"/>
  <c r="P533" i="210"/>
  <c r="N631" i="210"/>
  <c r="N755" i="210"/>
  <c r="N106" i="208"/>
  <c r="N154" i="208"/>
  <c r="N161" i="208"/>
  <c r="N181" i="208"/>
  <c r="N200" i="208"/>
  <c r="N248" i="208"/>
  <c r="N258" i="208"/>
  <c r="N291" i="208"/>
  <c r="N389" i="208"/>
  <c r="N439" i="208"/>
  <c r="N551" i="208"/>
  <c r="N555" i="208"/>
  <c r="P567" i="208"/>
  <c r="P565" i="208" s="1"/>
  <c r="N595" i="208"/>
  <c r="P624" i="208"/>
  <c r="P622" i="208" s="1"/>
  <c r="N651" i="208"/>
  <c r="N314" i="207"/>
  <c r="N372" i="207"/>
  <c r="N437" i="207"/>
  <c r="N181" i="201"/>
  <c r="N198" i="201"/>
  <c r="N217" i="201"/>
  <c r="N224" i="201"/>
  <c r="N234" i="201"/>
  <c r="N255" i="201"/>
  <c r="N428" i="201"/>
  <c r="N485" i="201"/>
  <c r="N391" i="212"/>
  <c r="N433" i="212"/>
  <c r="N445" i="212"/>
  <c r="N473" i="212"/>
  <c r="N510" i="212"/>
  <c r="N520" i="212"/>
  <c r="N593" i="212"/>
  <c r="N626" i="212"/>
  <c r="N665" i="212"/>
  <c r="N159" i="211"/>
  <c r="N181" i="211"/>
  <c r="N198" i="211"/>
  <c r="N224" i="211"/>
  <c r="N234" i="211"/>
  <c r="N255" i="211"/>
  <c r="N396" i="211"/>
  <c r="N555" i="211"/>
  <c r="N626" i="211"/>
  <c r="N639" i="211"/>
  <c r="N658" i="211"/>
  <c r="N675" i="211"/>
  <c r="N673" i="211" s="1"/>
  <c r="N671" i="211" s="1"/>
  <c r="N695" i="211"/>
  <c r="N710" i="211"/>
  <c r="N763" i="211"/>
  <c r="N761" i="211" s="1"/>
  <c r="N759" i="211" s="1"/>
  <c r="P101" i="210"/>
  <c r="P99" i="210" s="1"/>
  <c r="P130" i="210"/>
  <c r="P128" i="210" s="1"/>
  <c r="N151" i="210"/>
  <c r="N179" i="210"/>
  <c r="N181" i="210"/>
  <c r="N194" i="210"/>
  <c r="N412" i="210"/>
  <c r="N437" i="210"/>
  <c r="N449" i="210"/>
  <c r="N675" i="210"/>
  <c r="N673" i="210" s="1"/>
  <c r="N671" i="210" s="1"/>
  <c r="N689" i="210"/>
  <c r="O410" i="208"/>
  <c r="O408" i="208" s="1"/>
  <c r="N485" i="208"/>
  <c r="N149" i="207"/>
  <c r="N161" i="207"/>
  <c r="N181" i="207"/>
  <c r="N200" i="207"/>
  <c r="N253" i="207"/>
  <c r="N255" i="207"/>
  <c r="N337" i="207"/>
  <c r="N473" i="207"/>
  <c r="N526" i="207"/>
  <c r="N524" i="207" s="1"/>
  <c r="N482" i="201"/>
  <c r="N500" i="201"/>
  <c r="P549" i="201"/>
  <c r="P578" i="201"/>
  <c r="P576" i="201" s="1"/>
  <c r="N658" i="201"/>
  <c r="N91" i="212"/>
  <c r="N106" i="212"/>
  <c r="N169" i="212"/>
  <c r="N167" i="212" s="1"/>
  <c r="N165" i="212" s="1"/>
  <c r="N151" i="212"/>
  <c r="N194" i="212"/>
  <c r="N200" i="212"/>
  <c r="N251" i="212"/>
  <c r="N285" i="212"/>
  <c r="N337" i="212"/>
  <c r="O679" i="212"/>
  <c r="O677" i="212" s="1"/>
  <c r="N154" i="211"/>
  <c r="N285" i="210"/>
  <c r="N314" i="210"/>
  <c r="N593" i="210"/>
  <c r="P624" i="210"/>
  <c r="P622" i="210" s="1"/>
  <c r="N639" i="210"/>
  <c r="O647" i="210"/>
  <c r="N660" i="210"/>
  <c r="N692" i="210"/>
  <c r="N702" i="210"/>
  <c r="N716" i="210"/>
  <c r="P753" i="210"/>
  <c r="P751" i="210" s="1"/>
  <c r="N132" i="208"/>
  <c r="N179" i="208"/>
  <c r="N189" i="208"/>
  <c r="N194" i="208"/>
  <c r="N279" i="208"/>
  <c r="N283" i="208"/>
  <c r="N295" i="208"/>
  <c r="O578" i="208"/>
  <c r="O576" i="208" s="1"/>
  <c r="N724" i="208"/>
  <c r="N264" i="207"/>
  <c r="N262" i="207" s="1"/>
  <c r="N260" i="207" s="1"/>
  <c r="N295" i="207"/>
  <c r="N366" i="207"/>
  <c r="N364" i="207" s="1"/>
  <c r="N362" i="207" s="1"/>
  <c r="N389" i="207"/>
  <c r="N414" i="207"/>
  <c r="N433" i="207"/>
  <c r="N464" i="207"/>
  <c r="N485" i="207"/>
  <c r="N553" i="207"/>
  <c r="N567" i="207"/>
  <c r="N251" i="201"/>
  <c r="N279" i="201"/>
  <c r="N307" i="201"/>
  <c r="N314" i="201"/>
  <c r="N335" i="201"/>
  <c r="N414" i="201"/>
  <c r="N430" i="201"/>
  <c r="N437" i="201"/>
  <c r="N449" i="201"/>
  <c r="N675" i="201"/>
  <c r="N673" i="201" s="1"/>
  <c r="N671" i="201" s="1"/>
  <c r="N147" i="212"/>
  <c r="N283" i="212"/>
  <c r="N439" i="212"/>
  <c r="N485" i="212"/>
  <c r="N546" i="212"/>
  <c r="N555" i="212"/>
  <c r="O578" i="212"/>
  <c r="O576" i="212" s="1"/>
  <c r="N597" i="212"/>
  <c r="N610" i="212"/>
  <c r="N634" i="212"/>
  <c r="N689" i="212"/>
  <c r="N702" i="212"/>
  <c r="N731" i="212"/>
  <c r="N757" i="212"/>
  <c r="N149" i="211"/>
  <c r="N251" i="211"/>
  <c r="N279" i="211"/>
  <c r="N307" i="211"/>
  <c r="N314" i="211"/>
  <c r="N335" i="211"/>
  <c r="N485" i="211"/>
  <c r="N531" i="211"/>
  <c r="N529" i="211" s="1"/>
  <c r="N585" i="211"/>
  <c r="N651" i="211"/>
  <c r="N662" i="211"/>
  <c r="N702" i="211"/>
  <c r="N718" i="211"/>
  <c r="N755" i="211"/>
  <c r="N55" i="210"/>
  <c r="N62" i="210"/>
  <c r="N60" i="210" s="1"/>
  <c r="O113" i="210"/>
  <c r="O111" i="210" s="1"/>
  <c r="N149" i="210"/>
  <c r="N157" i="210"/>
  <c r="N159" i="210"/>
  <c r="N185" i="210"/>
  <c r="N189" i="210"/>
  <c r="N217" i="210"/>
  <c r="N396" i="210"/>
  <c r="N414" i="210"/>
  <c r="N455" i="210"/>
  <c r="N546" i="210"/>
  <c r="N567" i="210"/>
  <c r="N637" i="210"/>
  <c r="N658" i="210"/>
  <c r="N372" i="208"/>
  <c r="N514" i="208"/>
  <c r="O679" i="208"/>
  <c r="O677" i="208" s="1"/>
  <c r="N763" i="208"/>
  <c r="N761" i="208" s="1"/>
  <c r="N759" i="208" s="1"/>
  <c r="N70" i="207"/>
  <c r="N68" i="207" s="1"/>
  <c r="N66" i="207" s="1"/>
  <c r="N482" i="207"/>
  <c r="N589" i="207"/>
  <c r="N610" i="207"/>
  <c r="N634" i="207"/>
  <c r="N658" i="207"/>
  <c r="N731" i="207"/>
  <c r="O761" i="207"/>
  <c r="O759" i="207" s="1"/>
  <c r="P130" i="206"/>
  <c r="P128" i="206" s="1"/>
  <c r="N169" i="206"/>
  <c r="N167" i="206" s="1"/>
  <c r="N165" i="206" s="1"/>
  <c r="N159" i="206"/>
  <c r="N181" i="206"/>
  <c r="N303" i="206"/>
  <c r="N372" i="206"/>
  <c r="N414" i="206"/>
  <c r="N437" i="206"/>
  <c r="N551" i="206"/>
  <c r="N283" i="205"/>
  <c r="O529" i="205"/>
  <c r="N546" i="205"/>
  <c r="N585" i="205"/>
  <c r="N595" i="205"/>
  <c r="N626" i="205"/>
  <c r="O647" i="205"/>
  <c r="N660" i="205"/>
  <c r="O673" i="205"/>
  <c r="O671" i="205" s="1"/>
  <c r="N718" i="205"/>
  <c r="O68" i="204"/>
  <c r="O66" i="204" s="1"/>
  <c r="N91" i="204"/>
  <c r="N106" i="204"/>
  <c r="N147" i="204"/>
  <c r="N176" i="204"/>
  <c r="N412" i="204"/>
  <c r="N433" i="204"/>
  <c r="N531" i="204"/>
  <c r="N529" i="204" s="1"/>
  <c r="N544" i="204"/>
  <c r="O624" i="204"/>
  <c r="O622" i="204" s="1"/>
  <c r="N639" i="204"/>
  <c r="N763" i="204"/>
  <c r="N761" i="204" s="1"/>
  <c r="N759" i="204" s="1"/>
  <c r="N97" i="203"/>
  <c r="N106" i="203"/>
  <c r="N157" i="203"/>
  <c r="N179" i="203"/>
  <c r="N217" i="203"/>
  <c r="N303" i="203"/>
  <c r="N412" i="203"/>
  <c r="N473" i="203"/>
  <c r="N510" i="203"/>
  <c r="N597" i="203"/>
  <c r="N151" i="202"/>
  <c r="N194" i="202"/>
  <c r="N200" i="202"/>
  <c r="N291" i="202"/>
  <c r="O578" i="202"/>
  <c r="O576" i="202" s="1"/>
  <c r="P647" i="202"/>
  <c r="N735" i="202"/>
  <c r="N763" i="202"/>
  <c r="N761" i="202" s="1"/>
  <c r="N759" i="202" s="1"/>
  <c r="N603" i="207"/>
  <c r="N601" i="207" s="1"/>
  <c r="O478" i="206"/>
  <c r="N522" i="206"/>
  <c r="N546" i="206"/>
  <c r="N558" i="206"/>
  <c r="N585" i="206"/>
  <c r="N595" i="206"/>
  <c r="N626" i="206"/>
  <c r="N658" i="206"/>
  <c r="P673" i="206"/>
  <c r="P671" i="206" s="1"/>
  <c r="N702" i="206"/>
  <c r="N716" i="206"/>
  <c r="O753" i="206"/>
  <c r="O751" i="206" s="1"/>
  <c r="N132" i="205"/>
  <c r="O167" i="205"/>
  <c r="O165" i="205" s="1"/>
  <c r="N154" i="205"/>
  <c r="P624" i="205"/>
  <c r="P622" i="205" s="1"/>
  <c r="N103" i="204"/>
  <c r="N248" i="204"/>
  <c r="N258" i="204"/>
  <c r="N325" i="204"/>
  <c r="N414" i="203"/>
  <c r="N589" i="203"/>
  <c r="N396" i="202"/>
  <c r="N639" i="202"/>
  <c r="O624" i="207"/>
  <c r="O622" i="207" s="1"/>
  <c r="O647" i="207"/>
  <c r="N662" i="207"/>
  <c r="N689" i="207"/>
  <c r="N716" i="207"/>
  <c r="N735" i="207"/>
  <c r="O113" i="206"/>
  <c r="O111" i="206" s="1"/>
  <c r="N234" i="206"/>
  <c r="N276" i="206"/>
  <c r="N307" i="206"/>
  <c r="P18" i="205"/>
  <c r="N62" i="205"/>
  <c r="N60" i="205" s="1"/>
  <c r="N97" i="205"/>
  <c r="P130" i="205"/>
  <c r="P128" i="205" s="1"/>
  <c r="N151" i="205"/>
  <c r="N220" i="205"/>
  <c r="N253" i="205"/>
  <c r="N412" i="205"/>
  <c r="N433" i="205"/>
  <c r="N567" i="205"/>
  <c r="N610" i="205"/>
  <c r="N639" i="205"/>
  <c r="N656" i="205"/>
  <c r="N681" i="205"/>
  <c r="N692" i="205"/>
  <c r="N55" i="204"/>
  <c r="N291" i="204"/>
  <c r="O370" i="204"/>
  <c r="N398" i="204"/>
  <c r="N473" i="204"/>
  <c r="N526" i="204"/>
  <c r="N524" i="204" s="1"/>
  <c r="N585" i="204"/>
  <c r="N660" i="204"/>
  <c r="N675" i="204"/>
  <c r="N673" i="204" s="1"/>
  <c r="N671" i="204" s="1"/>
  <c r="P753" i="204"/>
  <c r="P751" i="204" s="1"/>
  <c r="P101" i="203"/>
  <c r="P99" i="203" s="1"/>
  <c r="N198" i="203"/>
  <c r="N234" i="203"/>
  <c r="N283" i="203"/>
  <c r="N325" i="203"/>
  <c r="N337" i="203"/>
  <c r="P549" i="203"/>
  <c r="P565" i="203"/>
  <c r="N572" i="203"/>
  <c r="N593" i="203"/>
  <c r="N613" i="203"/>
  <c r="O624" i="203"/>
  <c r="O622" i="203" s="1"/>
  <c r="N634" i="203"/>
  <c r="N660" i="203"/>
  <c r="N675" i="203"/>
  <c r="N673" i="203" s="1"/>
  <c r="N671" i="203" s="1"/>
  <c r="O679" i="203"/>
  <c r="O677" i="203" s="1"/>
  <c r="N702" i="203"/>
  <c r="N755" i="203"/>
  <c r="O761" i="203"/>
  <c r="O759" i="203" s="1"/>
  <c r="N106" i="202"/>
  <c r="N157" i="202"/>
  <c r="N179" i="202"/>
  <c r="N220" i="202"/>
  <c r="N255" i="202"/>
  <c r="N283" i="202"/>
  <c r="N360" i="202"/>
  <c r="N391" i="202"/>
  <c r="N433" i="202"/>
  <c r="N510" i="202"/>
  <c r="N637" i="202"/>
  <c r="N662" i="202"/>
  <c r="P679" i="207"/>
  <c r="P677" i="207" s="1"/>
  <c r="N526" i="206"/>
  <c r="N524" i="206" s="1"/>
  <c r="N567" i="206"/>
  <c r="N610" i="206"/>
  <c r="N639" i="206"/>
  <c r="N662" i="206"/>
  <c r="P679" i="206"/>
  <c r="P677" i="206" s="1"/>
  <c r="N763" i="206"/>
  <c r="N761" i="206" s="1"/>
  <c r="N759" i="206" s="1"/>
  <c r="O68" i="205"/>
  <c r="O66" i="205" s="1"/>
  <c r="N91" i="205"/>
  <c r="N106" i="205"/>
  <c r="N147" i="205"/>
  <c r="N295" i="205"/>
  <c r="N303" i="205"/>
  <c r="N360" i="204"/>
  <c r="N572" i="204"/>
  <c r="N603" i="204"/>
  <c r="N601" i="204" s="1"/>
  <c r="P624" i="204"/>
  <c r="P622" i="204" s="1"/>
  <c r="N132" i="203"/>
  <c r="N264" i="203"/>
  <c r="N262" i="203" s="1"/>
  <c r="N260" i="203" s="1"/>
  <c r="O364" i="203"/>
  <c r="O362" i="203" s="1"/>
  <c r="N445" i="202"/>
  <c r="N473" i="202"/>
  <c r="N555" i="202"/>
  <c r="N651" i="202"/>
  <c r="N522" i="202"/>
  <c r="N531" i="202"/>
  <c r="N529" i="202" s="1"/>
  <c r="P549" i="202"/>
  <c r="N572" i="202"/>
  <c r="N702" i="202"/>
  <c r="N755" i="202"/>
  <c r="P533" i="202"/>
  <c r="O549" i="202"/>
  <c r="N593" i="202"/>
  <c r="N613" i="202"/>
  <c r="N631" i="202"/>
  <c r="N634" i="202"/>
  <c r="N665" i="202"/>
  <c r="N675" i="202"/>
  <c r="N673" i="202" s="1"/>
  <c r="N671" i="202" s="1"/>
  <c r="N710" i="202"/>
  <c r="N88" i="212"/>
  <c r="N185" i="212"/>
  <c r="N455" i="212"/>
  <c r="N88" i="211"/>
  <c r="N464" i="211"/>
  <c r="N217" i="211"/>
  <c r="N20" i="211"/>
  <c r="P18" i="210"/>
  <c r="N88" i="210"/>
  <c r="N248" i="210"/>
  <c r="N500" i="210"/>
  <c r="N307" i="208"/>
  <c r="N224" i="208"/>
  <c r="N185" i="208"/>
  <c r="O165" i="208"/>
  <c r="N169" i="208"/>
  <c r="P167" i="208"/>
  <c r="N710" i="208"/>
  <c r="N455" i="208"/>
  <c r="O18" i="207"/>
  <c r="O16" i="207" s="1"/>
  <c r="N55" i="207"/>
  <c r="N189" i="207"/>
  <c r="N185" i="207"/>
  <c r="N217" i="207"/>
  <c r="N88" i="207"/>
  <c r="N514" i="207"/>
  <c r="N455" i="207"/>
  <c r="N500" i="207"/>
  <c r="N176" i="207"/>
  <c r="N735" i="206"/>
  <c r="N651" i="206"/>
  <c r="N500" i="206"/>
  <c r="N464" i="206"/>
  <c r="N455" i="206"/>
  <c r="N217" i="206"/>
  <c r="P18" i="206"/>
  <c r="N724" i="200"/>
  <c r="N724" i="202"/>
  <c r="N724" i="212"/>
  <c r="N724" i="205"/>
  <c r="P533" i="205"/>
  <c r="N473" i="205"/>
  <c r="N455" i="205"/>
  <c r="N449" i="205"/>
  <c r="N200" i="205"/>
  <c r="N185" i="205"/>
  <c r="N55" i="205"/>
  <c r="N455" i="204"/>
  <c r="P624" i="203"/>
  <c r="N200" i="203"/>
  <c r="N464" i="203"/>
  <c r="N455" i="203"/>
  <c r="P18" i="203"/>
  <c r="N307" i="203"/>
  <c r="N449" i="203"/>
  <c r="N500" i="202"/>
  <c r="P362" i="202"/>
  <c r="N366" i="202"/>
  <c r="N364" i="202" s="1"/>
  <c r="O364" i="202"/>
  <c r="N185" i="202"/>
  <c r="N710" i="200"/>
  <c r="N300" i="201"/>
  <c r="O410" i="201"/>
  <c r="O408" i="201" s="1"/>
  <c r="N300" i="212"/>
  <c r="O410" i="212"/>
  <c r="O408" i="212" s="1"/>
  <c r="O300" i="211"/>
  <c r="P410" i="211"/>
  <c r="P408" i="211" s="1"/>
  <c r="O68" i="201"/>
  <c r="O66" i="201" s="1"/>
  <c r="O167" i="201"/>
  <c r="O165" i="201" s="1"/>
  <c r="P272" i="201"/>
  <c r="O572" i="201"/>
  <c r="O565" i="201" s="1"/>
  <c r="O606" i="201"/>
  <c r="P617" i="201"/>
  <c r="P606" i="201" s="1"/>
  <c r="N626" i="201"/>
  <c r="P679" i="201"/>
  <c r="P677" i="201" s="1"/>
  <c r="N702" i="201"/>
  <c r="P761" i="201"/>
  <c r="P759" i="201" s="1"/>
  <c r="O113" i="212"/>
  <c r="O111" i="212" s="1"/>
  <c r="O130" i="212"/>
  <c r="O128" i="212" s="1"/>
  <c r="O262" i="212"/>
  <c r="O260" i="212" s="1"/>
  <c r="P410" i="212"/>
  <c r="P408" i="212" s="1"/>
  <c r="P529" i="212"/>
  <c r="O533" i="212"/>
  <c r="O624" i="212"/>
  <c r="O622" i="212" s="1"/>
  <c r="N651" i="212"/>
  <c r="P673" i="212"/>
  <c r="P671" i="212" s="1"/>
  <c r="P753" i="212"/>
  <c r="P751" i="212" s="1"/>
  <c r="O68" i="211"/>
  <c r="O66" i="211" s="1"/>
  <c r="O167" i="211"/>
  <c r="O165" i="211" s="1"/>
  <c r="N366" i="211"/>
  <c r="N364" i="211" s="1"/>
  <c r="N362" i="211" s="1"/>
  <c r="O370" i="211"/>
  <c r="N439" i="211"/>
  <c r="N473" i="211"/>
  <c r="N366" i="201"/>
  <c r="N364" i="201" s="1"/>
  <c r="N362" i="201" s="1"/>
  <c r="N526" i="201"/>
  <c r="N524" i="201" s="1"/>
  <c r="N567" i="201"/>
  <c r="N580" i="201"/>
  <c r="P647" i="201"/>
  <c r="N20" i="212"/>
  <c r="N103" i="212"/>
  <c r="N176" i="212"/>
  <c r="N325" i="212"/>
  <c r="O370" i="212"/>
  <c r="N381" i="212"/>
  <c r="N551" i="212"/>
  <c r="P624" i="212"/>
  <c r="P622" i="212" s="1"/>
  <c r="O113" i="201"/>
  <c r="O111" i="201" s="1"/>
  <c r="O130" i="201"/>
  <c r="O128" i="201" s="1"/>
  <c r="O262" i="201"/>
  <c r="O260" i="201" s="1"/>
  <c r="P410" i="201"/>
  <c r="P408" i="201" s="1"/>
  <c r="P406" i="201" s="1"/>
  <c r="O533" i="201"/>
  <c r="O68" i="212"/>
  <c r="O66" i="212" s="1"/>
  <c r="O167" i="212"/>
  <c r="O165" i="212" s="1"/>
  <c r="O572" i="212"/>
  <c r="O606" i="212"/>
  <c r="O113" i="211"/>
  <c r="O111" i="211" s="1"/>
  <c r="O130" i="211"/>
  <c r="O128" i="211" s="1"/>
  <c r="O262" i="211"/>
  <c r="O260" i="211" s="1"/>
  <c r="N430" i="211"/>
  <c r="N455" i="211"/>
  <c r="N522" i="208"/>
  <c r="N531" i="208"/>
  <c r="N529" i="208" s="1"/>
  <c r="P529" i="208"/>
  <c r="N626" i="208"/>
  <c r="O624" i="208"/>
  <c r="O622" i="208" s="1"/>
  <c r="P679" i="208"/>
  <c r="P677" i="208" s="1"/>
  <c r="N689" i="208"/>
  <c r="O529" i="211"/>
  <c r="N567" i="211"/>
  <c r="N580" i="211"/>
  <c r="O673" i="211"/>
  <c r="O671" i="211" s="1"/>
  <c r="O753" i="211"/>
  <c r="O751" i="211" s="1"/>
  <c r="N20" i="210"/>
  <c r="N103" i="210"/>
  <c r="N176" i="210"/>
  <c r="O272" i="210"/>
  <c r="O370" i="210"/>
  <c r="N381" i="210"/>
  <c r="O549" i="210"/>
  <c r="N551" i="210"/>
  <c r="O617" i="210"/>
  <c r="O679" i="210"/>
  <c r="O677" i="210" s="1"/>
  <c r="O761" i="210"/>
  <c r="O759" i="210" s="1"/>
  <c r="N366" i="208"/>
  <c r="N364" i="208" s="1"/>
  <c r="N362" i="208" s="1"/>
  <c r="N755" i="208"/>
  <c r="P753" i="208"/>
  <c r="P751" i="208" s="1"/>
  <c r="N95" i="207"/>
  <c r="N113" i="207"/>
  <c r="N111" i="207" s="1"/>
  <c r="O113" i="207"/>
  <c r="O111" i="207" s="1"/>
  <c r="O478" i="211"/>
  <c r="O533" i="211"/>
  <c r="O68" i="210"/>
  <c r="O66" i="210" s="1"/>
  <c r="O167" i="210"/>
  <c r="O165" i="210" s="1"/>
  <c r="O572" i="210"/>
  <c r="O113" i="208"/>
  <c r="O111" i="208" s="1"/>
  <c r="O130" i="208"/>
  <c r="O128" i="208" s="1"/>
  <c r="O262" i="208"/>
  <c r="O260" i="208" s="1"/>
  <c r="P377" i="208"/>
  <c r="N546" i="208"/>
  <c r="O533" i="208"/>
  <c r="P549" i="208"/>
  <c r="N558" i="208"/>
  <c r="N572" i="208"/>
  <c r="O572" i="208"/>
  <c r="O565" i="208" s="1"/>
  <c r="N631" i="208"/>
  <c r="N675" i="208"/>
  <c r="N673" i="208" s="1"/>
  <c r="N671" i="208" s="1"/>
  <c r="P673" i="208"/>
  <c r="P671" i="208" s="1"/>
  <c r="N702" i="208"/>
  <c r="N300" i="207"/>
  <c r="O410" i="207"/>
  <c r="O408" i="207" s="1"/>
  <c r="O549" i="211"/>
  <c r="O679" i="211"/>
  <c r="O677" i="211" s="1"/>
  <c r="O364" i="210"/>
  <c r="O362" i="210" s="1"/>
  <c r="O410" i="210"/>
  <c r="O408" i="210" s="1"/>
  <c r="O567" i="210"/>
  <c r="O578" i="210"/>
  <c r="O576" i="210" s="1"/>
  <c r="O18" i="208"/>
  <c r="O101" i="208"/>
  <c r="O99" i="208" s="1"/>
  <c r="O370" i="208"/>
  <c r="N500" i="208"/>
  <c r="N610" i="208"/>
  <c r="N731" i="208"/>
  <c r="N132" i="207"/>
  <c r="O130" i="207"/>
  <c r="O128" i="207" s="1"/>
  <c r="P410" i="208"/>
  <c r="P408" i="208" s="1"/>
  <c r="O68" i="207"/>
  <c r="O66" i="207" s="1"/>
  <c r="O167" i="207"/>
  <c r="O165" i="207" s="1"/>
  <c r="P370" i="207"/>
  <c r="N558" i="207"/>
  <c r="N572" i="207"/>
  <c r="P624" i="207"/>
  <c r="P622" i="207" s="1"/>
  <c r="O549" i="208"/>
  <c r="N159" i="207"/>
  <c r="O364" i="207"/>
  <c r="O362" i="207" s="1"/>
  <c r="O567" i="207"/>
  <c r="O565" i="207" s="1"/>
  <c r="O578" i="207"/>
  <c r="O576" i="207" s="1"/>
  <c r="N626" i="207"/>
  <c r="N665" i="207"/>
  <c r="O673" i="207"/>
  <c r="O671" i="207" s="1"/>
  <c r="O679" i="207"/>
  <c r="O677" i="207" s="1"/>
  <c r="P753" i="207"/>
  <c r="P751" i="207" s="1"/>
  <c r="N138" i="206"/>
  <c r="N300" i="205"/>
  <c r="O410" i="205"/>
  <c r="O262" i="207"/>
  <c r="O260" i="207" s="1"/>
  <c r="P410" i="207"/>
  <c r="P408" i="207" s="1"/>
  <c r="P406" i="207" s="1"/>
  <c r="O533" i="207"/>
  <c r="N651" i="207"/>
  <c r="N710" i="207"/>
  <c r="O753" i="207"/>
  <c r="O751" i="207" s="1"/>
  <c r="N70" i="206"/>
  <c r="N68" i="206" s="1"/>
  <c r="N66" i="206" s="1"/>
  <c r="N149" i="206"/>
  <c r="N151" i="206"/>
  <c r="P606" i="206"/>
  <c r="O549" i="206"/>
  <c r="O617" i="206"/>
  <c r="O679" i="206"/>
  <c r="O677" i="206" s="1"/>
  <c r="O761" i="206"/>
  <c r="O759" i="206" s="1"/>
  <c r="N366" i="205"/>
  <c r="N364" i="205" s="1"/>
  <c r="N362" i="205" s="1"/>
  <c r="O68" i="206"/>
  <c r="O66" i="206" s="1"/>
  <c r="O167" i="206"/>
  <c r="O165" i="206" s="1"/>
  <c r="O572" i="206"/>
  <c r="O113" i="205"/>
  <c r="O111" i="205" s="1"/>
  <c r="O130" i="205"/>
  <c r="O128" i="205" s="1"/>
  <c r="N176" i="205"/>
  <c r="N217" i="205"/>
  <c r="N251" i="205"/>
  <c r="N314" i="205"/>
  <c r="N325" i="205"/>
  <c r="N500" i="205"/>
  <c r="N526" i="205"/>
  <c r="N524" i="205" s="1"/>
  <c r="O364" i="206"/>
  <c r="O362" i="206" s="1"/>
  <c r="O410" i="206"/>
  <c r="O408" i="206" s="1"/>
  <c r="O406" i="206" s="1"/>
  <c r="O567" i="206"/>
  <c r="O578" i="206"/>
  <c r="O576" i="206" s="1"/>
  <c r="O18" i="205"/>
  <c r="O16" i="205" s="1"/>
  <c r="O101" i="205"/>
  <c r="O99" i="205" s="1"/>
  <c r="N198" i="205"/>
  <c r="O321" i="205"/>
  <c r="N337" i="205"/>
  <c r="N372" i="205"/>
  <c r="P410" i="205"/>
  <c r="P606" i="205"/>
  <c r="O533" i="204"/>
  <c r="N651" i="204"/>
  <c r="O647" i="204"/>
  <c r="N138" i="203"/>
  <c r="O130" i="203"/>
  <c r="O128" i="203" s="1"/>
  <c r="O109" i="203" s="1"/>
  <c r="N520" i="203"/>
  <c r="O549" i="205"/>
  <c r="O617" i="205"/>
  <c r="O679" i="205"/>
  <c r="O677" i="205" s="1"/>
  <c r="O761" i="205"/>
  <c r="O759" i="205" s="1"/>
  <c r="O300" i="204"/>
  <c r="O274" i="204" s="1"/>
  <c r="P410" i="204"/>
  <c r="P408" i="204" s="1"/>
  <c r="P647" i="204"/>
  <c r="N710" i="204"/>
  <c r="N70" i="203"/>
  <c r="N68" i="203" s="1"/>
  <c r="N66" i="203" s="1"/>
  <c r="O68" i="203"/>
  <c r="O66" i="203" s="1"/>
  <c r="N149" i="203"/>
  <c r="N485" i="203"/>
  <c r="O572" i="205"/>
  <c r="O113" i="204"/>
  <c r="O111" i="204" s="1"/>
  <c r="O130" i="204"/>
  <c r="O128" i="204" s="1"/>
  <c r="O262" i="204"/>
  <c r="O260" i="204" s="1"/>
  <c r="P377" i="204"/>
  <c r="N445" i="204"/>
  <c r="N567" i="204"/>
  <c r="P578" i="204"/>
  <c r="P576" i="204" s="1"/>
  <c r="N637" i="204"/>
  <c r="N656" i="204"/>
  <c r="N718" i="204"/>
  <c r="N55" i="203"/>
  <c r="N103" i="203"/>
  <c r="N176" i="203"/>
  <c r="N360" i="203"/>
  <c r="N391" i="203"/>
  <c r="N445" i="203"/>
  <c r="O567" i="205"/>
  <c r="O578" i="205"/>
  <c r="O576" i="205" s="1"/>
  <c r="O18" i="204"/>
  <c r="O16" i="204" s="1"/>
  <c r="O101" i="204"/>
  <c r="O99" i="204" s="1"/>
  <c r="P364" i="204"/>
  <c r="P362" i="204" s="1"/>
  <c r="N366" i="204"/>
  <c r="N364" i="204" s="1"/>
  <c r="N362" i="204" s="1"/>
  <c r="N520" i="204"/>
  <c r="N553" i="204"/>
  <c r="P565" i="204"/>
  <c r="N589" i="204"/>
  <c r="P606" i="204"/>
  <c r="N613" i="204"/>
  <c r="O606" i="204"/>
  <c r="N619" i="204"/>
  <c r="N617" i="204" s="1"/>
  <c r="N662" i="204"/>
  <c r="N681" i="204"/>
  <c r="N716" i="204"/>
  <c r="N20" i="203"/>
  <c r="N62" i="203"/>
  <c r="N60" i="203" s="1"/>
  <c r="N88" i="203"/>
  <c r="N169" i="203"/>
  <c r="N167" i="203" s="1"/>
  <c r="N165" i="203" s="1"/>
  <c r="O167" i="203"/>
  <c r="O165" i="203" s="1"/>
  <c r="N194" i="203"/>
  <c r="N291" i="203"/>
  <c r="N381" i="203"/>
  <c r="N398" i="203"/>
  <c r="N70" i="202"/>
  <c r="N68" i="202" s="1"/>
  <c r="N66" i="202" s="1"/>
  <c r="O68" i="202"/>
  <c r="O66" i="202" s="1"/>
  <c r="N138" i="202"/>
  <c r="O130" i="202"/>
  <c r="O128" i="202" s="1"/>
  <c r="N149" i="202"/>
  <c r="N372" i="202"/>
  <c r="O370" i="202"/>
  <c r="N651" i="203"/>
  <c r="P679" i="203"/>
  <c r="P677" i="203" s="1"/>
  <c r="N710" i="203"/>
  <c r="N154" i="202"/>
  <c r="O567" i="204"/>
  <c r="O565" i="204" s="1"/>
  <c r="O578" i="204"/>
  <c r="O576" i="204" s="1"/>
  <c r="O18" i="203"/>
  <c r="O101" i="203"/>
  <c r="O99" i="203" s="1"/>
  <c r="O370" i="203"/>
  <c r="N526" i="203"/>
  <c r="N524" i="203" s="1"/>
  <c r="O533" i="203"/>
  <c r="N567" i="203"/>
  <c r="P578" i="203"/>
  <c r="P576" i="203" s="1"/>
  <c r="N658" i="203"/>
  <c r="N718" i="203"/>
  <c r="N20" i="202"/>
  <c r="N62" i="202"/>
  <c r="N60" i="202" s="1"/>
  <c r="N88" i="202"/>
  <c r="P101" i="202"/>
  <c r="P99" i="202" s="1"/>
  <c r="O300" i="203"/>
  <c r="P410" i="203"/>
  <c r="P408" i="203" s="1"/>
  <c r="O424" i="203"/>
  <c r="N619" i="203"/>
  <c r="N617" i="203" s="1"/>
  <c r="P617" i="203"/>
  <c r="P606" i="203" s="1"/>
  <c r="N639" i="203"/>
  <c r="N656" i="203"/>
  <c r="N716" i="203"/>
  <c r="N97" i="202"/>
  <c r="N558" i="203"/>
  <c r="O606" i="203"/>
  <c r="O113" i="202"/>
  <c r="O111" i="202" s="1"/>
  <c r="N132" i="202"/>
  <c r="N147" i="202"/>
  <c r="N176" i="202"/>
  <c r="N198" i="202"/>
  <c r="N303" i="202"/>
  <c r="P370" i="202"/>
  <c r="O567" i="203"/>
  <c r="O565" i="203" s="1"/>
  <c r="O578" i="203"/>
  <c r="O576" i="203" s="1"/>
  <c r="O18" i="202"/>
  <c r="O101" i="202"/>
  <c r="O99" i="202" s="1"/>
  <c r="N169" i="202"/>
  <c r="N167" i="202" s="1"/>
  <c r="N165" i="202" s="1"/>
  <c r="O167" i="202"/>
  <c r="O165" i="202" s="1"/>
  <c r="N325" i="202"/>
  <c r="N381" i="202"/>
  <c r="N248" i="202"/>
  <c r="N300" i="202"/>
  <c r="O410" i="202"/>
  <c r="O408" i="202" s="1"/>
  <c r="O262" i="202"/>
  <c r="P410" i="202"/>
  <c r="P408" i="202" s="1"/>
  <c r="P529" i="202"/>
  <c r="O533" i="202"/>
  <c r="O624" i="202"/>
  <c r="O622" i="202" s="1"/>
  <c r="N689" i="202"/>
  <c r="O572" i="202"/>
  <c r="O565" i="202" s="1"/>
  <c r="O533" i="200"/>
  <c r="O624" i="200"/>
  <c r="O622" i="200" s="1"/>
  <c r="N651" i="200"/>
  <c r="P673" i="200"/>
  <c r="P671" i="200" s="1"/>
  <c r="P753" i="200"/>
  <c r="P751" i="200" s="1"/>
  <c r="O549" i="200"/>
  <c r="P624" i="200"/>
  <c r="P622" i="200" s="1"/>
  <c r="O572" i="200"/>
  <c r="O565" i="200" s="1"/>
  <c r="O606" i="200"/>
  <c r="P406" i="206" l="1"/>
  <c r="P406" i="211"/>
  <c r="P406" i="208"/>
  <c r="O406" i="210"/>
  <c r="O406" i="207"/>
  <c r="O406" i="208"/>
  <c r="P406" i="212"/>
  <c r="O406" i="212"/>
  <c r="P406" i="210"/>
  <c r="O406" i="201"/>
  <c r="N649" i="210"/>
  <c r="N649" i="203"/>
  <c r="N649" i="202"/>
  <c r="N647" i="202" s="1"/>
  <c r="N649" i="207"/>
  <c r="N649" i="212"/>
  <c r="N649" i="206"/>
  <c r="N649" i="201"/>
  <c r="N649" i="205"/>
  <c r="N647" i="205" s="1"/>
  <c r="N649" i="211"/>
  <c r="N647" i="211" s="1"/>
  <c r="N480" i="212"/>
  <c r="N649" i="208"/>
  <c r="N649" i="200"/>
  <c r="N647" i="200" s="1"/>
  <c r="N649" i="204"/>
  <c r="N518" i="211"/>
  <c r="N379" i="212"/>
  <c r="N377" i="212" s="1"/>
  <c r="N518" i="210"/>
  <c r="N379" i="205"/>
  <c r="N377" i="205" s="1"/>
  <c r="N700" i="202"/>
  <c r="N698" i="202" s="1"/>
  <c r="P441" i="204"/>
  <c r="P406" i="204" s="1"/>
  <c r="O441" i="204"/>
  <c r="O272" i="202"/>
  <c r="O260" i="202"/>
  <c r="P576" i="200"/>
  <c r="O377" i="201"/>
  <c r="O362" i="201"/>
  <c r="P321" i="201"/>
  <c r="O143" i="201"/>
  <c r="P143" i="201"/>
  <c r="N274" i="207"/>
  <c r="N272" i="207" s="1"/>
  <c r="N480" i="211"/>
  <c r="N478" i="211" s="1"/>
  <c r="N476" i="211" s="1"/>
  <c r="O272" i="204"/>
  <c r="N274" i="205"/>
  <c r="N272" i="205" s="1"/>
  <c r="N274" i="202"/>
  <c r="N272" i="202" s="1"/>
  <c r="N379" i="204"/>
  <c r="N377" i="204" s="1"/>
  <c r="N274" i="208"/>
  <c r="N379" i="207"/>
  <c r="N377" i="207" s="1"/>
  <c r="N379" i="201"/>
  <c r="N377" i="201" s="1"/>
  <c r="N480" i="206"/>
  <c r="N478" i="206" s="1"/>
  <c r="N476" i="206" s="1"/>
  <c r="N379" i="211"/>
  <c r="N377" i="211" s="1"/>
  <c r="N274" i="210"/>
  <c r="N272" i="210" s="1"/>
  <c r="N379" i="202"/>
  <c r="N377" i="202" s="1"/>
  <c r="N379" i="203"/>
  <c r="N377" i="203" s="1"/>
  <c r="N379" i="210"/>
  <c r="N377" i="210" s="1"/>
  <c r="N700" i="211"/>
  <c r="N698" i="211" s="1"/>
  <c r="N700" i="200"/>
  <c r="N698" i="200" s="1"/>
  <c r="N379" i="206"/>
  <c r="N377" i="206" s="1"/>
  <c r="N379" i="208"/>
  <c r="N274" i="212"/>
  <c r="N272" i="212" s="1"/>
  <c r="O274" i="203"/>
  <c r="O272" i="203" s="1"/>
  <c r="N480" i="208"/>
  <c r="N478" i="208" s="1"/>
  <c r="N476" i="208" s="1"/>
  <c r="N443" i="204"/>
  <c r="N441" i="204" s="1"/>
  <c r="N274" i="206"/>
  <c r="N272" i="206" s="1"/>
  <c r="N700" i="206"/>
  <c r="N698" i="206" s="1"/>
  <c r="N274" i="201"/>
  <c r="N272" i="201" s="1"/>
  <c r="O274" i="211"/>
  <c r="O272" i="211" s="1"/>
  <c r="N480" i="210"/>
  <c r="N478" i="210" s="1"/>
  <c r="N476" i="210" s="1"/>
  <c r="N480" i="207"/>
  <c r="N478" i="207" s="1"/>
  <c r="N476" i="207" s="1"/>
  <c r="N480" i="201"/>
  <c r="N478" i="201" s="1"/>
  <c r="N476" i="201" s="1"/>
  <c r="N443" i="207"/>
  <c r="N441" i="207" s="1"/>
  <c r="N443" i="202"/>
  <c r="N700" i="205"/>
  <c r="N698" i="205" s="1"/>
  <c r="N443" i="201"/>
  <c r="N441" i="201" s="1"/>
  <c r="N443" i="208"/>
  <c r="N441" i="208" s="1"/>
  <c r="N700" i="208"/>
  <c r="N698" i="208" s="1"/>
  <c r="N700" i="201"/>
  <c r="N700" i="203"/>
  <c r="N698" i="203" s="1"/>
  <c r="N700" i="212"/>
  <c r="N700" i="210"/>
  <c r="N698" i="210" s="1"/>
  <c r="N443" i="210"/>
  <c r="N700" i="204"/>
  <c r="N698" i="204" s="1"/>
  <c r="N443" i="211"/>
  <c r="N441" i="211" s="1"/>
  <c r="N443" i="203"/>
  <c r="N518" i="203"/>
  <c r="N443" i="212"/>
  <c r="N441" i="212" s="1"/>
  <c r="N443" i="205"/>
  <c r="N441" i="205" s="1"/>
  <c r="N443" i="206"/>
  <c r="N441" i="206" s="1"/>
  <c r="N700" i="207"/>
  <c r="N698" i="207" s="1"/>
  <c r="N518" i="212"/>
  <c r="N518" i="204"/>
  <c r="N518" i="202"/>
  <c r="N518" i="207"/>
  <c r="N518" i="200"/>
  <c r="N518" i="206"/>
  <c r="N518" i="208"/>
  <c r="N518" i="201"/>
  <c r="N518" i="205"/>
  <c r="N493" i="208"/>
  <c r="N493" i="205"/>
  <c r="N491" i="205" s="1"/>
  <c r="N493" i="204"/>
  <c r="N491" i="204" s="1"/>
  <c r="N493" i="211"/>
  <c r="N491" i="211" s="1"/>
  <c r="N493" i="206"/>
  <c r="N491" i="206" s="1"/>
  <c r="N493" i="203"/>
  <c r="N491" i="203" s="1"/>
  <c r="N493" i="207"/>
  <c r="N491" i="207" s="1"/>
  <c r="N493" i="210"/>
  <c r="N491" i="210" s="1"/>
  <c r="N493" i="202"/>
  <c r="N491" i="202" s="1"/>
  <c r="N493" i="212"/>
  <c r="N491" i="212" s="1"/>
  <c r="N493" i="201"/>
  <c r="N491" i="201" s="1"/>
  <c r="O478" i="205"/>
  <c r="O476" i="205" s="1"/>
  <c r="O478" i="210"/>
  <c r="O476" i="210" s="1"/>
  <c r="O478" i="201"/>
  <c r="O478" i="207"/>
  <c r="O476" i="207" s="1"/>
  <c r="O478" i="212"/>
  <c r="O476" i="212" s="1"/>
  <c r="O478" i="208"/>
  <c r="O476" i="208" s="1"/>
  <c r="N478" i="212"/>
  <c r="N476" i="212" s="1"/>
  <c r="N426" i="211"/>
  <c r="N426" i="208"/>
  <c r="N424" i="208" s="1"/>
  <c r="N420" i="208" s="1"/>
  <c r="N418" i="208" s="1"/>
  <c r="N426" i="206"/>
  <c r="N424" i="206" s="1"/>
  <c r="N420" i="206" s="1"/>
  <c r="N418" i="206" s="1"/>
  <c r="N426" i="202"/>
  <c r="N424" i="202" s="1"/>
  <c r="N420" i="202" s="1"/>
  <c r="N418" i="202" s="1"/>
  <c r="N426" i="207"/>
  <c r="N424" i="207" s="1"/>
  <c r="N420" i="207" s="1"/>
  <c r="N418" i="207" s="1"/>
  <c r="N426" i="203"/>
  <c r="N424" i="203" s="1"/>
  <c r="N420" i="203" s="1"/>
  <c r="N418" i="203" s="1"/>
  <c r="N565" i="211"/>
  <c r="N426" i="201"/>
  <c r="N424" i="201" s="1"/>
  <c r="N420" i="201" s="1"/>
  <c r="N418" i="201" s="1"/>
  <c r="N426" i="204"/>
  <c r="N424" i="204" s="1"/>
  <c r="N420" i="204" s="1"/>
  <c r="N418" i="204" s="1"/>
  <c r="N426" i="210"/>
  <c r="N424" i="210" s="1"/>
  <c r="N420" i="210" s="1"/>
  <c r="N418" i="210" s="1"/>
  <c r="N426" i="212"/>
  <c r="N424" i="212" s="1"/>
  <c r="N420" i="212" s="1"/>
  <c r="N418" i="212" s="1"/>
  <c r="N426" i="205"/>
  <c r="N424" i="205" s="1"/>
  <c r="N420" i="205" s="1"/>
  <c r="N418" i="205" s="1"/>
  <c r="P109" i="206"/>
  <c r="P109" i="210"/>
  <c r="P109" i="205"/>
  <c r="P16" i="205"/>
  <c r="P14" i="205" s="1"/>
  <c r="P16" i="204"/>
  <c r="P14" i="204" s="1"/>
  <c r="P109" i="202"/>
  <c r="P16" i="210"/>
  <c r="P14" i="210" s="1"/>
  <c r="N323" i="208"/>
  <c r="N321" i="208" s="1"/>
  <c r="N323" i="202"/>
  <c r="N321" i="202" s="1"/>
  <c r="P109" i="208"/>
  <c r="P109" i="212"/>
  <c r="N323" i="206"/>
  <c r="N321" i="206" s="1"/>
  <c r="N323" i="212"/>
  <c r="N321" i="212" s="1"/>
  <c r="N323" i="211"/>
  <c r="N321" i="211" s="1"/>
  <c r="N323" i="204"/>
  <c r="N321" i="204" s="1"/>
  <c r="N323" i="210"/>
  <c r="N321" i="210" s="1"/>
  <c r="N323" i="205"/>
  <c r="N321" i="205" s="1"/>
  <c r="N323" i="201"/>
  <c r="N321" i="201" s="1"/>
  <c r="N323" i="203"/>
  <c r="N321" i="203" s="1"/>
  <c r="N323" i="207"/>
  <c r="N321" i="207" s="1"/>
  <c r="P16" i="206"/>
  <c r="P14" i="206" s="1"/>
  <c r="P109" i="211"/>
  <c r="P109" i="203"/>
  <c r="P16" i="202"/>
  <c r="N272" i="208"/>
  <c r="P109" i="204"/>
  <c r="P16" i="207"/>
  <c r="P14" i="207" s="1"/>
  <c r="P16" i="211"/>
  <c r="P14" i="211" s="1"/>
  <c r="P16" i="212"/>
  <c r="P14" i="212" s="1"/>
  <c r="P109" i="201"/>
  <c r="N246" i="202"/>
  <c r="N246" i="210"/>
  <c r="N608" i="201"/>
  <c r="N606" i="201" s="1"/>
  <c r="N246" i="204"/>
  <c r="N246" i="208"/>
  <c r="N246" i="211"/>
  <c r="N246" i="206"/>
  <c r="N246" i="212"/>
  <c r="N246" i="201"/>
  <c r="N246" i="203"/>
  <c r="N246" i="207"/>
  <c r="N246" i="205"/>
  <c r="P574" i="208"/>
  <c r="P109" i="207"/>
  <c r="N145" i="204"/>
  <c r="N143" i="204" s="1"/>
  <c r="N753" i="200"/>
  <c r="N751" i="200" s="1"/>
  <c r="N145" i="203"/>
  <c r="N143" i="203" s="1"/>
  <c r="N753" i="205"/>
  <c r="N751" i="205" s="1"/>
  <c r="N679" i="200"/>
  <c r="N677" i="200" s="1"/>
  <c r="P16" i="208"/>
  <c r="P14" i="208" s="1"/>
  <c r="N145" i="212"/>
  <c r="N143" i="212" s="1"/>
  <c r="N145" i="207"/>
  <c r="N143" i="207" s="1"/>
  <c r="N145" i="208"/>
  <c r="N143" i="208" s="1"/>
  <c r="N145" i="211"/>
  <c r="N143" i="211" s="1"/>
  <c r="N145" i="206"/>
  <c r="N143" i="206" s="1"/>
  <c r="N130" i="212"/>
  <c r="N128" i="212" s="1"/>
  <c r="N109" i="212" s="1"/>
  <c r="N145" i="202"/>
  <c r="N143" i="202" s="1"/>
  <c r="N145" i="205"/>
  <c r="N143" i="205" s="1"/>
  <c r="N145" i="201"/>
  <c r="N143" i="201" s="1"/>
  <c r="N753" i="207"/>
  <c r="N751" i="207" s="1"/>
  <c r="N145" i="210"/>
  <c r="N143" i="210" s="1"/>
  <c r="N18" i="212"/>
  <c r="N16" i="212" s="1"/>
  <c r="N86" i="210"/>
  <c r="N84" i="210" s="1"/>
  <c r="N18" i="208"/>
  <c r="N16" i="208" s="1"/>
  <c r="N130" i="210"/>
  <c r="N128" i="210" s="1"/>
  <c r="N109" i="210" s="1"/>
  <c r="N753" i="201"/>
  <c r="N751" i="201" s="1"/>
  <c r="N86" i="201"/>
  <c r="N84" i="201" s="1"/>
  <c r="N86" i="211"/>
  <c r="N84" i="211" s="1"/>
  <c r="N86" i="203"/>
  <c r="N84" i="203" s="1"/>
  <c r="N565" i="206"/>
  <c r="O476" i="211"/>
  <c r="N86" i="207"/>
  <c r="N84" i="207" s="1"/>
  <c r="N86" i="212"/>
  <c r="N84" i="212" s="1"/>
  <c r="N86" i="208"/>
  <c r="N84" i="208" s="1"/>
  <c r="N86" i="202"/>
  <c r="N86" i="205"/>
  <c r="N84" i="205" s="1"/>
  <c r="N565" i="203"/>
  <c r="N86" i="206"/>
  <c r="N84" i="206" s="1"/>
  <c r="P16" i="201"/>
  <c r="P14" i="201" s="1"/>
  <c r="N86" i="204"/>
  <c r="N84" i="204" s="1"/>
  <c r="O606" i="208"/>
  <c r="O574" i="208" s="1"/>
  <c r="N608" i="206"/>
  <c r="N606" i="206" s="1"/>
  <c r="N753" i="211"/>
  <c r="N751" i="211" s="1"/>
  <c r="N608" i="200"/>
  <c r="N606" i="200" s="1"/>
  <c r="N565" i="204"/>
  <c r="N753" i="208"/>
  <c r="N751" i="208" s="1"/>
  <c r="N18" i="210"/>
  <c r="N16" i="210" s="1"/>
  <c r="N753" i="212"/>
  <c r="N751" i="212" s="1"/>
  <c r="N370" i="212"/>
  <c r="N549" i="205"/>
  <c r="P319" i="205"/>
  <c r="P669" i="203"/>
  <c r="N608" i="208"/>
  <c r="N606" i="208" s="1"/>
  <c r="P319" i="206"/>
  <c r="P319" i="203"/>
  <c r="P319" i="211"/>
  <c r="N370" i="207"/>
  <c r="N130" i="205"/>
  <c r="N128" i="205" s="1"/>
  <c r="N109" i="205" s="1"/>
  <c r="N130" i="211"/>
  <c r="N128" i="211" s="1"/>
  <c r="N109" i="211" s="1"/>
  <c r="N101" i="206"/>
  <c r="N99" i="206" s="1"/>
  <c r="N101" i="205"/>
  <c r="N99" i="205" s="1"/>
  <c r="N608" i="202"/>
  <c r="N606" i="202" s="1"/>
  <c r="N130" i="206"/>
  <c r="N128" i="206" s="1"/>
  <c r="N109" i="206" s="1"/>
  <c r="P576" i="202"/>
  <c r="P574" i="202" s="1"/>
  <c r="N130" i="204"/>
  <c r="N128" i="204" s="1"/>
  <c r="N109" i="204" s="1"/>
  <c r="N608" i="211"/>
  <c r="N606" i="211" s="1"/>
  <c r="N18" i="204"/>
  <c r="N16" i="204" s="1"/>
  <c r="N370" i="210"/>
  <c r="N549" i="202"/>
  <c r="O109" i="210"/>
  <c r="N549" i="207"/>
  <c r="N565" i="205"/>
  <c r="N578" i="202"/>
  <c r="N576" i="202" s="1"/>
  <c r="P319" i="212"/>
  <c r="N410" i="207"/>
  <c r="N408" i="207" s="1"/>
  <c r="N533" i="206"/>
  <c r="N565" i="207"/>
  <c r="N410" i="210"/>
  <c r="N408" i="210" s="1"/>
  <c r="N624" i="203"/>
  <c r="N622" i="203" s="1"/>
  <c r="P172" i="211"/>
  <c r="P141" i="211" s="1"/>
  <c r="P516" i="210"/>
  <c r="P489" i="210" s="1"/>
  <c r="N608" i="207"/>
  <c r="N606" i="207" s="1"/>
  <c r="P516" i="207"/>
  <c r="P489" i="207" s="1"/>
  <c r="N753" i="210"/>
  <c r="N751" i="210" s="1"/>
  <c r="N549" i="203"/>
  <c r="P516" i="203"/>
  <c r="P489" i="203" s="1"/>
  <c r="N753" i="202"/>
  <c r="N751" i="202" s="1"/>
  <c r="N565" i="212"/>
  <c r="N370" i="204"/>
  <c r="O574" i="211"/>
  <c r="N578" i="205"/>
  <c r="N576" i="205" s="1"/>
  <c r="N624" i="207"/>
  <c r="N622" i="207" s="1"/>
  <c r="P172" i="212"/>
  <c r="P141" i="212" s="1"/>
  <c r="N565" i="200"/>
  <c r="N679" i="202"/>
  <c r="N677" i="202" s="1"/>
  <c r="N549" i="210"/>
  <c r="P516" i="204"/>
  <c r="P489" i="204" s="1"/>
  <c r="N549" i="200"/>
  <c r="N410" i="206"/>
  <c r="N408" i="206" s="1"/>
  <c r="P441" i="202"/>
  <c r="P406" i="202" s="1"/>
  <c r="P574" i="210"/>
  <c r="N624" i="210"/>
  <c r="N622" i="210" s="1"/>
  <c r="N549" i="204"/>
  <c r="N370" i="203"/>
  <c r="P172" i="206"/>
  <c r="P141" i="206" s="1"/>
  <c r="N565" i="210"/>
  <c r="N698" i="212"/>
  <c r="N578" i="212"/>
  <c r="N576" i="212" s="1"/>
  <c r="N679" i="210"/>
  <c r="N677" i="210" s="1"/>
  <c r="N647" i="201"/>
  <c r="P172" i="208"/>
  <c r="N549" i="211"/>
  <c r="P172" i="210"/>
  <c r="P141" i="210" s="1"/>
  <c r="N549" i="201"/>
  <c r="O669" i="200"/>
  <c r="P516" i="202"/>
  <c r="P489" i="202" s="1"/>
  <c r="N410" i="202"/>
  <c r="N408" i="202" s="1"/>
  <c r="P319" i="204"/>
  <c r="N130" i="207"/>
  <c r="N128" i="207" s="1"/>
  <c r="N109" i="207" s="1"/>
  <c r="O16" i="212"/>
  <c r="O14" i="212" s="1"/>
  <c r="P669" i="202"/>
  <c r="N608" i="205"/>
  <c r="N606" i="205" s="1"/>
  <c r="N624" i="200"/>
  <c r="N622" i="200" s="1"/>
  <c r="N608" i="210"/>
  <c r="N606" i="210" s="1"/>
  <c r="N565" i="208"/>
  <c r="N578" i="204"/>
  <c r="N576" i="204" s="1"/>
  <c r="O565" i="206"/>
  <c r="O109" i="206"/>
  <c r="N101" i="208"/>
  <c r="N99" i="208" s="1"/>
  <c r="P516" i="206"/>
  <c r="P489" i="206" s="1"/>
  <c r="N753" i="204"/>
  <c r="N751" i="204" s="1"/>
  <c r="P669" i="210"/>
  <c r="O16" i="201"/>
  <c r="O14" i="201" s="1"/>
  <c r="N533" i="202"/>
  <c r="O669" i="208"/>
  <c r="N647" i="210"/>
  <c r="P669" i="211"/>
  <c r="O669" i="212"/>
  <c r="N410" i="208"/>
  <c r="N408" i="208" s="1"/>
  <c r="O669" i="201"/>
  <c r="O669" i="203"/>
  <c r="N101" i="203"/>
  <c r="N99" i="203" s="1"/>
  <c r="N533" i="208"/>
  <c r="P172" i="205"/>
  <c r="P141" i="205" s="1"/>
  <c r="N578" i="206"/>
  <c r="N576" i="206" s="1"/>
  <c r="N533" i="210"/>
  <c r="N753" i="206"/>
  <c r="N751" i="206" s="1"/>
  <c r="N679" i="201"/>
  <c r="N677" i="201" s="1"/>
  <c r="N679" i="211"/>
  <c r="N677" i="211" s="1"/>
  <c r="N679" i="212"/>
  <c r="N677" i="212" s="1"/>
  <c r="N533" i="201"/>
  <c r="N101" i="202"/>
  <c r="N99" i="202" s="1"/>
  <c r="N18" i="205"/>
  <c r="N16" i="205" s="1"/>
  <c r="P172" i="204"/>
  <c r="P141" i="204" s="1"/>
  <c r="N18" i="206"/>
  <c r="N16" i="206" s="1"/>
  <c r="O669" i="204"/>
  <c r="N549" i="206"/>
  <c r="N679" i="207"/>
  <c r="N677" i="207" s="1"/>
  <c r="N533" i="207"/>
  <c r="N533" i="211"/>
  <c r="N370" i="201"/>
  <c r="N101" i="210"/>
  <c r="N99" i="210" s="1"/>
  <c r="O565" i="212"/>
  <c r="N565" i="201"/>
  <c r="N647" i="206"/>
  <c r="P669" i="206"/>
  <c r="N377" i="208"/>
  <c r="N130" i="201"/>
  <c r="N128" i="201" s="1"/>
  <c r="N109" i="201" s="1"/>
  <c r="N578" i="207"/>
  <c r="N576" i="207" s="1"/>
  <c r="N101" i="207"/>
  <c r="N99" i="207" s="1"/>
  <c r="P172" i="201"/>
  <c r="N679" i="206"/>
  <c r="N677" i="206" s="1"/>
  <c r="N578" i="210"/>
  <c r="N576" i="210" s="1"/>
  <c r="N578" i="203"/>
  <c r="N576" i="203" s="1"/>
  <c r="N441" i="210"/>
  <c r="O16" i="208"/>
  <c r="O14" i="208" s="1"/>
  <c r="N608" i="204"/>
  <c r="N606" i="204" s="1"/>
  <c r="P574" i="207"/>
  <c r="N578" i="211"/>
  <c r="N576" i="211" s="1"/>
  <c r="P574" i="212"/>
  <c r="P669" i="201"/>
  <c r="N533" i="205"/>
  <c r="N753" i="203"/>
  <c r="N751" i="203" s="1"/>
  <c r="P669" i="204"/>
  <c r="P476" i="202"/>
  <c r="N608" i="212"/>
  <c r="N606" i="212" s="1"/>
  <c r="N130" i="208"/>
  <c r="N128" i="208" s="1"/>
  <c r="N109" i="208" s="1"/>
  <c r="N370" i="211"/>
  <c r="N482" i="202"/>
  <c r="N480" i="202" s="1"/>
  <c r="N18" i="201"/>
  <c r="N16" i="201" s="1"/>
  <c r="N698" i="201"/>
  <c r="O669" i="202"/>
  <c r="N679" i="204"/>
  <c r="N677" i="204" s="1"/>
  <c r="N624" i="204"/>
  <c r="N622" i="204" s="1"/>
  <c r="N130" i="203"/>
  <c r="N128" i="203" s="1"/>
  <c r="N109" i="203" s="1"/>
  <c r="N533" i="204"/>
  <c r="P574" i="205"/>
  <c r="O319" i="207"/>
  <c r="P319" i="208"/>
  <c r="P516" i="211"/>
  <c r="P489" i="211" s="1"/>
  <c r="N549" i="212"/>
  <c r="P516" i="212"/>
  <c r="P489" i="212" s="1"/>
  <c r="N410" i="212"/>
  <c r="N408" i="212" s="1"/>
  <c r="N18" i="211"/>
  <c r="N16" i="211" s="1"/>
  <c r="N565" i="202"/>
  <c r="N578" i="208"/>
  <c r="N576" i="208" s="1"/>
  <c r="N533" i="200"/>
  <c r="N578" i="200"/>
  <c r="N482" i="205"/>
  <c r="N480" i="205" s="1"/>
  <c r="N101" i="211"/>
  <c r="N99" i="211" s="1"/>
  <c r="O669" i="206"/>
  <c r="N101" i="212"/>
  <c r="N99" i="212" s="1"/>
  <c r="N578" i="201"/>
  <c r="N576" i="201" s="1"/>
  <c r="P574" i="211"/>
  <c r="N410" i="201"/>
  <c r="N408" i="201" s="1"/>
  <c r="P172" i="207"/>
  <c r="P141" i="207" s="1"/>
  <c r="O476" i="206"/>
  <c r="O669" i="205"/>
  <c r="P669" i="207"/>
  <c r="O669" i="210"/>
  <c r="O16" i="210"/>
  <c r="O14" i="210" s="1"/>
  <c r="N679" i="208"/>
  <c r="N677" i="208" s="1"/>
  <c r="N624" i="201"/>
  <c r="N622" i="201" s="1"/>
  <c r="N18" i="207"/>
  <c r="N16" i="207" s="1"/>
  <c r="N608" i="203"/>
  <c r="N606" i="203" s="1"/>
  <c r="N647" i="208"/>
  <c r="N101" i="201"/>
  <c r="N99" i="201" s="1"/>
  <c r="P574" i="200"/>
  <c r="O516" i="202"/>
  <c r="O489" i="202" s="1"/>
  <c r="O319" i="204"/>
  <c r="O14" i="204"/>
  <c r="N679" i="203"/>
  <c r="N677" i="203" s="1"/>
  <c r="O14" i="207"/>
  <c r="N624" i="202"/>
  <c r="N622" i="202" s="1"/>
  <c r="N679" i="205"/>
  <c r="N677" i="205" s="1"/>
  <c r="N624" i="211"/>
  <c r="N622" i="211" s="1"/>
  <c r="O14" i="205"/>
  <c r="N370" i="205"/>
  <c r="O516" i="206"/>
  <c r="O574" i="207"/>
  <c r="O606" i="210"/>
  <c r="O574" i="210" s="1"/>
  <c r="O574" i="212"/>
  <c r="P516" i="201"/>
  <c r="P489" i="201" s="1"/>
  <c r="O14" i="211"/>
  <c r="N647" i="212"/>
  <c r="N101" i="204"/>
  <c r="N99" i="204" s="1"/>
  <c r="O574" i="202"/>
  <c r="O109" i="202"/>
  <c r="O516" i="210"/>
  <c r="O565" i="205"/>
  <c r="P574" i="204"/>
  <c r="O109" i="204"/>
  <c r="N370" i="206"/>
  <c r="N533" i="212"/>
  <c r="N647" i="204"/>
  <c r="O574" i="200"/>
  <c r="O574" i="203"/>
  <c r="O14" i="206"/>
  <c r="O109" i="211"/>
  <c r="O516" i="201"/>
  <c r="O489" i="201" s="1"/>
  <c r="P574" i="201"/>
  <c r="N370" i="208"/>
  <c r="N549" i="208"/>
  <c r="P319" i="210"/>
  <c r="O565" i="210"/>
  <c r="O516" i="208"/>
  <c r="O489" i="208" s="1"/>
  <c r="O109" i="201"/>
  <c r="O319" i="211"/>
  <c r="N624" i="212"/>
  <c r="N622" i="212" s="1"/>
  <c r="P516" i="200"/>
  <c r="O319" i="205"/>
  <c r="O516" i="205"/>
  <c r="N624" i="206"/>
  <c r="N622" i="206" s="1"/>
  <c r="N624" i="205"/>
  <c r="N622" i="205" s="1"/>
  <c r="O424" i="211"/>
  <c r="N167" i="208"/>
  <c r="N165" i="208" s="1"/>
  <c r="P165" i="208"/>
  <c r="O647" i="206"/>
  <c r="P647" i="206"/>
  <c r="P574" i="206" s="1"/>
  <c r="P408" i="205"/>
  <c r="P406" i="205" s="1"/>
  <c r="O408" i="205"/>
  <c r="O406" i="205" s="1"/>
  <c r="N410" i="205"/>
  <c r="P669" i="212"/>
  <c r="P698" i="205"/>
  <c r="P516" i="205"/>
  <c r="P622" i="203"/>
  <c r="P574" i="203" s="1"/>
  <c r="N533" i="203"/>
  <c r="P172" i="203"/>
  <c r="P16" i="203"/>
  <c r="P272" i="203"/>
  <c r="P441" i="203"/>
  <c r="P406" i="203" s="1"/>
  <c r="O441" i="203"/>
  <c r="O441" i="202"/>
  <c r="O406" i="202" s="1"/>
  <c r="N362" i="202"/>
  <c r="O362" i="202"/>
  <c r="P172" i="202"/>
  <c r="P141" i="202" s="1"/>
  <c r="P84" i="202"/>
  <c r="N18" i="202"/>
  <c r="N300" i="211"/>
  <c r="N410" i="211" s="1"/>
  <c r="N408" i="211" s="1"/>
  <c r="O410" i="211"/>
  <c r="O408" i="211" s="1"/>
  <c r="O319" i="206"/>
  <c r="N370" i="202"/>
  <c r="N18" i="203"/>
  <c r="O109" i="205"/>
  <c r="N647" i="207"/>
  <c r="P319" i="207"/>
  <c r="O319" i="212"/>
  <c r="O516" i="212"/>
  <c r="O109" i="212"/>
  <c r="N647" i="203"/>
  <c r="N300" i="204"/>
  <c r="N410" i="204" s="1"/>
  <c r="N408" i="204" s="1"/>
  <c r="O410" i="204"/>
  <c r="O408" i="204" s="1"/>
  <c r="O406" i="204" s="1"/>
  <c r="O606" i="205"/>
  <c r="O574" i="205" s="1"/>
  <c r="P319" i="202"/>
  <c r="O16" i="203"/>
  <c r="O516" i="204"/>
  <c r="O489" i="204" s="1"/>
  <c r="O516" i="203"/>
  <c r="O606" i="206"/>
  <c r="O319" i="208"/>
  <c r="P669" i="208"/>
  <c r="O109" i="208"/>
  <c r="O516" i="211"/>
  <c r="O489" i="211" s="1"/>
  <c r="P516" i="208"/>
  <c r="P489" i="208" s="1"/>
  <c r="N491" i="208"/>
  <c r="O574" i="201"/>
  <c r="N482" i="203"/>
  <c r="N480" i="203" s="1"/>
  <c r="O410" i="203"/>
  <c r="O408" i="203" s="1"/>
  <c r="N300" i="203"/>
  <c r="N410" i="203" s="1"/>
  <c r="N408" i="203" s="1"/>
  <c r="O16" i="202"/>
  <c r="N130" i="202"/>
  <c r="N128" i="202" s="1"/>
  <c r="N109" i="202" s="1"/>
  <c r="O319" i="203"/>
  <c r="O574" i="204"/>
  <c r="N482" i="204"/>
  <c r="N480" i="204" s="1"/>
  <c r="O516" i="207"/>
  <c r="O489" i="207" s="1"/>
  <c r="O669" i="207"/>
  <c r="O109" i="207"/>
  <c r="O319" i="210"/>
  <c r="O669" i="211"/>
  <c r="N624" i="208"/>
  <c r="N622" i="208" s="1"/>
  <c r="P669" i="200"/>
  <c r="O516" i="200"/>
  <c r="O406" i="211" l="1"/>
  <c r="O406" i="203"/>
  <c r="O319" i="201"/>
  <c r="N406" i="210"/>
  <c r="N406" i="212"/>
  <c r="P141" i="208"/>
  <c r="P13" i="208" s="1"/>
  <c r="P13" i="207"/>
  <c r="N576" i="200"/>
  <c r="N574" i="200" s="1"/>
  <c r="O476" i="201"/>
  <c r="P319" i="201"/>
  <c r="P141" i="201"/>
  <c r="N406" i="204"/>
  <c r="N406" i="206"/>
  <c r="N274" i="204"/>
  <c r="N272" i="204" s="1"/>
  <c r="N406" i="208"/>
  <c r="N274" i="211"/>
  <c r="N272" i="211" s="1"/>
  <c r="N274" i="203"/>
  <c r="N272" i="203" s="1"/>
  <c r="N406" i="207"/>
  <c r="P141" i="203"/>
  <c r="N406" i="201"/>
  <c r="O478" i="204"/>
  <c r="O476" i="204" s="1"/>
  <c r="O478" i="203"/>
  <c r="O476" i="203" s="1"/>
  <c r="N478" i="205"/>
  <c r="N476" i="205" s="1"/>
  <c r="N478" i="203"/>
  <c r="N476" i="203" s="1"/>
  <c r="N669" i="200"/>
  <c r="N516" i="211"/>
  <c r="N489" i="211" s="1"/>
  <c r="N14" i="210"/>
  <c r="O489" i="205"/>
  <c r="O489" i="206"/>
  <c r="N574" i="210"/>
  <c r="N14" i="201"/>
  <c r="N319" i="212"/>
  <c r="N516" i="205"/>
  <c r="N489" i="205" s="1"/>
  <c r="N574" i="202"/>
  <c r="N516" i="206"/>
  <c r="N489" i="206" s="1"/>
  <c r="N319" i="204"/>
  <c r="N516" i="204"/>
  <c r="N489" i="204" s="1"/>
  <c r="N14" i="212"/>
  <c r="N516" i="208"/>
  <c r="N489" i="208" s="1"/>
  <c r="N516" i="210"/>
  <c r="N489" i="210" s="1"/>
  <c r="N516" i="207"/>
  <c r="N489" i="207" s="1"/>
  <c r="N516" i="202"/>
  <c r="N489" i="202" s="1"/>
  <c r="N516" i="201"/>
  <c r="N489" i="201" s="1"/>
  <c r="N574" i="208"/>
  <c r="N669" i="207"/>
  <c r="P13" i="211"/>
  <c r="N319" i="211"/>
  <c r="N14" i="204"/>
  <c r="N516" i="203"/>
  <c r="N489" i="203" s="1"/>
  <c r="N319" i="206"/>
  <c r="N669" i="201"/>
  <c r="N319" i="210"/>
  <c r="N14" i="207"/>
  <c r="P13" i="212"/>
  <c r="N574" i="205"/>
  <c r="P13" i="210"/>
  <c r="N516" i="212"/>
  <c r="N489" i="212" s="1"/>
  <c r="N669" i="208"/>
  <c r="N669" i="202"/>
  <c r="N319" i="207"/>
  <c r="N319" i="201"/>
  <c r="N14" i="206"/>
  <c r="N669" i="211"/>
  <c r="N14" i="208"/>
  <c r="N441" i="202"/>
  <c r="N406" i="202" s="1"/>
  <c r="N574" i="201"/>
  <c r="O489" i="212"/>
  <c r="N669" i="210"/>
  <c r="N319" i="208"/>
  <c r="N319" i="205"/>
  <c r="N669" i="212"/>
  <c r="N574" i="207"/>
  <c r="N574" i="204"/>
  <c r="N574" i="203"/>
  <c r="N669" i="204"/>
  <c r="N14" i="211"/>
  <c r="N574" i="212"/>
  <c r="N516" i="200"/>
  <c r="N669" i="206"/>
  <c r="N669" i="203"/>
  <c r="P13" i="206"/>
  <c r="O574" i="206"/>
  <c r="N574" i="211"/>
  <c r="O489" i="210"/>
  <c r="N574" i="206"/>
  <c r="N319" i="203"/>
  <c r="N424" i="211"/>
  <c r="N408" i="205"/>
  <c r="N406" i="205" s="1"/>
  <c r="P669" i="205"/>
  <c r="N669" i="205"/>
  <c r="P489" i="205"/>
  <c r="N14" i="205"/>
  <c r="O489" i="203"/>
  <c r="P14" i="203"/>
  <c r="N16" i="203"/>
  <c r="O14" i="203"/>
  <c r="N441" i="203"/>
  <c r="N406" i="203" s="1"/>
  <c r="O319" i="202"/>
  <c r="P14" i="202"/>
  <c r="P13" i="202" s="1"/>
  <c r="N84" i="202"/>
  <c r="O14" i="202"/>
  <c r="N16" i="202"/>
  <c r="N319" i="202"/>
  <c r="N406" i="211" l="1"/>
  <c r="N420" i="211"/>
  <c r="N418" i="211" s="1"/>
  <c r="P13" i="205"/>
  <c r="P13" i="203"/>
  <c r="P13" i="204"/>
  <c r="P13" i="201"/>
  <c r="N478" i="204"/>
  <c r="N476" i="204" s="1"/>
  <c r="N478" i="202"/>
  <c r="N476" i="202" s="1"/>
  <c r="N14" i="203"/>
  <c r="N14" i="202"/>
  <c r="O749" i="199" l="1"/>
  <c r="P749" i="199"/>
  <c r="N750" i="199"/>
  <c r="O695" i="199"/>
  <c r="P695" i="199"/>
  <c r="O692" i="199"/>
  <c r="P692" i="199"/>
  <c r="N697" i="199"/>
  <c r="N696" i="199"/>
  <c r="N694" i="199"/>
  <c r="N693" i="199"/>
  <c r="O599" i="199"/>
  <c r="P599" i="199"/>
  <c r="N600" i="199"/>
  <c r="O416" i="199"/>
  <c r="P416" i="199"/>
  <c r="O416" i="200"/>
  <c r="P416" i="200"/>
  <c r="N417" i="199"/>
  <c r="N417" i="200"/>
  <c r="P300" i="199"/>
  <c r="P300" i="200"/>
  <c r="O300" i="200" s="1"/>
  <c r="N416" i="200" l="1"/>
  <c r="O300" i="199"/>
  <c r="N416" i="199"/>
  <c r="N749" i="199"/>
  <c r="N695" i="199"/>
  <c r="N599" i="199"/>
  <c r="N692" i="199"/>
  <c r="O194" i="199" l="1"/>
  <c r="N197" i="199"/>
  <c r="N353" i="199" l="1"/>
  <c r="N354" i="199"/>
  <c r="N353" i="200"/>
  <c r="N354" i="200"/>
  <c r="P613" i="199" l="1"/>
  <c r="O613" i="199"/>
  <c r="N614" i="199"/>
  <c r="A613" i="199"/>
  <c r="N598" i="199" l="1"/>
  <c r="P597" i="199"/>
  <c r="O597" i="199"/>
  <c r="N597" i="199" l="1"/>
  <c r="N89" i="200" l="1"/>
  <c r="N89" i="199"/>
  <c r="O88" i="200"/>
  <c r="O88" i="199"/>
  <c r="N88" i="199" s="1"/>
  <c r="P258" i="199"/>
  <c r="N594" i="199" l="1"/>
  <c r="P593" i="199"/>
  <c r="O593" i="199"/>
  <c r="N593" i="199" l="1"/>
  <c r="N155" i="200"/>
  <c r="N155" i="199"/>
  <c r="N563" i="199" l="1"/>
  <c r="A563" i="199"/>
  <c r="P402" i="200" l="1"/>
  <c r="P402" i="199"/>
  <c r="O402" i="200"/>
  <c r="O402" i="199"/>
  <c r="N402" i="200" l="1"/>
  <c r="N402" i="199"/>
  <c r="N280" i="200"/>
  <c r="N280" i="199"/>
  <c r="N242" i="200"/>
  <c r="N242" i="199"/>
  <c r="P398" i="200" l="1"/>
  <c r="O398" i="200"/>
  <c r="O398" i="199"/>
  <c r="N399" i="200"/>
  <c r="A399" i="200"/>
  <c r="N399" i="199"/>
  <c r="A399" i="199"/>
  <c r="N738" i="199" l="1"/>
  <c r="N712" i="199" l="1"/>
  <c r="A546" i="199" l="1"/>
  <c r="N361" i="199"/>
  <c r="A361" i="199"/>
  <c r="P360" i="199"/>
  <c r="O360" i="199"/>
  <c r="A360" i="199"/>
  <c r="N361" i="200"/>
  <c r="A361" i="200"/>
  <c r="P360" i="200"/>
  <c r="O360" i="200"/>
  <c r="A360" i="200"/>
  <c r="N359" i="199"/>
  <c r="A359" i="199"/>
  <c r="N358" i="199"/>
  <c r="A358" i="199"/>
  <c r="N357" i="199"/>
  <c r="A357" i="199"/>
  <c r="N356" i="199"/>
  <c r="A356" i="199"/>
  <c r="N355" i="199"/>
  <c r="A355" i="199"/>
  <c r="A354" i="199"/>
  <c r="N352" i="199"/>
  <c r="A352" i="199"/>
  <c r="N351" i="199"/>
  <c r="A351" i="199"/>
  <c r="N350" i="199"/>
  <c r="A350" i="199"/>
  <c r="N349" i="199"/>
  <c r="A349" i="199"/>
  <c r="N348" i="199"/>
  <c r="A348" i="199"/>
  <c r="N347" i="199"/>
  <c r="A347" i="199"/>
  <c r="N346" i="199"/>
  <c r="A346" i="199"/>
  <c r="N345" i="199"/>
  <c r="A345" i="199"/>
  <c r="N344" i="199"/>
  <c r="A344" i="199"/>
  <c r="N343" i="199"/>
  <c r="A343" i="199"/>
  <c r="N342" i="199"/>
  <c r="A342" i="199"/>
  <c r="N341" i="199"/>
  <c r="A341" i="199"/>
  <c r="N340" i="199"/>
  <c r="A340" i="199"/>
  <c r="N339" i="199"/>
  <c r="A339" i="199"/>
  <c r="N338" i="199"/>
  <c r="A338" i="199"/>
  <c r="A337" i="199"/>
  <c r="N359" i="200"/>
  <c r="A359" i="200"/>
  <c r="N358" i="200"/>
  <c r="A358" i="200"/>
  <c r="N357" i="200"/>
  <c r="A357" i="200"/>
  <c r="N356" i="200"/>
  <c r="N355" i="200"/>
  <c r="A355" i="200"/>
  <c r="A354" i="200"/>
  <c r="N352" i="200"/>
  <c r="A352" i="200"/>
  <c r="N351" i="200"/>
  <c r="A351" i="200"/>
  <c r="N350" i="200"/>
  <c r="A350" i="200"/>
  <c r="N349" i="200"/>
  <c r="A349" i="200"/>
  <c r="N348" i="200"/>
  <c r="A348" i="200"/>
  <c r="N347" i="200"/>
  <c r="A347" i="200"/>
  <c r="N346" i="200"/>
  <c r="A346" i="200"/>
  <c r="N345" i="200"/>
  <c r="A345" i="200"/>
  <c r="N344" i="200"/>
  <c r="A344" i="200"/>
  <c r="N343" i="200"/>
  <c r="A343" i="200"/>
  <c r="N342" i="200"/>
  <c r="A342" i="200"/>
  <c r="N341" i="200"/>
  <c r="A341" i="200"/>
  <c r="N340" i="200"/>
  <c r="A340" i="200"/>
  <c r="N339" i="200"/>
  <c r="A339" i="200"/>
  <c r="N338" i="200"/>
  <c r="A338" i="200"/>
  <c r="P337" i="200"/>
  <c r="O337" i="200"/>
  <c r="A337" i="200"/>
  <c r="N337" i="200" l="1"/>
  <c r="N546" i="199"/>
  <c r="N360" i="199"/>
  <c r="N337" i="199"/>
  <c r="N360" i="200"/>
  <c r="P595" i="199" l="1"/>
  <c r="O595" i="199"/>
  <c r="N596" i="199"/>
  <c r="N595" i="199" l="1"/>
  <c r="N744" i="199" l="1"/>
  <c r="O433" i="199"/>
  <c r="O433" i="200"/>
  <c r="O234" i="199"/>
  <c r="N25" i="199"/>
  <c r="N26" i="199"/>
  <c r="N27" i="199"/>
  <c r="N28" i="199"/>
  <c r="N29" i="199"/>
  <c r="N30" i="199"/>
  <c r="N31" i="199"/>
  <c r="N32" i="199"/>
  <c r="N33" i="199"/>
  <c r="N34" i="199"/>
  <c r="N35" i="199"/>
  <c r="N36" i="199"/>
  <c r="N37" i="199"/>
  <c r="N38" i="199"/>
  <c r="N39" i="199"/>
  <c r="N40" i="199"/>
  <c r="N41" i="199"/>
  <c r="N42" i="199"/>
  <c r="N43" i="199"/>
  <c r="N44" i="199"/>
  <c r="N45" i="199"/>
  <c r="N48" i="199"/>
  <c r="N49" i="199"/>
  <c r="N50" i="199"/>
  <c r="N51" i="199"/>
  <c r="N52" i="199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8" i="200"/>
  <c r="N39" i="200"/>
  <c r="N40" i="200"/>
  <c r="N41" i="200"/>
  <c r="N42" i="200"/>
  <c r="N43" i="200"/>
  <c r="N44" i="200"/>
  <c r="N45" i="200"/>
  <c r="N48" i="200"/>
  <c r="N49" i="200"/>
  <c r="N50" i="200"/>
  <c r="N51" i="200"/>
  <c r="N52" i="200"/>
  <c r="N58" i="199"/>
  <c r="N59" i="199"/>
  <c r="N58" i="200"/>
  <c r="N59" i="200"/>
  <c r="N90" i="199"/>
  <c r="N90" i="200"/>
  <c r="N170" i="199"/>
  <c r="N171" i="199"/>
  <c r="N170" i="200"/>
  <c r="N171" i="200"/>
  <c r="N160" i="200"/>
  <c r="N743" i="199" l="1"/>
  <c r="F123" i="222" l="1"/>
  <c r="P639" i="199"/>
  <c r="O639" i="199"/>
  <c r="N643" i="199"/>
  <c r="N240" i="200"/>
  <c r="N240" i="199"/>
  <c r="P372" i="200"/>
  <c r="P372" i="199"/>
  <c r="O372" i="200"/>
  <c r="O372" i="199"/>
  <c r="P55" i="200"/>
  <c r="O55" i="200"/>
  <c r="O18" i="199"/>
  <c r="N243" i="200"/>
  <c r="N243" i="199"/>
  <c r="N372" i="200" l="1"/>
  <c r="N372" i="199"/>
  <c r="D82" i="222" l="1"/>
  <c r="P553" i="199"/>
  <c r="O553" i="199"/>
  <c r="O558" i="199" l="1"/>
  <c r="P558" i="199"/>
  <c r="N553" i="199"/>
  <c r="P414" i="200"/>
  <c r="P414" i="199"/>
  <c r="O414" i="200"/>
  <c r="O414" i="199"/>
  <c r="N415" i="199"/>
  <c r="P665" i="199"/>
  <c r="O665" i="199"/>
  <c r="N666" i="199"/>
  <c r="F17" i="222"/>
  <c r="E17" i="222"/>
  <c r="D21" i="222"/>
  <c r="O681" i="199"/>
  <c r="P485" i="200"/>
  <c r="P485" i="199"/>
  <c r="O485" i="200"/>
  <c r="N484" i="199"/>
  <c r="N486" i="199"/>
  <c r="N484" i="200"/>
  <c r="N486" i="200"/>
  <c r="N483" i="199"/>
  <c r="N483" i="200"/>
  <c r="O480" i="200" l="1"/>
  <c r="P480" i="200"/>
  <c r="P480" i="199"/>
  <c r="N485" i="199"/>
  <c r="N665" i="199"/>
  <c r="N414" i="199"/>
  <c r="N485" i="200"/>
  <c r="N414" i="200"/>
  <c r="N482" i="200"/>
  <c r="N63" i="200"/>
  <c r="N63" i="199"/>
  <c r="N480" i="200" l="1"/>
  <c r="N478" i="200" s="1"/>
  <c r="N482" i="199"/>
  <c r="N61" i="199"/>
  <c r="N480" i="199" l="1"/>
  <c r="N478" i="199" l="1"/>
  <c r="P20" i="200" l="1"/>
  <c r="P62" i="200"/>
  <c r="P60" i="200" s="1"/>
  <c r="P70" i="200"/>
  <c r="P88" i="200"/>
  <c r="P91" i="200"/>
  <c r="P95" i="200"/>
  <c r="P97" i="200"/>
  <c r="P18" i="200" l="1"/>
  <c r="P68" i="200"/>
  <c r="P103" i="200"/>
  <c r="P106" i="200"/>
  <c r="P101" i="200" l="1"/>
  <c r="P99" i="200" s="1"/>
  <c r="P16" i="200"/>
  <c r="P66" i="200"/>
  <c r="P115" i="200"/>
  <c r="N115" i="200" l="1"/>
  <c r="P113" i="200"/>
  <c r="P111" i="200" s="1"/>
  <c r="P132" i="200"/>
  <c r="P138" i="200"/>
  <c r="P147" i="200"/>
  <c r="P149" i="200"/>
  <c r="P169" i="200"/>
  <c r="P151" i="200"/>
  <c r="P154" i="200"/>
  <c r="P157" i="200"/>
  <c r="P159" i="200"/>
  <c r="P161" i="200"/>
  <c r="P176" i="200"/>
  <c r="P179" i="200"/>
  <c r="P181" i="200"/>
  <c r="P185" i="200"/>
  <c r="P194" i="200"/>
  <c r="P198" i="200"/>
  <c r="P206" i="200"/>
  <c r="P217" i="200"/>
  <c r="P220" i="200"/>
  <c r="P248" i="200"/>
  <c r="P251" i="200"/>
  <c r="P253" i="200"/>
  <c r="P255" i="200"/>
  <c r="P264" i="200"/>
  <c r="P276" i="200"/>
  <c r="P283" i="200"/>
  <c r="P285" i="200"/>
  <c r="P291" i="200"/>
  <c r="P295" i="200"/>
  <c r="P303" i="200"/>
  <c r="P307" i="200"/>
  <c r="P311" i="200"/>
  <c r="N311" i="200" s="1"/>
  <c r="P325" i="200"/>
  <c r="P335" i="200"/>
  <c r="P366" i="200"/>
  <c r="P381" i="200"/>
  <c r="P389" i="200"/>
  <c r="P391" i="200"/>
  <c r="P396" i="200"/>
  <c r="P412" i="200"/>
  <c r="P430" i="200"/>
  <c r="P433" i="200"/>
  <c r="P437" i="200"/>
  <c r="P439" i="200"/>
  <c r="P428" i="200"/>
  <c r="P93" i="200"/>
  <c r="P445" i="200"/>
  <c r="P449" i="200"/>
  <c r="P455" i="200"/>
  <c r="P464" i="200"/>
  <c r="P473" i="200"/>
  <c r="P500" i="200"/>
  <c r="P167" i="200" l="1"/>
  <c r="P165" i="200" s="1"/>
  <c r="P493" i="200"/>
  <c r="P379" i="200"/>
  <c r="P174" i="200"/>
  <c r="P274" i="200"/>
  <c r="P443" i="200"/>
  <c r="P478" i="200"/>
  <c r="P476" i="200" s="1"/>
  <c r="P426" i="200"/>
  <c r="P424" i="200" s="1"/>
  <c r="P418" i="200" s="1"/>
  <c r="P323" i="200"/>
  <c r="P246" i="200"/>
  <c r="P145" i="200"/>
  <c r="P86" i="200"/>
  <c r="P130" i="200"/>
  <c r="P128" i="200" s="1"/>
  <c r="P410" i="200"/>
  <c r="P364" i="200"/>
  <c r="P262" i="200"/>
  <c r="P84" i="200" l="1"/>
  <c r="P491" i="200"/>
  <c r="P408" i="200"/>
  <c r="P260" i="200"/>
  <c r="P370" i="200"/>
  <c r="P272" i="200"/>
  <c r="P321" i="200"/>
  <c r="P377" i="200"/>
  <c r="P362" i="200"/>
  <c r="P172" i="200"/>
  <c r="P143" i="200"/>
  <c r="P109" i="200"/>
  <c r="P141" i="200" l="1"/>
  <c r="P489" i="200"/>
  <c r="P14" i="200"/>
  <c r="P319" i="200"/>
  <c r="P441" i="200" l="1"/>
  <c r="P406" i="200" l="1"/>
  <c r="P13" i="200" s="1"/>
  <c r="P62" i="199" l="1"/>
  <c r="P70" i="199"/>
  <c r="P91" i="199"/>
  <c r="P95" i="199"/>
  <c r="P97" i="199"/>
  <c r="P68" i="199" l="1"/>
  <c r="P18" i="199"/>
  <c r="P103" i="199"/>
  <c r="P106" i="199"/>
  <c r="P132" i="199"/>
  <c r="P138" i="199"/>
  <c r="P147" i="199"/>
  <c r="P149" i="199"/>
  <c r="P151" i="199"/>
  <c r="P154" i="199"/>
  <c r="P157" i="199"/>
  <c r="P159" i="199"/>
  <c r="P161" i="199"/>
  <c r="P179" i="199"/>
  <c r="P181" i="199"/>
  <c r="P185" i="199"/>
  <c r="P198" i="199"/>
  <c r="P206" i="199"/>
  <c r="P220" i="199"/>
  <c r="P234" i="199"/>
  <c r="P248" i="199"/>
  <c r="P251" i="199"/>
  <c r="P253" i="199"/>
  <c r="P255" i="199"/>
  <c r="P264" i="199"/>
  <c r="P276" i="199"/>
  <c r="P283" i="199"/>
  <c r="P285" i="199"/>
  <c r="P291" i="199"/>
  <c r="P295" i="199"/>
  <c r="P303" i="199"/>
  <c r="P307" i="199"/>
  <c r="P311" i="199"/>
  <c r="P325" i="199"/>
  <c r="P335" i="199"/>
  <c r="P381" i="199"/>
  <c r="P389" i="199"/>
  <c r="P391" i="199"/>
  <c r="P396" i="199"/>
  <c r="P412" i="199"/>
  <c r="P430" i="199"/>
  <c r="P433" i="199"/>
  <c r="P437" i="199"/>
  <c r="P439" i="199"/>
  <c r="P93" i="199"/>
  <c r="P445" i="199"/>
  <c r="P449" i="199"/>
  <c r="P464" i="199"/>
  <c r="P473" i="199"/>
  <c r="P510" i="199"/>
  <c r="P514" i="199"/>
  <c r="P520" i="199"/>
  <c r="P522" i="199"/>
  <c r="P526" i="199"/>
  <c r="P531" i="199"/>
  <c r="P544" i="199"/>
  <c r="P551" i="199"/>
  <c r="P64" i="199"/>
  <c r="P580" i="199"/>
  <c r="P589" i="199"/>
  <c r="P603" i="199"/>
  <c r="P610" i="199"/>
  <c r="P619" i="199"/>
  <c r="P626" i="199"/>
  <c r="P631" i="199"/>
  <c r="P634" i="199"/>
  <c r="P637" i="199"/>
  <c r="P656" i="199"/>
  <c r="P658" i="199"/>
  <c r="P660" i="199"/>
  <c r="P662" i="199"/>
  <c r="P675" i="199"/>
  <c r="P681" i="199"/>
  <c r="P689" i="199"/>
  <c r="P702" i="199"/>
  <c r="P710" i="199"/>
  <c r="P716" i="199"/>
  <c r="P718" i="199"/>
  <c r="P724" i="199"/>
  <c r="P731" i="199"/>
  <c r="P735" i="199"/>
  <c r="P755" i="199"/>
  <c r="P757" i="199"/>
  <c r="P608" i="199" l="1"/>
  <c r="P649" i="199"/>
  <c r="P274" i="199"/>
  <c r="P410" i="199"/>
  <c r="P323" i="199"/>
  <c r="P86" i="199"/>
  <c r="P379" i="199"/>
  <c r="P700" i="199"/>
  <c r="P443" i="199"/>
  <c r="P524" i="199"/>
  <c r="P518" i="199"/>
  <c r="P493" i="199"/>
  <c r="P478" i="199"/>
  <c r="P426" i="199"/>
  <c r="N311" i="199"/>
  <c r="P246" i="199"/>
  <c r="P145" i="199"/>
  <c r="N115" i="199"/>
  <c r="P60" i="199"/>
  <c r="P679" i="199"/>
  <c r="P578" i="199"/>
  <c r="P533" i="199"/>
  <c r="P601" i="199"/>
  <c r="P572" i="199"/>
  <c r="P753" i="199"/>
  <c r="P673" i="199"/>
  <c r="P617" i="199"/>
  <c r="P529" i="199"/>
  <c r="P567" i="199"/>
  <c r="P761" i="199"/>
  <c r="N763" i="199"/>
  <c r="P262" i="199"/>
  <c r="P113" i="199"/>
  <c r="P101" i="199"/>
  <c r="P66" i="199"/>
  <c r="P167" i="199"/>
  <c r="P130" i="199"/>
  <c r="P624" i="199"/>
  <c r="P16" i="199" l="1"/>
  <c r="P476" i="199"/>
  <c r="P84" i="199"/>
  <c r="P111" i="199"/>
  <c r="P99" i="199"/>
  <c r="P606" i="199"/>
  <c r="P576" i="199"/>
  <c r="P565" i="199"/>
  <c r="P671" i="199"/>
  <c r="P698" i="199"/>
  <c r="P677" i="199"/>
  <c r="P751" i="199"/>
  <c r="P622" i="199"/>
  <c r="P759" i="199"/>
  <c r="N761" i="199"/>
  <c r="P408" i="199"/>
  <c r="P377" i="199"/>
  <c r="P370" i="199"/>
  <c r="P362" i="199"/>
  <c r="P272" i="199"/>
  <c r="P260" i="199"/>
  <c r="P143" i="199"/>
  <c r="P128" i="199"/>
  <c r="P441" i="199"/>
  <c r="P321" i="199"/>
  <c r="P491" i="199"/>
  <c r="P647" i="199"/>
  <c r="P165" i="199"/>
  <c r="P424" i="199"/>
  <c r="P574" i="199" l="1"/>
  <c r="P14" i="199"/>
  <c r="P174" i="199"/>
  <c r="P319" i="199"/>
  <c r="P109" i="199"/>
  <c r="P669" i="199"/>
  <c r="N759" i="199"/>
  <c r="P418" i="199" l="1"/>
  <c r="P172" i="199"/>
  <c r="P406" i="199" l="1"/>
  <c r="P141" i="199"/>
  <c r="O761" i="199" l="1"/>
  <c r="O478" i="199"/>
  <c r="O757" i="199"/>
  <c r="O755" i="199"/>
  <c r="O735" i="199"/>
  <c r="O731" i="199"/>
  <c r="O724" i="199"/>
  <c r="O716" i="199"/>
  <c r="O702" i="199"/>
  <c r="O689" i="199"/>
  <c r="O675" i="199"/>
  <c r="O662" i="199"/>
  <c r="O660" i="199"/>
  <c r="O658" i="199"/>
  <c r="O637" i="199"/>
  <c r="O634" i="199"/>
  <c r="O631" i="199"/>
  <c r="O626" i="199"/>
  <c r="O619" i="199"/>
  <c r="O610" i="199"/>
  <c r="O603" i="199"/>
  <c r="O589" i="199"/>
  <c r="O585" i="199"/>
  <c r="O580" i="199"/>
  <c r="O555" i="199"/>
  <c r="O551" i="199"/>
  <c r="O544" i="199"/>
  <c r="O531" i="199"/>
  <c r="O526" i="199"/>
  <c r="O522" i="199"/>
  <c r="O520" i="199"/>
  <c r="O514" i="199"/>
  <c r="O510" i="199"/>
  <c r="O500" i="200"/>
  <c r="O493" i="200" s="1"/>
  <c r="O500" i="199"/>
  <c r="O473" i="200"/>
  <c r="O473" i="199"/>
  <c r="O455" i="200"/>
  <c r="O455" i="199"/>
  <c r="O449" i="200"/>
  <c r="O449" i="199"/>
  <c r="O445" i="200"/>
  <c r="O445" i="199"/>
  <c r="O93" i="200"/>
  <c r="N93" i="200" s="1"/>
  <c r="O93" i="199"/>
  <c r="O428" i="200"/>
  <c r="O428" i="199"/>
  <c r="O439" i="200"/>
  <c r="O439" i="199"/>
  <c r="O437" i="200"/>
  <c r="O437" i="199"/>
  <c r="O430" i="200"/>
  <c r="O430" i="199"/>
  <c r="O412" i="200"/>
  <c r="O412" i="199"/>
  <c r="O410" i="199" s="1"/>
  <c r="N398" i="200"/>
  <c r="O396" i="200"/>
  <c r="O396" i="199"/>
  <c r="O391" i="200"/>
  <c r="O391" i="199"/>
  <c r="O389" i="200"/>
  <c r="O389" i="199"/>
  <c r="O381" i="200"/>
  <c r="O381" i="199"/>
  <c r="O366" i="200"/>
  <c r="O366" i="199"/>
  <c r="O335" i="200"/>
  <c r="O323" i="200" s="1"/>
  <c r="O335" i="199"/>
  <c r="O307" i="200"/>
  <c r="O303" i="200"/>
  <c r="O303" i="199"/>
  <c r="O295" i="200"/>
  <c r="O295" i="199"/>
  <c r="O291" i="200"/>
  <c r="O291" i="199"/>
  <c r="O285" i="200"/>
  <c r="O283" i="200"/>
  <c r="O283" i="199"/>
  <c r="O276" i="200"/>
  <c r="O264" i="200"/>
  <c r="O258" i="200"/>
  <c r="O258" i="199"/>
  <c r="O255" i="200"/>
  <c r="O255" i="199"/>
  <c r="O253" i="200"/>
  <c r="O253" i="199"/>
  <c r="O251" i="200"/>
  <c r="O248" i="200"/>
  <c r="O248" i="199"/>
  <c r="O220" i="200"/>
  <c r="O220" i="199"/>
  <c r="O217" i="200"/>
  <c r="O206" i="200"/>
  <c r="N206" i="200" s="1"/>
  <c r="O206" i="199"/>
  <c r="O198" i="200"/>
  <c r="O198" i="199"/>
  <c r="O194" i="200"/>
  <c r="O185" i="200"/>
  <c r="O185" i="199"/>
  <c r="O181" i="200"/>
  <c r="O181" i="199"/>
  <c r="O179" i="200"/>
  <c r="O179" i="199"/>
  <c r="O176" i="200"/>
  <c r="O161" i="200"/>
  <c r="O161" i="199"/>
  <c r="O159" i="200"/>
  <c r="N158" i="200"/>
  <c r="N158" i="199"/>
  <c r="O157" i="200"/>
  <c r="O157" i="199"/>
  <c r="O154" i="200"/>
  <c r="O154" i="199"/>
  <c r="O151" i="200"/>
  <c r="O151" i="199"/>
  <c r="O169" i="200"/>
  <c r="O169" i="199"/>
  <c r="N169" i="199" s="1"/>
  <c r="O149" i="200"/>
  <c r="O149" i="199"/>
  <c r="O147" i="200"/>
  <c r="O138" i="200"/>
  <c r="O138" i="199"/>
  <c r="O132" i="200"/>
  <c r="O132" i="199"/>
  <c r="O106" i="200"/>
  <c r="O106" i="199"/>
  <c r="O103" i="200"/>
  <c r="O103" i="199"/>
  <c r="O97" i="200"/>
  <c r="O97" i="199"/>
  <c r="O95" i="200"/>
  <c r="O95" i="199"/>
  <c r="O91" i="200"/>
  <c r="O91" i="199"/>
  <c r="O70" i="200"/>
  <c r="O70" i="199"/>
  <c r="O62" i="200"/>
  <c r="O60" i="200" s="1"/>
  <c r="O62" i="199"/>
  <c r="O20" i="200"/>
  <c r="N234" i="200"/>
  <c r="N737" i="199"/>
  <c r="N740" i="199"/>
  <c r="N741" i="199"/>
  <c r="N742" i="199"/>
  <c r="N736" i="199"/>
  <c r="N733" i="199"/>
  <c r="N734" i="199"/>
  <c r="N732" i="199"/>
  <c r="N726" i="199"/>
  <c r="N729" i="199"/>
  <c r="N725" i="199"/>
  <c r="N723" i="199"/>
  <c r="N721" i="199"/>
  <c r="N720" i="199"/>
  <c r="N719" i="199"/>
  <c r="N717" i="199"/>
  <c r="N713" i="199"/>
  <c r="N715" i="199"/>
  <c r="N711" i="199"/>
  <c r="N704" i="199"/>
  <c r="N705" i="199"/>
  <c r="N706" i="199"/>
  <c r="N707" i="199"/>
  <c r="N708" i="199"/>
  <c r="N709" i="199"/>
  <c r="N703" i="199"/>
  <c r="N691" i="199"/>
  <c r="N690" i="199"/>
  <c r="N688" i="199"/>
  <c r="N683" i="199"/>
  <c r="N682" i="199"/>
  <c r="N676" i="199"/>
  <c r="N664" i="199"/>
  <c r="N663" i="199"/>
  <c r="N661" i="199"/>
  <c r="N659" i="199"/>
  <c r="N657" i="199"/>
  <c r="N653" i="199"/>
  <c r="N654" i="199"/>
  <c r="N655" i="199"/>
  <c r="N652" i="199"/>
  <c r="N645" i="199"/>
  <c r="N641" i="199"/>
  <c r="N642" i="199"/>
  <c r="N640" i="199"/>
  <c r="N638" i="199"/>
  <c r="N636" i="199"/>
  <c r="N635" i="199"/>
  <c r="N633" i="199"/>
  <c r="N632" i="199"/>
  <c r="N628" i="199"/>
  <c r="N629" i="199"/>
  <c r="N630" i="199"/>
  <c r="N627" i="199"/>
  <c r="N621" i="199"/>
  <c r="N620" i="199"/>
  <c r="N612" i="199"/>
  <c r="N611" i="199"/>
  <c r="N604" i="199"/>
  <c r="N605" i="199"/>
  <c r="N590" i="199"/>
  <c r="N588" i="199"/>
  <c r="N586" i="199"/>
  <c r="N582" i="199"/>
  <c r="N583" i="199"/>
  <c r="N584" i="199"/>
  <c r="N581" i="199"/>
  <c r="N65" i="199"/>
  <c r="N570" i="199"/>
  <c r="N562" i="199"/>
  <c r="N561" i="199"/>
  <c r="N557" i="199"/>
  <c r="N556" i="199"/>
  <c r="N554" i="199"/>
  <c r="N552" i="199"/>
  <c r="N545" i="199"/>
  <c r="N540" i="199"/>
  <c r="N541" i="199"/>
  <c r="N543" i="199"/>
  <c r="N532" i="199"/>
  <c r="N528" i="199"/>
  <c r="N527" i="199"/>
  <c r="N523" i="199"/>
  <c r="N521" i="199"/>
  <c r="N512" i="199"/>
  <c r="N513" i="199"/>
  <c r="N511" i="199"/>
  <c r="N502" i="200"/>
  <c r="N503" i="200"/>
  <c r="N504" i="200"/>
  <c r="N505" i="200"/>
  <c r="N506" i="200"/>
  <c r="N507" i="200"/>
  <c r="N508" i="200"/>
  <c r="N509" i="200"/>
  <c r="N502" i="199"/>
  <c r="N503" i="199"/>
  <c r="N504" i="199"/>
  <c r="N505" i="199"/>
  <c r="N506" i="199"/>
  <c r="N507" i="199"/>
  <c r="N508" i="199"/>
  <c r="N509" i="199"/>
  <c r="N501" i="200"/>
  <c r="N501" i="199"/>
  <c r="N497" i="200"/>
  <c r="N497" i="199"/>
  <c r="N496" i="200"/>
  <c r="N496" i="199"/>
  <c r="N475" i="200"/>
  <c r="N475" i="199"/>
  <c r="N474" i="200"/>
  <c r="N474" i="199"/>
  <c r="N466" i="200"/>
  <c r="N467" i="200"/>
  <c r="N468" i="200"/>
  <c r="N469" i="200"/>
  <c r="N471" i="200"/>
  <c r="N472" i="200"/>
  <c r="N466" i="199"/>
  <c r="N467" i="199"/>
  <c r="N468" i="199"/>
  <c r="N469" i="199"/>
  <c r="N471" i="199"/>
  <c r="N472" i="199"/>
  <c r="N465" i="200"/>
  <c r="N465" i="199"/>
  <c r="N463" i="200"/>
  <c r="N463" i="199"/>
  <c r="N457" i="200"/>
  <c r="N458" i="200"/>
  <c r="N459" i="200"/>
  <c r="N460" i="200"/>
  <c r="N461" i="200"/>
  <c r="N462" i="200"/>
  <c r="N457" i="199"/>
  <c r="N458" i="199"/>
  <c r="N459" i="199"/>
  <c r="N460" i="199"/>
  <c r="N461" i="199"/>
  <c r="N462" i="199"/>
  <c r="N456" i="200"/>
  <c r="N456" i="199"/>
  <c r="N451" i="200"/>
  <c r="N452" i="200"/>
  <c r="N453" i="200"/>
  <c r="N454" i="200"/>
  <c r="N451" i="199"/>
  <c r="N452" i="199"/>
  <c r="N453" i="199"/>
  <c r="N454" i="199"/>
  <c r="N450" i="200"/>
  <c r="N450" i="199"/>
  <c r="N447" i="200"/>
  <c r="N448" i="200"/>
  <c r="N447" i="199"/>
  <c r="N448" i="199"/>
  <c r="N446" i="200"/>
  <c r="N446" i="199"/>
  <c r="N94" i="200"/>
  <c r="N94" i="199"/>
  <c r="N429" i="200"/>
  <c r="N429" i="199"/>
  <c r="N440" i="200"/>
  <c r="N440" i="199"/>
  <c r="N438" i="200"/>
  <c r="N438" i="199"/>
  <c r="N435" i="200"/>
  <c r="N436" i="200"/>
  <c r="N435" i="199"/>
  <c r="N436" i="199"/>
  <c r="N434" i="200"/>
  <c r="N434" i="199"/>
  <c r="N432" i="200"/>
  <c r="N432" i="199"/>
  <c r="N431" i="200"/>
  <c r="N431" i="199"/>
  <c r="N301" i="200"/>
  <c r="N301" i="199"/>
  <c r="N413" i="200"/>
  <c r="N413" i="199"/>
  <c r="N302" i="200"/>
  <c r="N302" i="199"/>
  <c r="N401" i="200"/>
  <c r="N401" i="199"/>
  <c r="N400" i="200"/>
  <c r="N400" i="199"/>
  <c r="N394" i="200"/>
  <c r="N394" i="199"/>
  <c r="N397" i="200"/>
  <c r="N397" i="199"/>
  <c r="N392" i="200"/>
  <c r="N392" i="199"/>
  <c r="N390" i="200"/>
  <c r="N390" i="199"/>
  <c r="N383" i="200"/>
  <c r="N384" i="200"/>
  <c r="N385" i="200"/>
  <c r="N386" i="200"/>
  <c r="N387" i="200"/>
  <c r="N388" i="200"/>
  <c r="N383" i="199"/>
  <c r="N384" i="199"/>
  <c r="N385" i="199"/>
  <c r="N386" i="199"/>
  <c r="N387" i="199"/>
  <c r="N388" i="199"/>
  <c r="N382" i="200"/>
  <c r="N382" i="199"/>
  <c r="N368" i="200"/>
  <c r="N369" i="200"/>
  <c r="N368" i="199"/>
  <c r="N369" i="199"/>
  <c r="N367" i="200"/>
  <c r="N367" i="199"/>
  <c r="N336" i="200"/>
  <c r="N336" i="199"/>
  <c r="N328" i="200"/>
  <c r="N329" i="200"/>
  <c r="N330" i="200"/>
  <c r="N331" i="200"/>
  <c r="N332" i="200"/>
  <c r="N333" i="200"/>
  <c r="N334" i="200"/>
  <c r="N328" i="199"/>
  <c r="N329" i="199"/>
  <c r="N330" i="199"/>
  <c r="N331" i="199"/>
  <c r="N332" i="199"/>
  <c r="N333" i="199"/>
  <c r="N334" i="199"/>
  <c r="N326" i="200"/>
  <c r="N326" i="199"/>
  <c r="N313" i="200"/>
  <c r="N313" i="199"/>
  <c r="N309" i="200"/>
  <c r="N310" i="200"/>
  <c r="N309" i="199"/>
  <c r="N310" i="199"/>
  <c r="N308" i="200"/>
  <c r="N308" i="199"/>
  <c r="N305" i="200"/>
  <c r="N306" i="200"/>
  <c r="N305" i="199"/>
  <c r="N306" i="199"/>
  <c r="N304" i="200"/>
  <c r="N304" i="199"/>
  <c r="N299" i="200"/>
  <c r="N299" i="199"/>
  <c r="N296" i="200"/>
  <c r="N296" i="199"/>
  <c r="N293" i="200"/>
  <c r="N294" i="200"/>
  <c r="N293" i="199"/>
  <c r="N294" i="199"/>
  <c r="N292" i="200"/>
  <c r="N292" i="199"/>
  <c r="N287" i="200"/>
  <c r="N288" i="200"/>
  <c r="N289" i="200"/>
  <c r="N290" i="200"/>
  <c r="N287" i="199"/>
  <c r="N288" i="199"/>
  <c r="N289" i="199"/>
  <c r="N290" i="199"/>
  <c r="N286" i="200"/>
  <c r="N286" i="199"/>
  <c r="N284" i="200"/>
  <c r="N284" i="199"/>
  <c r="N281" i="200"/>
  <c r="N281" i="199"/>
  <c r="N278" i="200"/>
  <c r="N278" i="199"/>
  <c r="N277" i="200"/>
  <c r="N277" i="199"/>
  <c r="N266" i="200"/>
  <c r="N267" i="200"/>
  <c r="N268" i="200"/>
  <c r="N269" i="200"/>
  <c r="N270" i="200"/>
  <c r="N271" i="200"/>
  <c r="N266" i="199"/>
  <c r="N267" i="199"/>
  <c r="N268" i="199"/>
  <c r="N269" i="199"/>
  <c r="N270" i="199"/>
  <c r="N271" i="199"/>
  <c r="N265" i="200"/>
  <c r="N265" i="199"/>
  <c r="N259" i="200"/>
  <c r="N259" i="199"/>
  <c r="N257" i="200"/>
  <c r="N256" i="200"/>
  <c r="N256" i="199"/>
  <c r="N254" i="200"/>
  <c r="N254" i="199"/>
  <c r="N252" i="200"/>
  <c r="N252" i="199"/>
  <c r="N250" i="200"/>
  <c r="N250" i="199"/>
  <c r="N249" i="200"/>
  <c r="N249" i="199"/>
  <c r="N235" i="200"/>
  <c r="N235" i="199"/>
  <c r="N233" i="200"/>
  <c r="N226" i="200"/>
  <c r="N227" i="200"/>
  <c r="N228" i="200"/>
  <c r="N229" i="200"/>
  <c r="N230" i="200"/>
  <c r="N226" i="199"/>
  <c r="N227" i="199"/>
  <c r="N228" i="199"/>
  <c r="N229" i="199"/>
  <c r="N230" i="199"/>
  <c r="N225" i="200"/>
  <c r="N225" i="199"/>
  <c r="N223" i="200"/>
  <c r="N223" i="199"/>
  <c r="N222" i="200"/>
  <c r="N222" i="199"/>
  <c r="N221" i="200"/>
  <c r="N221" i="199"/>
  <c r="N219" i="200"/>
  <c r="N219" i="199"/>
  <c r="N218" i="200"/>
  <c r="N218" i="199"/>
  <c r="N216" i="200"/>
  <c r="N216" i="199"/>
  <c r="N214" i="200"/>
  <c r="N214" i="199"/>
  <c r="N210" i="200"/>
  <c r="N211" i="200"/>
  <c r="N212" i="200"/>
  <c r="N210" i="199"/>
  <c r="N211" i="199"/>
  <c r="N212" i="199"/>
  <c r="N209" i="200"/>
  <c r="N209" i="199"/>
  <c r="N202" i="200"/>
  <c r="N203" i="200"/>
  <c r="N204" i="200"/>
  <c r="N202" i="199"/>
  <c r="N203" i="199"/>
  <c r="N204" i="199"/>
  <c r="N201" i="200"/>
  <c r="N201" i="199"/>
  <c r="N199" i="200"/>
  <c r="N199" i="199"/>
  <c r="N196" i="200"/>
  <c r="N196" i="199"/>
  <c r="N195" i="200"/>
  <c r="N195" i="199"/>
  <c r="N191" i="200"/>
  <c r="N192" i="200"/>
  <c r="N191" i="199"/>
  <c r="N192" i="199"/>
  <c r="N190" i="200"/>
  <c r="N190" i="199"/>
  <c r="N187" i="200"/>
  <c r="N188" i="200"/>
  <c r="N187" i="199"/>
  <c r="N188" i="199"/>
  <c r="N186" i="200"/>
  <c r="N186" i="199"/>
  <c r="N184" i="200"/>
  <c r="N184" i="199"/>
  <c r="N183" i="200"/>
  <c r="N183" i="199"/>
  <c r="N182" i="200"/>
  <c r="N182" i="199"/>
  <c r="N180" i="200"/>
  <c r="N180" i="199"/>
  <c r="N178" i="200"/>
  <c r="N178" i="199"/>
  <c r="N177" i="200"/>
  <c r="N177" i="199"/>
  <c r="N162" i="200"/>
  <c r="N162" i="199"/>
  <c r="N156" i="200"/>
  <c r="N156" i="199"/>
  <c r="N153" i="200"/>
  <c r="N153" i="199"/>
  <c r="N152" i="200"/>
  <c r="N152" i="199"/>
  <c r="N150" i="200"/>
  <c r="N150" i="199"/>
  <c r="N148" i="200"/>
  <c r="N148" i="199"/>
  <c r="N140" i="200"/>
  <c r="N140" i="199"/>
  <c r="N139" i="200"/>
  <c r="N139" i="199"/>
  <c r="N134" i="200"/>
  <c r="N135" i="200"/>
  <c r="N136" i="200"/>
  <c r="N137" i="200"/>
  <c r="N134" i="199"/>
  <c r="N135" i="199"/>
  <c r="N136" i="199"/>
  <c r="N137" i="199"/>
  <c r="N133" i="200"/>
  <c r="N133" i="199"/>
  <c r="N118" i="200"/>
  <c r="N119" i="200"/>
  <c r="N120" i="200"/>
  <c r="N121" i="200"/>
  <c r="N122" i="200"/>
  <c r="N123" i="200"/>
  <c r="N124" i="200"/>
  <c r="N125" i="200"/>
  <c r="N126" i="200"/>
  <c r="N127" i="200"/>
  <c r="N118" i="199"/>
  <c r="N119" i="199"/>
  <c r="N120" i="199"/>
  <c r="N121" i="199"/>
  <c r="N122" i="199"/>
  <c r="N123" i="199"/>
  <c r="N124" i="199"/>
  <c r="N125" i="199"/>
  <c r="N126" i="199"/>
  <c r="N127" i="199"/>
  <c r="N116" i="200"/>
  <c r="N116" i="199"/>
  <c r="N108" i="200"/>
  <c r="N108" i="199"/>
  <c r="N107" i="200"/>
  <c r="N107" i="199"/>
  <c r="N104" i="200"/>
  <c r="N104" i="199"/>
  <c r="N105" i="200"/>
  <c r="N105" i="199"/>
  <c r="N98" i="200"/>
  <c r="N98" i="199"/>
  <c r="N96" i="200"/>
  <c r="N96" i="199"/>
  <c r="N92" i="200"/>
  <c r="N92" i="199"/>
  <c r="N72" i="200"/>
  <c r="N73" i="200"/>
  <c r="N74" i="200"/>
  <c r="N75" i="200"/>
  <c r="N76" i="200"/>
  <c r="N77" i="200"/>
  <c r="N78" i="200"/>
  <c r="N79" i="200"/>
  <c r="N80" i="200"/>
  <c r="N81" i="200"/>
  <c r="N82" i="200"/>
  <c r="N83" i="200"/>
  <c r="N72" i="199"/>
  <c r="N73" i="199"/>
  <c r="N74" i="199"/>
  <c r="N75" i="199"/>
  <c r="N76" i="199"/>
  <c r="N77" i="199"/>
  <c r="N78" i="199"/>
  <c r="N79" i="199"/>
  <c r="N80" i="199"/>
  <c r="N81" i="199"/>
  <c r="N82" i="199"/>
  <c r="N83" i="199"/>
  <c r="N71" i="200"/>
  <c r="N71" i="199"/>
  <c r="N57" i="200"/>
  <c r="N57" i="199"/>
  <c r="N56" i="200"/>
  <c r="N56" i="199"/>
  <c r="N22" i="200"/>
  <c r="N23" i="200"/>
  <c r="N24" i="200"/>
  <c r="N53" i="200"/>
  <c r="N54" i="200"/>
  <c r="N22" i="199"/>
  <c r="N23" i="199"/>
  <c r="N24" i="199"/>
  <c r="N53" i="199"/>
  <c r="N54" i="199"/>
  <c r="N21" i="200"/>
  <c r="N21" i="199"/>
  <c r="O608" i="199" l="1"/>
  <c r="O649" i="199"/>
  <c r="N439" i="200"/>
  <c r="O274" i="200"/>
  <c r="O323" i="199"/>
  <c r="N93" i="199"/>
  <c r="O274" i="199"/>
  <c r="O246" i="199"/>
  <c r="O379" i="200"/>
  <c r="O426" i="199"/>
  <c r="O533" i="199"/>
  <c r="O379" i="199"/>
  <c r="O443" i="199"/>
  <c r="O700" i="199"/>
  <c r="O443" i="200"/>
  <c r="N569" i="199"/>
  <c r="O524" i="199"/>
  <c r="N535" i="199"/>
  <c r="O518" i="199"/>
  <c r="N495" i="200"/>
  <c r="O493" i="199"/>
  <c r="O478" i="200"/>
  <c r="O476" i="200" s="1"/>
  <c r="N495" i="199"/>
  <c r="O426" i="200"/>
  <c r="O246" i="200"/>
  <c r="N206" i="199"/>
  <c r="O145" i="200"/>
  <c r="O143" i="200" s="1"/>
  <c r="O86" i="200"/>
  <c r="O86" i="199"/>
  <c r="N64" i="199"/>
  <c r="O60" i="199"/>
  <c r="N644" i="199"/>
  <c r="O578" i="199"/>
  <c r="O679" i="199"/>
  <c r="N603" i="199"/>
  <c r="O130" i="200"/>
  <c r="N396" i="199"/>
  <c r="N389" i="199"/>
  <c r="N391" i="199"/>
  <c r="O364" i="199"/>
  <c r="N258" i="199"/>
  <c r="O262" i="199"/>
  <c r="N62" i="199"/>
  <c r="O113" i="199"/>
  <c r="O68" i="199"/>
  <c r="O101" i="199"/>
  <c r="N70" i="199"/>
  <c r="O673" i="199"/>
  <c r="O567" i="199"/>
  <c r="O572" i="199"/>
  <c r="O529" i="199"/>
  <c r="N258" i="200"/>
  <c r="O759" i="199"/>
  <c r="O617" i="199"/>
  <c r="O601" i="199"/>
  <c r="O167" i="199"/>
  <c r="O624" i="199"/>
  <c r="O410" i="200"/>
  <c r="O262" i="200"/>
  <c r="O364" i="200"/>
  <c r="O167" i="200"/>
  <c r="O113" i="200"/>
  <c r="O101" i="200"/>
  <c r="N62" i="200"/>
  <c r="N60" i="200" s="1"/>
  <c r="O18" i="200"/>
  <c r="O68" i="200"/>
  <c r="O753" i="199"/>
  <c r="O321" i="199" l="1"/>
  <c r="O16" i="199"/>
  <c r="O272" i="199"/>
  <c r="O476" i="199"/>
  <c r="N60" i="199"/>
  <c r="N613" i="199"/>
  <c r="O370" i="199"/>
  <c r="O424" i="199"/>
  <c r="O362" i="199"/>
  <c r="O260" i="199"/>
  <c r="N68" i="199"/>
  <c r="O66" i="199"/>
  <c r="O111" i="199"/>
  <c r="O84" i="199"/>
  <c r="O377" i="199"/>
  <c r="O698" i="199"/>
  <c r="O671" i="199"/>
  <c r="O408" i="199"/>
  <c r="O565" i="199"/>
  <c r="O677" i="199"/>
  <c r="O622" i="199"/>
  <c r="O606" i="199"/>
  <c r="O576" i="199"/>
  <c r="O441" i="199"/>
  <c r="O165" i="199"/>
  <c r="O408" i="200"/>
  <c r="O424" i="200"/>
  <c r="O321" i="200"/>
  <c r="O370" i="200"/>
  <c r="O272" i="200"/>
  <c r="O260" i="200"/>
  <c r="O362" i="200"/>
  <c r="O377" i="200"/>
  <c r="O165" i="200"/>
  <c r="O84" i="200"/>
  <c r="O16" i="200"/>
  <c r="O66" i="200"/>
  <c r="O647" i="199"/>
  <c r="O751" i="199"/>
  <c r="O406" i="199" l="1"/>
  <c r="O319" i="199"/>
  <c r="O574" i="199"/>
  <c r="N66" i="199"/>
  <c r="O319" i="200"/>
  <c r="O669" i="199"/>
  <c r="O441" i="200" l="1"/>
  <c r="O406" i="200" l="1"/>
  <c r="N70" i="200" l="1"/>
  <c r="N68" i="200" l="1"/>
  <c r="O128" i="200"/>
  <c r="O111" i="200"/>
  <c r="O99" i="200"/>
  <c r="O14" i="200" s="1"/>
  <c r="N132" i="200"/>
  <c r="N103" i="200"/>
  <c r="N138" i="200"/>
  <c r="N106" i="200"/>
  <c r="N97" i="200"/>
  <c r="N95" i="200"/>
  <c r="N91" i="200"/>
  <c r="N88" i="200"/>
  <c r="N147" i="200"/>
  <c r="N149" i="200"/>
  <c r="N86" i="200" l="1"/>
  <c r="N130" i="200"/>
  <c r="N128" i="200" s="1"/>
  <c r="N101" i="200"/>
  <c r="N113" i="200"/>
  <c r="N66" i="200"/>
  <c r="O109" i="200"/>
  <c r="N111" i="200" l="1"/>
  <c r="N84" i="200"/>
  <c r="N99" i="200"/>
  <c r="N151" i="200"/>
  <c r="N154" i="200"/>
  <c r="N157" i="200"/>
  <c r="N159" i="200"/>
  <c r="N109" i="200" l="1"/>
  <c r="N194" i="200"/>
  <c r="N224" i="200"/>
  <c r="N217" i="200"/>
  <c r="N198" i="200"/>
  <c r="N176" i="200"/>
  <c r="N220" i="200"/>
  <c r="N200" i="200"/>
  <c r="N189" i="200"/>
  <c r="N185" i="200"/>
  <c r="N181" i="200"/>
  <c r="N179" i="200"/>
  <c r="N248" i="200" l="1"/>
  <c r="N264" i="200"/>
  <c r="N251" i="200"/>
  <c r="N295" i="200"/>
  <c r="N276" i="200"/>
  <c r="N279" i="200"/>
  <c r="N303" i="200"/>
  <c r="N283" i="200"/>
  <c r="N253" i="200"/>
  <c r="N307" i="200"/>
  <c r="N285" i="200"/>
  <c r="N255" i="200"/>
  <c r="N314" i="200"/>
  <c r="N291" i="200"/>
  <c r="N246" i="200" l="1"/>
  <c r="N262" i="200"/>
  <c r="N325" i="200"/>
  <c r="N335" i="200"/>
  <c r="N161" i="200"/>
  <c r="N145" i="200" l="1"/>
  <c r="N143" i="200" s="1"/>
  <c r="N323" i="200"/>
  <c r="N260" i="200"/>
  <c r="N300" i="200"/>
  <c r="N389" i="200"/>
  <c r="N412" i="200"/>
  <c r="N391" i="200"/>
  <c r="N381" i="200"/>
  <c r="N169" i="200"/>
  <c r="N366" i="200"/>
  <c r="N428" i="200"/>
  <c r="N379" i="200" l="1"/>
  <c r="N274" i="200"/>
  <c r="N272" i="200" s="1"/>
  <c r="N410" i="200"/>
  <c r="N364" i="200"/>
  <c r="N167" i="200"/>
  <c r="N473" i="200"/>
  <c r="N449" i="200"/>
  <c r="N430" i="200"/>
  <c r="N433" i="200"/>
  <c r="N437" i="200"/>
  <c r="N476" i="200"/>
  <c r="N464" i="200"/>
  <c r="N455" i="200"/>
  <c r="N445" i="200"/>
  <c r="N443" i="200" l="1"/>
  <c r="N426" i="200"/>
  <c r="N424" i="200" s="1"/>
  <c r="N420" i="200" s="1"/>
  <c r="N418" i="200" s="1"/>
  <c r="N408" i="200"/>
  <c r="N362" i="200"/>
  <c r="N321" i="200"/>
  <c r="N377" i="200"/>
  <c r="N165" i="200"/>
  <c r="N500" i="200"/>
  <c r="N493" i="200" l="1"/>
  <c r="N441" i="200"/>
  <c r="N406" i="200" s="1"/>
  <c r="N370" i="200"/>
  <c r="N319" i="200" l="1"/>
  <c r="O99" i="199" l="1"/>
  <c r="N103" i="199"/>
  <c r="N106" i="199"/>
  <c r="N97" i="199"/>
  <c r="N95" i="199"/>
  <c r="N91" i="199"/>
  <c r="O14" i="199" l="1"/>
  <c r="N86" i="199"/>
  <c r="N101" i="199"/>
  <c r="N84" i="199" l="1"/>
  <c r="N99" i="199"/>
  <c r="N113" i="199"/>
  <c r="N132" i="199"/>
  <c r="N138" i="199"/>
  <c r="O130" i="199"/>
  <c r="N149" i="199"/>
  <c r="N111" i="199" l="1"/>
  <c r="O128" i="199"/>
  <c r="N130" i="199"/>
  <c r="N147" i="199"/>
  <c r="O109" i="199" l="1"/>
  <c r="N128" i="199"/>
  <c r="N151" i="199"/>
  <c r="N154" i="199"/>
  <c r="N157" i="199"/>
  <c r="N109" i="199" l="1"/>
  <c r="N224" i="199"/>
  <c r="N194" i="199"/>
  <c r="N217" i="199"/>
  <c r="N198" i="199"/>
  <c r="N176" i="199"/>
  <c r="N234" i="199"/>
  <c r="N220" i="199"/>
  <c r="N189" i="199"/>
  <c r="N185" i="199"/>
  <c r="N181" i="199"/>
  <c r="N179" i="199"/>
  <c r="N264" i="199" l="1"/>
  <c r="N248" i="199"/>
  <c r="N295" i="199"/>
  <c r="N276" i="199"/>
  <c r="N251" i="199"/>
  <c r="N279" i="199"/>
  <c r="N303" i="199"/>
  <c r="N283" i="199"/>
  <c r="N307" i="199"/>
  <c r="N285" i="199"/>
  <c r="N253" i="199"/>
  <c r="N314" i="199"/>
  <c r="N291" i="199"/>
  <c r="N255" i="199"/>
  <c r="N246" i="199" l="1"/>
  <c r="N262" i="199"/>
  <c r="N325" i="199"/>
  <c r="N335" i="199"/>
  <c r="N323" i="199" l="1"/>
  <c r="N260" i="199"/>
  <c r="N161" i="199"/>
  <c r="N366" i="199"/>
  <c r="N364" i="199" l="1"/>
  <c r="N381" i="199"/>
  <c r="N398" i="199"/>
  <c r="N362" i="199" l="1"/>
  <c r="N321" i="199"/>
  <c r="N167" i="199"/>
  <c r="N300" i="199"/>
  <c r="N412" i="199"/>
  <c r="N410" i="199" l="1"/>
  <c r="N274" i="199"/>
  <c r="N379" i="199"/>
  <c r="N165" i="199"/>
  <c r="N428" i="199"/>
  <c r="N272" i="199" l="1"/>
  <c r="N408" i="199"/>
  <c r="N377" i="199"/>
  <c r="N430" i="199"/>
  <c r="N433" i="199"/>
  <c r="N473" i="199"/>
  <c r="N449" i="199"/>
  <c r="N437" i="199"/>
  <c r="N464" i="199"/>
  <c r="N455" i="199"/>
  <c r="N445" i="199"/>
  <c r="N439" i="199"/>
  <c r="N443" i="199" l="1"/>
  <c r="N426" i="199"/>
  <c r="N370" i="199"/>
  <c r="N500" i="199"/>
  <c r="N476" i="199" l="1"/>
  <c r="N319" i="199"/>
  <c r="N441" i="199"/>
  <c r="N424" i="199"/>
  <c r="N420" i="199" l="1"/>
  <c r="N551" i="199"/>
  <c r="N526" i="199"/>
  <c r="N418" i="199" l="1"/>
  <c r="N558" i="199"/>
  <c r="N524" i="199"/>
  <c r="N406" i="199" l="1"/>
  <c r="N601" i="199"/>
  <c r="N567" i="199"/>
  <c r="N626" i="199"/>
  <c r="N656" i="199"/>
  <c r="N631" i="199"/>
  <c r="N658" i="199"/>
  <c r="N634" i="199"/>
  <c r="N660" i="199"/>
  <c r="N637" i="199"/>
  <c r="N662" i="199"/>
  <c r="N639" i="199"/>
  <c r="N689" i="199"/>
  <c r="N649" i="199" l="1"/>
  <c r="N624" i="199"/>
  <c r="N580" i="199"/>
  <c r="N585" i="199"/>
  <c r="N589" i="199"/>
  <c r="N610" i="199"/>
  <c r="N619" i="199"/>
  <c r="N675" i="199"/>
  <c r="N702" i="199"/>
  <c r="N681" i="199"/>
  <c r="N608" i="199" l="1"/>
  <c r="N679" i="199"/>
  <c r="N578" i="199"/>
  <c r="N673" i="199"/>
  <c r="N622" i="199"/>
  <c r="N617" i="199"/>
  <c r="N647" i="199"/>
  <c r="N710" i="199"/>
  <c r="N716" i="199"/>
  <c r="N718" i="199"/>
  <c r="N606" i="199" l="1"/>
  <c r="N677" i="199"/>
  <c r="N671" i="199"/>
  <c r="N576" i="199"/>
  <c r="N724" i="199"/>
  <c r="N731" i="199"/>
  <c r="N735" i="199"/>
  <c r="N757" i="199"/>
  <c r="N700" i="199" l="1"/>
  <c r="N574" i="199"/>
  <c r="N755" i="199"/>
  <c r="N698" i="199" l="1"/>
  <c r="N753" i="199"/>
  <c r="N572" i="199" l="1"/>
  <c r="N751" i="199"/>
  <c r="N555" i="199"/>
  <c r="N565" i="199" l="1"/>
  <c r="N669" i="199"/>
  <c r="N520" i="199"/>
  <c r="N522" i="199"/>
  <c r="N531" i="199"/>
  <c r="N544" i="199"/>
  <c r="N533" i="199" l="1"/>
  <c r="N518" i="199"/>
  <c r="N529" i="199"/>
  <c r="N510" i="199"/>
  <c r="N514" i="199"/>
  <c r="N493" i="199" l="1"/>
  <c r="D126" i="222"/>
  <c r="D124" i="222"/>
  <c r="D123" i="222" s="1"/>
  <c r="D122" i="222"/>
  <c r="D121" i="222"/>
  <c r="D119" i="222"/>
  <c r="D118" i="222"/>
  <c r="D116" i="222"/>
  <c r="D115" i="222"/>
  <c r="D93" i="222"/>
  <c r="D94" i="222"/>
  <c r="D95" i="222"/>
  <c r="D96" i="222"/>
  <c r="D97" i="222"/>
  <c r="D98" i="222"/>
  <c r="D99" i="222"/>
  <c r="D100" i="222"/>
  <c r="D101" i="222"/>
  <c r="D102" i="222"/>
  <c r="D103" i="222"/>
  <c r="D104" i="222"/>
  <c r="D105" i="222"/>
  <c r="D106" i="222"/>
  <c r="D107" i="222"/>
  <c r="D108" i="222"/>
  <c r="D109" i="222"/>
  <c r="D110" i="222"/>
  <c r="D111" i="222"/>
  <c r="D112" i="222"/>
  <c r="D113" i="222"/>
  <c r="D92" i="222"/>
  <c r="D88" i="222"/>
  <c r="D89" i="222"/>
  <c r="D87" i="222"/>
  <c r="D83" i="222"/>
  <c r="D84" i="222"/>
  <c r="D85" i="222"/>
  <c r="D80" i="222"/>
  <c r="D79" i="222" s="1"/>
  <c r="D19" i="222"/>
  <c r="D20" i="222"/>
  <c r="D24" i="222"/>
  <c r="D22" i="222" s="1"/>
  <c r="D26" i="222"/>
  <c r="D27" i="222"/>
  <c r="D28" i="222"/>
  <c r="D29" i="222"/>
  <c r="D30" i="222"/>
  <c r="D31" i="222"/>
  <c r="D32" i="222"/>
  <c r="D33" i="222"/>
  <c r="D34" i="222"/>
  <c r="D35" i="222"/>
  <c r="D36" i="222"/>
  <c r="D37" i="222"/>
  <c r="D38" i="222"/>
  <c r="D39" i="222"/>
  <c r="D40" i="222"/>
  <c r="D41" i="222"/>
  <c r="D42" i="222"/>
  <c r="D43" i="222"/>
  <c r="D44" i="222"/>
  <c r="D46" i="222"/>
  <c r="D47" i="222"/>
  <c r="D50" i="222"/>
  <c r="D51" i="222"/>
  <c r="D52" i="222"/>
  <c r="D53" i="222"/>
  <c r="D56" i="222"/>
  <c r="D55" i="222" s="1"/>
  <c r="D58" i="222"/>
  <c r="D57" i="222" s="1"/>
  <c r="D60" i="222"/>
  <c r="D59" i="222" s="1"/>
  <c r="D62" i="222"/>
  <c r="D61" i="222" s="1"/>
  <c r="D66" i="222"/>
  <c r="D78" i="222"/>
  <c r="D77" i="222" s="1"/>
  <c r="D75" i="222"/>
  <c r="D74" i="222"/>
  <c r="D72" i="222"/>
  <c r="D69" i="222"/>
  <c r="D70" i="222"/>
  <c r="D71" i="222"/>
  <c r="E117" i="222"/>
  <c r="F117" i="222"/>
  <c r="E55" i="222"/>
  <c r="F55" i="222"/>
  <c r="E49" i="222"/>
  <c r="E48" i="222" s="1"/>
  <c r="F49" i="222"/>
  <c r="F48" i="222" s="1"/>
  <c r="E59" i="222"/>
  <c r="F59" i="222"/>
  <c r="E67" i="222"/>
  <c r="E63" i="222" s="1"/>
  <c r="F67" i="222"/>
  <c r="F63" i="222" s="1"/>
  <c r="F120" i="222"/>
  <c r="E120" i="222"/>
  <c r="F114" i="222"/>
  <c r="E114" i="222"/>
  <c r="F91" i="222"/>
  <c r="F90" i="222" s="1"/>
  <c r="E91" i="222"/>
  <c r="E90" i="222" s="1"/>
  <c r="F86" i="222"/>
  <c r="E86" i="222"/>
  <c r="F81" i="222"/>
  <c r="E81" i="222"/>
  <c r="F79" i="222"/>
  <c r="E79" i="222"/>
  <c r="F77" i="222"/>
  <c r="E77" i="222"/>
  <c r="F73" i="222"/>
  <c r="E73" i="222"/>
  <c r="F61" i="222"/>
  <c r="E61" i="222"/>
  <c r="F45" i="222"/>
  <c r="E45" i="222"/>
  <c r="F25" i="222"/>
  <c r="E25" i="222"/>
  <c r="F22" i="222"/>
  <c r="F16" i="222" s="1"/>
  <c r="E22" i="222"/>
  <c r="E15" i="222" s="1"/>
  <c r="D114" i="222" l="1"/>
  <c r="D17" i="222"/>
  <c r="D49" i="222"/>
  <c r="D48" i="222" s="1"/>
  <c r="D45" i="222"/>
  <c r="D16" i="222"/>
  <c r="D120" i="222"/>
  <c r="D15" i="222"/>
  <c r="D73" i="222"/>
  <c r="D117" i="222"/>
  <c r="D25" i="222"/>
  <c r="D91" i="222"/>
  <c r="D90" i="222" s="1"/>
  <c r="D86" i="222"/>
  <c r="D81" i="222"/>
  <c r="E14" i="222"/>
  <c r="E16" i="222"/>
  <c r="E54" i="222"/>
  <c r="D67" i="222"/>
  <c r="D63" i="222" s="1"/>
  <c r="F54" i="222"/>
  <c r="E76" i="222"/>
  <c r="F14" i="222"/>
  <c r="F76" i="222"/>
  <c r="F15" i="222"/>
  <c r="E12" i="222" l="1"/>
  <c r="F12" i="222"/>
  <c r="D14" i="222"/>
  <c r="D54" i="222"/>
  <c r="D76" i="222"/>
  <c r="D12" i="222" l="1"/>
  <c r="A246" i="200"/>
  <c r="A253" i="200"/>
  <c r="A254" i="200"/>
  <c r="A255" i="200"/>
  <c r="A256" i="200"/>
  <c r="A257" i="200"/>
  <c r="A258" i="200"/>
  <c r="A259" i="200"/>
  <c r="A295" i="200"/>
  <c r="A296" i="200"/>
  <c r="A299" i="200"/>
  <c r="A303" i="200"/>
  <c r="A304" i="200"/>
  <c r="A305" i="200"/>
  <c r="A306" i="200"/>
  <c r="A307" i="200"/>
  <c r="A308" i="200"/>
  <c r="A309" i="200"/>
  <c r="A310" i="200"/>
  <c r="A311" i="200"/>
  <c r="A313" i="200"/>
  <c r="A314" i="200"/>
  <c r="A319" i="200"/>
  <c r="A320" i="200"/>
  <c r="A321" i="200"/>
  <c r="A322" i="200"/>
  <c r="A323" i="200"/>
  <c r="A324" i="200"/>
  <c r="A325" i="200"/>
  <c r="A326" i="200"/>
  <c r="A328" i="200"/>
  <c r="A329" i="200"/>
  <c r="A330" i="200"/>
  <c r="A332" i="200"/>
  <c r="A333" i="200"/>
  <c r="A334" i="200"/>
  <c r="A335" i="200"/>
  <c r="A336" i="200"/>
  <c r="A362" i="200"/>
  <c r="A363" i="200"/>
  <c r="A364" i="200"/>
  <c r="A365" i="200"/>
  <c r="A366" i="200"/>
  <c r="A371" i="200"/>
  <c r="A372" i="200"/>
  <c r="A373" i="200"/>
  <c r="A377" i="200"/>
  <c r="A937" i="207" l="1"/>
  <c r="A938" i="207"/>
  <c r="A939" i="207"/>
  <c r="A940" i="207"/>
  <c r="A941" i="207"/>
  <c r="A942" i="207"/>
  <c r="A943" i="207"/>
  <c r="A944" i="207"/>
  <c r="A945" i="207"/>
  <c r="A946" i="207"/>
  <c r="A947" i="207"/>
  <c r="A948" i="207"/>
  <c r="A949" i="207"/>
  <c r="A950" i="207"/>
  <c r="A951" i="207"/>
  <c r="A952" i="207"/>
  <c r="A953" i="207"/>
  <c r="A954" i="207"/>
  <c r="A955" i="207"/>
  <c r="A956" i="207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A1263" i="207"/>
  <c r="A1264" i="207"/>
  <c r="A1265" i="207"/>
  <c r="A1266" i="207"/>
  <c r="A1267" i="207"/>
  <c r="A1268" i="207"/>
  <c r="A1269" i="207"/>
  <c r="A1270" i="207"/>
  <c r="A1271" i="207"/>
  <c r="A1272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8" i="200"/>
  <c r="A39" i="200"/>
  <c r="A40" i="200"/>
  <c r="A41" i="200"/>
  <c r="A42" i="200"/>
  <c r="A43" i="200"/>
  <c r="A45" i="200"/>
  <c r="A46" i="200"/>
  <c r="A48" i="200"/>
  <c r="A49" i="200"/>
  <c r="A50" i="200"/>
  <c r="A51" i="200"/>
  <c r="A52" i="200"/>
  <c r="A53" i="200"/>
  <c r="A54" i="200"/>
  <c r="A55" i="200"/>
  <c r="A56" i="200"/>
  <c r="A62" i="200"/>
  <c r="A63" i="200"/>
  <c r="A66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85" i="200"/>
  <c r="A86" i="200"/>
  <c r="A87" i="200"/>
  <c r="A88" i="200"/>
  <c r="A90" i="200"/>
  <c r="A91" i="200"/>
  <c r="A92" i="200"/>
  <c r="A95" i="200"/>
  <c r="A96" i="200"/>
  <c r="A97" i="200"/>
  <c r="A98" i="200"/>
  <c r="A99" i="200"/>
  <c r="A100" i="200"/>
  <c r="A101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8" i="200"/>
  <c r="A119" i="200"/>
  <c r="A120" i="200"/>
  <c r="A121" i="200"/>
  <c r="A122" i="200"/>
  <c r="A123" i="200"/>
  <c r="A124" i="200"/>
  <c r="A125" i="200"/>
  <c r="A128" i="200"/>
  <c r="A129" i="200"/>
  <c r="A130" i="200"/>
  <c r="A131" i="200"/>
  <c r="A132" i="200"/>
  <c r="A133" i="200"/>
  <c r="A134" i="200"/>
  <c r="A135" i="200"/>
  <c r="A136" i="200"/>
  <c r="A137" i="200"/>
  <c r="A138" i="200"/>
  <c r="A139" i="200"/>
  <c r="A140" i="200"/>
  <c r="A141" i="200"/>
  <c r="A142" i="200"/>
  <c r="A144" i="200"/>
  <c r="A145" i="200"/>
  <c r="A146" i="200"/>
  <c r="A147" i="200"/>
  <c r="A148" i="200"/>
  <c r="A149" i="200"/>
  <c r="A150" i="200"/>
  <c r="A165" i="200"/>
  <c r="A166" i="200"/>
  <c r="A167" i="200"/>
  <c r="A168" i="200"/>
  <c r="A169" i="200"/>
  <c r="A170" i="200"/>
  <c r="A171" i="200"/>
  <c r="A152" i="200"/>
  <c r="A154" i="200"/>
  <c r="A155" i="200"/>
  <c r="A156" i="200"/>
  <c r="A157" i="200"/>
  <c r="A158" i="200"/>
  <c r="A159" i="200"/>
  <c r="A160" i="200"/>
  <c r="A161" i="200"/>
  <c r="A162" i="200"/>
  <c r="A172" i="200"/>
  <c r="A173" i="200"/>
  <c r="A174" i="200"/>
  <c r="A175" i="200"/>
  <c r="A176" i="200"/>
  <c r="A177" i="200"/>
  <c r="A178" i="200"/>
  <c r="A179" i="200"/>
  <c r="A180" i="200"/>
  <c r="A181" i="200"/>
  <c r="A182" i="200"/>
  <c r="A183" i="200"/>
  <c r="A184" i="200"/>
  <c r="A185" i="200"/>
  <c r="A186" i="200"/>
  <c r="A187" i="200"/>
  <c r="A188" i="200"/>
  <c r="A189" i="200"/>
  <c r="A190" i="200"/>
  <c r="A191" i="200"/>
  <c r="A192" i="200"/>
  <c r="A194" i="200"/>
  <c r="A195" i="200"/>
  <c r="A196" i="200"/>
  <c r="A198" i="200"/>
  <c r="A199" i="200"/>
  <c r="A200" i="200"/>
  <c r="A201" i="200"/>
  <c r="A202" i="200"/>
  <c r="A203" i="200"/>
  <c r="A204" i="200"/>
  <c r="A206" i="200"/>
  <c r="A209" i="200"/>
  <c r="A210" i="200"/>
  <c r="A211" i="200"/>
  <c r="A212" i="200"/>
  <c r="A213" i="200"/>
  <c r="A214" i="200"/>
  <c r="A216" i="200"/>
  <c r="A217" i="200"/>
  <c r="A218" i="200"/>
  <c r="A219" i="200"/>
  <c r="A220" i="200"/>
  <c r="A221" i="200"/>
  <c r="A222" i="200"/>
  <c r="A223" i="200"/>
  <c r="A224" i="200"/>
  <c r="A225" i="200"/>
  <c r="A226" i="200"/>
  <c r="A227" i="200"/>
  <c r="A228" i="200"/>
  <c r="A230" i="200"/>
  <c r="A231" i="200"/>
  <c r="A233" i="200"/>
  <c r="A234" i="200"/>
  <c r="A235" i="200"/>
  <c r="A378" i="200"/>
  <c r="A379" i="200"/>
  <c r="A380" i="200"/>
  <c r="A381" i="200"/>
  <c r="A382" i="200"/>
  <c r="A383" i="200"/>
  <c r="A384" i="200"/>
  <c r="A385" i="200"/>
  <c r="A386" i="200"/>
  <c r="A387" i="200"/>
  <c r="A388" i="200"/>
  <c r="A389" i="200"/>
  <c r="A390" i="200"/>
  <c r="A391" i="200"/>
  <c r="A392" i="200"/>
  <c r="A396" i="200"/>
  <c r="A397" i="200"/>
  <c r="A393" i="200"/>
  <c r="A394" i="200"/>
  <c r="A398" i="200"/>
  <c r="A400" i="200"/>
  <c r="A401" i="200"/>
  <c r="A407" i="200"/>
  <c r="A408" i="200"/>
  <c r="A409" i="200"/>
  <c r="A410" i="200"/>
  <c r="A411" i="200"/>
  <c r="A300" i="200"/>
  <c r="A301" i="200"/>
  <c r="A302" i="200"/>
  <c r="A412" i="200"/>
  <c r="A413" i="200"/>
  <c r="A424" i="200"/>
  <c r="A425" i="200"/>
  <c r="A426" i="200"/>
  <c r="A427" i="200"/>
  <c r="A430" i="200"/>
  <c r="A431" i="200"/>
  <c r="A432" i="200"/>
  <c r="A433" i="200"/>
  <c r="A434" i="200"/>
  <c r="A435" i="200"/>
  <c r="A436" i="200"/>
  <c r="A438" i="200"/>
  <c r="A439" i="200"/>
  <c r="A440" i="200"/>
  <c r="A428" i="200"/>
  <c r="A429" i="200"/>
  <c r="A93" i="200"/>
  <c r="A94" i="200"/>
  <c r="A441" i="200"/>
  <c r="A442" i="200"/>
  <c r="A443" i="200"/>
  <c r="A444" i="200"/>
  <c r="A445" i="200"/>
  <c r="A446" i="200"/>
  <c r="A447" i="200"/>
  <c r="A448" i="200"/>
  <c r="A449" i="200"/>
  <c r="A450" i="200"/>
  <c r="A451" i="200"/>
  <c r="A452" i="200"/>
  <c r="A453" i="200"/>
  <c r="A454" i="200"/>
  <c r="A455" i="200"/>
  <c r="A456" i="200"/>
  <c r="A457" i="200"/>
  <c r="A458" i="200"/>
  <c r="A459" i="200"/>
  <c r="A460" i="200"/>
  <c r="A461" i="200"/>
  <c r="A462" i="200"/>
  <c r="A463" i="200"/>
  <c r="A464" i="200"/>
  <c r="A465" i="200"/>
  <c r="A466" i="200"/>
  <c r="A467" i="200"/>
  <c r="A468" i="200"/>
  <c r="A469" i="200"/>
  <c r="A473" i="200"/>
  <c r="A474" i="200"/>
  <c r="A475" i="200"/>
  <c r="A476" i="200"/>
  <c r="A477" i="200"/>
  <c r="A478" i="200"/>
  <c r="A479" i="200"/>
  <c r="A480" i="200"/>
  <c r="A481" i="200"/>
  <c r="A482" i="200"/>
  <c r="A483" i="200"/>
  <c r="A484" i="200"/>
  <c r="A485" i="200"/>
  <c r="A486" i="200"/>
  <c r="A489" i="200"/>
  <c r="A490" i="200"/>
  <c r="A491" i="200"/>
  <c r="A492" i="200"/>
  <c r="A493" i="200"/>
  <c r="A494" i="200"/>
  <c r="A495" i="200"/>
  <c r="A496" i="200"/>
  <c r="A497" i="200"/>
  <c r="A500" i="200"/>
  <c r="A501" i="200"/>
  <c r="A502" i="200"/>
  <c r="A503" i="200"/>
  <c r="A504" i="200"/>
  <c r="A505" i="200"/>
  <c r="A506" i="200"/>
  <c r="A507" i="200"/>
  <c r="A508" i="200"/>
  <c r="A509" i="200"/>
  <c r="A13" i="199"/>
  <c r="A14" i="199"/>
  <c r="A15" i="199"/>
  <c r="A16" i="199"/>
  <c r="A17" i="199"/>
  <c r="A18" i="199"/>
  <c r="A19" i="199"/>
  <c r="A20" i="199"/>
  <c r="A21" i="199"/>
  <c r="A22" i="199"/>
  <c r="A23" i="199"/>
  <c r="A24" i="199"/>
  <c r="A25" i="199"/>
  <c r="A26" i="199"/>
  <c r="A27" i="199"/>
  <c r="A28" i="199"/>
  <c r="A29" i="199"/>
  <c r="A30" i="199"/>
  <c r="A31" i="199"/>
  <c r="A32" i="199"/>
  <c r="A33" i="199"/>
  <c r="A35" i="199"/>
  <c r="A36" i="199"/>
  <c r="A37" i="199"/>
  <c r="A38" i="199"/>
  <c r="A39" i="199"/>
  <c r="A40" i="199"/>
  <c r="A41" i="199"/>
  <c r="A42" i="199"/>
  <c r="A43" i="199"/>
  <c r="A45" i="199"/>
  <c r="A46" i="199"/>
  <c r="A48" i="199"/>
  <c r="A49" i="199"/>
  <c r="A50" i="199"/>
  <c r="A51" i="199"/>
  <c r="A52" i="199"/>
  <c r="A53" i="199"/>
  <c r="A54" i="199"/>
  <c r="A55" i="199"/>
  <c r="A56" i="199"/>
  <c r="A57" i="199"/>
  <c r="A58" i="199"/>
  <c r="A60" i="199"/>
  <c r="A61" i="199"/>
  <c r="A62" i="199"/>
  <c r="A63" i="199"/>
  <c r="A66" i="199"/>
  <c r="A67" i="199"/>
  <c r="A68" i="199"/>
  <c r="A69" i="199"/>
  <c r="A70" i="199"/>
  <c r="A71" i="199"/>
  <c r="A72" i="199"/>
  <c r="A73" i="199"/>
  <c r="A74" i="199"/>
  <c r="A75" i="199"/>
  <c r="A76" i="199"/>
  <c r="A77" i="199"/>
  <c r="A78" i="199"/>
  <c r="A79" i="199"/>
  <c r="A80" i="199"/>
  <c r="A81" i="199"/>
  <c r="A82" i="199"/>
  <c r="A83" i="199"/>
  <c r="A84" i="199"/>
  <c r="A85" i="199"/>
  <c r="A86" i="199"/>
  <c r="A87" i="199"/>
  <c r="A88" i="199"/>
  <c r="A90" i="199"/>
  <c r="A91" i="199"/>
  <c r="A92" i="199"/>
  <c r="A95" i="199"/>
  <c r="A96" i="199"/>
  <c r="A97" i="199"/>
  <c r="A98" i="199"/>
  <c r="A99" i="199"/>
  <c r="A100" i="199"/>
  <c r="A101" i="199"/>
  <c r="A102" i="199"/>
  <c r="A103" i="199"/>
  <c r="A104" i="199"/>
  <c r="A105" i="199"/>
  <c r="A106" i="199"/>
  <c r="A107" i="199"/>
  <c r="A108" i="199"/>
  <c r="A109" i="199"/>
  <c r="A110" i="199"/>
  <c r="A111" i="199"/>
  <c r="A112" i="199"/>
  <c r="A113" i="199"/>
  <c r="A114" i="199"/>
  <c r="A115" i="199"/>
  <c r="A116" i="199"/>
  <c r="A118" i="199"/>
  <c r="A119" i="199"/>
  <c r="A120" i="199"/>
  <c r="A121" i="199"/>
  <c r="A122" i="199"/>
  <c r="A123" i="199"/>
  <c r="A124" i="199"/>
  <c r="A125" i="199"/>
  <c r="A126" i="199"/>
  <c r="A127" i="199"/>
  <c r="A128" i="199"/>
  <c r="A129" i="199"/>
  <c r="A130" i="199"/>
  <c r="A131" i="199"/>
  <c r="A132" i="199"/>
  <c r="A133" i="199"/>
  <c r="A134" i="199"/>
  <c r="A135" i="199"/>
  <c r="A136" i="199"/>
  <c r="A137" i="199"/>
  <c r="A138" i="199"/>
  <c r="A139" i="199"/>
  <c r="A140" i="199"/>
  <c r="A141" i="199"/>
  <c r="A142" i="199"/>
  <c r="A144" i="199"/>
  <c r="A145" i="199"/>
  <c r="A146" i="199"/>
  <c r="A147" i="199"/>
  <c r="A148" i="199"/>
  <c r="A149" i="199"/>
  <c r="A150" i="199"/>
  <c r="A165" i="199"/>
  <c r="A166" i="199"/>
  <c r="A167" i="199"/>
  <c r="A168" i="199"/>
  <c r="A169" i="199"/>
  <c r="A170" i="199"/>
  <c r="A171" i="199"/>
  <c r="A152" i="199"/>
  <c r="A154" i="199"/>
  <c r="A155" i="199"/>
  <c r="A156" i="199"/>
  <c r="A157" i="199"/>
  <c r="A158" i="199"/>
  <c r="A159" i="199"/>
  <c r="A160" i="199"/>
  <c r="A161" i="199"/>
  <c r="A162" i="199"/>
  <c r="A172" i="199"/>
  <c r="A173" i="199"/>
  <c r="A174" i="199"/>
  <c r="A175" i="199"/>
  <c r="A176" i="199"/>
  <c r="A177" i="199"/>
  <c r="A178" i="199"/>
  <c r="A179" i="199"/>
  <c r="A180" i="199"/>
  <c r="A181" i="199"/>
  <c r="A182" i="199"/>
  <c r="A183" i="199"/>
  <c r="A184" i="199"/>
  <c r="A185" i="199"/>
  <c r="A186" i="199"/>
  <c r="A187" i="199"/>
  <c r="A188" i="199"/>
  <c r="A189" i="199"/>
  <c r="A190" i="199"/>
  <c r="A191" i="199"/>
  <c r="A192" i="199"/>
  <c r="A194" i="199"/>
  <c r="A195" i="199"/>
  <c r="A196" i="199"/>
  <c r="A198" i="199"/>
  <c r="A199" i="199"/>
  <c r="A200" i="199"/>
  <c r="A201" i="199"/>
  <c r="A202" i="199"/>
  <c r="A203" i="199"/>
  <c r="A204" i="199"/>
  <c r="A206" i="199"/>
  <c r="A209" i="199"/>
  <c r="A210" i="199"/>
  <c r="A211" i="199"/>
  <c r="A212" i="199"/>
  <c r="A213" i="199"/>
  <c r="A214" i="199"/>
  <c r="A216" i="199"/>
  <c r="A217" i="199"/>
  <c r="A218" i="199"/>
  <c r="A219" i="199"/>
  <c r="A220" i="199"/>
  <c r="A221" i="199"/>
  <c r="A222" i="199"/>
  <c r="A223" i="199"/>
  <c r="A224" i="199"/>
  <c r="A225" i="199"/>
  <c r="A226" i="199"/>
  <c r="A227" i="199"/>
  <c r="A228" i="199"/>
  <c r="A229" i="199"/>
  <c r="A230" i="199"/>
  <c r="A231" i="199"/>
  <c r="A233" i="199"/>
  <c r="A234" i="199"/>
  <c r="A235" i="199"/>
  <c r="A246" i="199"/>
  <c r="A253" i="199"/>
  <c r="A254" i="199"/>
  <c r="A255" i="199"/>
  <c r="A256" i="199"/>
  <c r="A257" i="199"/>
  <c r="A258" i="199"/>
  <c r="A259" i="199"/>
  <c r="A260" i="199"/>
  <c r="A261" i="199"/>
  <c r="A262" i="199"/>
  <c r="A263" i="199"/>
  <c r="A264" i="199"/>
  <c r="A265" i="199"/>
  <c r="A266" i="199"/>
  <c r="A267" i="199"/>
  <c r="A295" i="199"/>
  <c r="A296" i="199"/>
  <c r="A299" i="199"/>
  <c r="A303" i="199"/>
  <c r="A304" i="199"/>
  <c r="A305" i="199"/>
  <c r="A306" i="199"/>
  <c r="A307" i="199"/>
  <c r="A308" i="199"/>
  <c r="A309" i="199"/>
  <c r="A310" i="199"/>
  <c r="A311" i="199"/>
  <c r="A313" i="199"/>
  <c r="A314" i="199"/>
  <c r="A319" i="199"/>
  <c r="A320" i="199"/>
  <c r="A321" i="199"/>
  <c r="A322" i="199"/>
  <c r="A323" i="199"/>
  <c r="A324" i="199"/>
  <c r="A325" i="199"/>
  <c r="A326" i="199"/>
  <c r="A328" i="199"/>
  <c r="A329" i="199"/>
  <c r="A330" i="199"/>
  <c r="A332" i="199"/>
  <c r="A333" i="199"/>
  <c r="A334" i="199"/>
  <c r="A335" i="199"/>
  <c r="A336" i="199"/>
  <c r="A362" i="199"/>
  <c r="A363" i="199"/>
  <c r="A364" i="199"/>
  <c r="A365" i="199"/>
  <c r="A366" i="199"/>
  <c r="A369" i="199"/>
  <c r="A370" i="199"/>
  <c r="A371" i="199"/>
  <c r="A372" i="199"/>
  <c r="A373" i="199"/>
  <c r="A377" i="199"/>
  <c r="A378" i="199"/>
  <c r="A379" i="199"/>
  <c r="A380" i="199"/>
  <c r="A381" i="199"/>
  <c r="A382" i="199"/>
  <c r="A383" i="199"/>
  <c r="A384" i="199"/>
  <c r="A385" i="199"/>
  <c r="A386" i="199"/>
  <c r="A387" i="199"/>
  <c r="A388" i="199"/>
  <c r="A389" i="199"/>
  <c r="A390" i="199"/>
  <c r="A391" i="199"/>
  <c r="A392" i="199"/>
  <c r="A396" i="199"/>
  <c r="A397" i="199"/>
  <c r="A393" i="199"/>
  <c r="A394" i="199"/>
  <c r="A398" i="199"/>
  <c r="A400" i="199"/>
  <c r="A401" i="199"/>
  <c r="A407" i="199"/>
  <c r="A408" i="199"/>
  <c r="A409" i="199"/>
  <c r="A410" i="199"/>
  <c r="A411" i="199"/>
  <c r="A300" i="199"/>
  <c r="A301" i="199"/>
  <c r="A302" i="199"/>
  <c r="A412" i="199"/>
  <c r="A413" i="199"/>
  <c r="A424" i="199"/>
  <c r="A425" i="199"/>
  <c r="A426" i="199"/>
  <c r="A427" i="199"/>
  <c r="A430" i="199"/>
  <c r="A431" i="199"/>
  <c r="A432" i="199"/>
  <c r="A433" i="199"/>
  <c r="A434" i="199"/>
  <c r="A435" i="199"/>
  <c r="A436" i="199"/>
  <c r="A437" i="199"/>
  <c r="A438" i="199"/>
  <c r="A439" i="199"/>
  <c r="A440" i="199"/>
  <c r="A428" i="199"/>
  <c r="A429" i="199"/>
  <c r="A93" i="199"/>
  <c r="A94" i="199"/>
  <c r="A441" i="199"/>
  <c r="A442" i="199"/>
  <c r="A443" i="199"/>
  <c r="A444" i="199"/>
  <c r="A445" i="199"/>
  <c r="A446" i="199"/>
  <c r="A447" i="199"/>
  <c r="A448" i="199"/>
  <c r="A449" i="199"/>
  <c r="A450" i="199"/>
  <c r="A451" i="199"/>
  <c r="A452" i="199"/>
  <c r="A453" i="199"/>
  <c r="A454" i="199"/>
  <c r="A455" i="199"/>
  <c r="A456" i="199"/>
  <c r="A457" i="199"/>
  <c r="A458" i="199"/>
  <c r="A459" i="199"/>
  <c r="A460" i="199"/>
  <c r="A461" i="199"/>
  <c r="A462" i="199"/>
  <c r="A463" i="199"/>
  <c r="A464" i="199"/>
  <c r="A465" i="199"/>
  <c r="A466" i="199"/>
  <c r="A467" i="199"/>
  <c r="A468" i="199"/>
  <c r="A469" i="199"/>
  <c r="A473" i="199"/>
  <c r="A474" i="199"/>
  <c r="A475" i="199"/>
  <c r="A476" i="199"/>
  <c r="A477" i="199"/>
  <c r="A478" i="199"/>
  <c r="A479" i="199"/>
  <c r="A480" i="199"/>
  <c r="A481" i="199"/>
  <c r="A482" i="199"/>
  <c r="A483" i="199"/>
  <c r="A484" i="199"/>
  <c r="A485" i="199"/>
  <c r="A486" i="199"/>
  <c r="A489" i="199"/>
  <c r="A490" i="199"/>
  <c r="A491" i="199"/>
  <c r="A492" i="199"/>
  <c r="A493" i="199"/>
  <c r="A494" i="199"/>
  <c r="A495" i="199"/>
  <c r="A496" i="199"/>
  <c r="A497" i="199"/>
  <c r="A500" i="199"/>
  <c r="A501" i="199"/>
  <c r="A502" i="199"/>
  <c r="A503" i="199"/>
  <c r="A504" i="199"/>
  <c r="A505" i="199"/>
  <c r="A506" i="199"/>
  <c r="A507" i="199"/>
  <c r="A508" i="199"/>
  <c r="A509" i="199"/>
  <c r="A510" i="199"/>
  <c r="A511" i="199"/>
  <c r="A512" i="199"/>
  <c r="A513" i="199"/>
  <c r="A514" i="199"/>
  <c r="A516" i="199"/>
  <c r="A517" i="199"/>
  <c r="A518" i="199"/>
  <c r="A519" i="199"/>
  <c r="A520" i="199"/>
  <c r="A521" i="199"/>
  <c r="A522" i="199"/>
  <c r="A523" i="199"/>
  <c r="A524" i="199"/>
  <c r="A525" i="199"/>
  <c r="A526" i="199"/>
  <c r="A527" i="199"/>
  <c r="A528" i="199"/>
  <c r="A532" i="199"/>
  <c r="A533" i="199"/>
  <c r="A534" i="199"/>
  <c r="A535" i="199"/>
  <c r="A537" i="199"/>
  <c r="A538" i="199"/>
  <c r="A539" i="199"/>
  <c r="A540" i="199"/>
  <c r="A541" i="199"/>
  <c r="A543" i="199"/>
  <c r="A544" i="199"/>
  <c r="A545" i="199"/>
  <c r="A549" i="199"/>
  <c r="A550" i="199"/>
  <c r="A551" i="199"/>
  <c r="A552" i="199"/>
  <c r="A553" i="199"/>
  <c r="A554" i="199"/>
  <c r="A555" i="199"/>
  <c r="A556" i="199"/>
  <c r="A557" i="199"/>
  <c r="A558" i="199"/>
  <c r="A559" i="199"/>
  <c r="A560" i="199"/>
  <c r="A561" i="199"/>
  <c r="A562" i="199"/>
  <c r="A565" i="199"/>
  <c r="A566" i="199"/>
  <c r="A567" i="199"/>
  <c r="A568" i="199"/>
  <c r="A569" i="199"/>
  <c r="A570" i="199"/>
  <c r="A572" i="199"/>
  <c r="A573" i="199"/>
  <c r="A64" i="199"/>
  <c r="A65" i="199"/>
  <c r="A574" i="199"/>
  <c r="A575" i="199"/>
  <c r="A576" i="199"/>
  <c r="A577" i="199"/>
  <c r="A578" i="199"/>
  <c r="A579" i="199"/>
  <c r="A580" i="199"/>
  <c r="A581" i="199"/>
  <c r="A582" i="199"/>
  <c r="A583" i="199"/>
  <c r="A584" i="199"/>
  <c r="A585" i="199"/>
  <c r="A586" i="199"/>
  <c r="A588" i="199"/>
  <c r="A589" i="199"/>
  <c r="A590" i="199"/>
  <c r="A592" i="199"/>
  <c r="A601" i="199"/>
  <c r="A602" i="199"/>
  <c r="A603" i="199"/>
  <c r="A604" i="199"/>
  <c r="A605" i="199"/>
  <c r="A606" i="199"/>
  <c r="A607" i="199"/>
  <c r="A608" i="199"/>
  <c r="A609" i="199"/>
  <c r="A610" i="199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R44" i="19"/>
  <c r="W32" i="19"/>
  <c r="W24" i="19"/>
  <c r="R479" i="19"/>
  <c r="T458" i="19"/>
  <c r="T428" i="19"/>
  <c r="AA262" i="19"/>
  <c r="T262" i="19"/>
  <c r="R233" i="19"/>
  <c r="AA161" i="19"/>
  <c r="T141" i="19"/>
  <c r="AA370" i="19"/>
  <c r="R301" i="19"/>
  <c r="R213" i="19"/>
  <c r="T206" i="19"/>
  <c r="R139" i="19"/>
  <c r="AA46" i="19"/>
  <c r="AA42" i="19"/>
  <c r="AA39" i="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W292" i="19"/>
  <c r="R202" i="19"/>
  <c r="P207" i="19"/>
  <c r="T207" i="19"/>
  <c r="W202" i="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Y533" i="19"/>
  <c r="R533" i="19"/>
  <c r="R399" i="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Y618" i="19"/>
  <c r="P346" i="19"/>
  <c r="W284" i="19"/>
  <c r="P227" i="19"/>
  <c r="P137" i="19"/>
  <c r="P221" i="19"/>
  <c r="X282" i="19"/>
  <c r="W282" i="19" l="1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V535" i="19" l="1"/>
  <c r="Y535" i="19" s="1"/>
  <c r="O535" i="19"/>
  <c r="R535" i="19" s="1"/>
  <c r="V542" i="19"/>
  <c r="W542" i="19" s="1"/>
  <c r="O542" i="19"/>
  <c r="AA535" i="19" l="1"/>
  <c r="W535" i="19"/>
  <c r="AA542" i="19"/>
  <c r="T535" i="19"/>
  <c r="P535" i="19"/>
  <c r="Y542" i="19"/>
  <c r="N535" i="19"/>
  <c r="N542" i="19"/>
  <c r="R542" i="19"/>
  <c r="P542" i="19"/>
  <c r="T542" i="19"/>
  <c r="Q182" i="19"/>
  <c r="S182" i="19"/>
  <c r="AB182" i="19"/>
  <c r="U182" i="19"/>
  <c r="Z182" i="19"/>
  <c r="X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O182" i="19"/>
  <c r="V182" i="19"/>
  <c r="N145" i="19" l="1"/>
  <c r="N307" i="19"/>
  <c r="N152" i="19"/>
  <c r="N297" i="19"/>
  <c r="N341" i="19"/>
  <c r="O116" i="19"/>
  <c r="T116" i="19" s="1"/>
  <c r="N156" i="19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R116" i="19"/>
  <c r="P116" i="19"/>
  <c r="R230" i="19"/>
  <c r="N114" i="19"/>
  <c r="T230" i="19"/>
  <c r="Y114" i="19"/>
  <c r="AA114" i="19"/>
  <c r="W114" i="19"/>
  <c r="R114" i="19" l="1"/>
  <c r="T114" i="19"/>
  <c r="C6" i="43" l="1"/>
  <c r="C19" i="43" l="1"/>
  <c r="E6" i="43"/>
  <c r="N20" i="200" l="1"/>
  <c r="O16" i="19" l="1"/>
  <c r="R16" i="19" s="1"/>
  <c r="T16" i="19" l="1"/>
  <c r="P16" i="19"/>
  <c r="N16" i="19" l="1"/>
  <c r="O48" i="19" l="1"/>
  <c r="R48" i="19" s="1"/>
  <c r="P48" i="19" l="1"/>
  <c r="T48" i="19"/>
  <c r="N55" i="199" l="1"/>
  <c r="N18" i="199" l="1"/>
  <c r="N55" i="200"/>
  <c r="N18" i="200" l="1"/>
  <c r="N16" i="199"/>
  <c r="N16" i="200" l="1"/>
  <c r="N14" i="200" s="1"/>
  <c r="N14" i="199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O334" i="19"/>
  <c r="R334" i="19" s="1"/>
  <c r="N12" i="19" l="1"/>
  <c r="P334" i="19"/>
  <c r="T334" i="19"/>
  <c r="O368" i="19"/>
  <c r="P368" i="19" s="1"/>
  <c r="N10" i="19" l="1"/>
  <c r="R368" i="19"/>
  <c r="T368" i="19"/>
  <c r="O364" i="19" l="1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O561" i="19" l="1"/>
  <c r="P561" i="19" s="1"/>
  <c r="O563" i="19"/>
  <c r="R563" i="19" s="1"/>
  <c r="V563" i="19"/>
  <c r="V561" i="19"/>
  <c r="P549" i="199"/>
  <c r="O559" i="19"/>
  <c r="N563" i="19"/>
  <c r="N561" i="19"/>
  <c r="N549" i="199"/>
  <c r="O549" i="199"/>
  <c r="O516" i="199" l="1"/>
  <c r="N516" i="199"/>
  <c r="P516" i="199"/>
  <c r="O557" i="19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P489" i="199" l="1"/>
  <c r="O515" i="19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P13" i="199" l="1"/>
  <c r="V490" i="19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N160" i="199"/>
  <c r="O159" i="199"/>
  <c r="O145" i="199" l="1"/>
  <c r="N159" i="199"/>
  <c r="N145" i="199" l="1"/>
  <c r="O143" i="199"/>
  <c r="N143" i="199" l="1"/>
  <c r="O498" i="19" l="1"/>
  <c r="P498" i="19" s="1"/>
  <c r="O491" i="199"/>
  <c r="O489" i="199" l="1"/>
  <c r="O491" i="200"/>
  <c r="O489" i="200" s="1"/>
  <c r="N494" i="19"/>
  <c r="T498" i="19"/>
  <c r="N498" i="19"/>
  <c r="N491" i="200"/>
  <c r="N496" i="19"/>
  <c r="R498" i="19"/>
  <c r="O496" i="19"/>
  <c r="O494" i="19"/>
  <c r="N489" i="200" l="1"/>
  <c r="O492" i="19"/>
  <c r="T492" i="19" s="1"/>
  <c r="T494" i="19"/>
  <c r="R494" i="19"/>
  <c r="P494" i="19"/>
  <c r="R496" i="19"/>
  <c r="T496" i="19"/>
  <c r="P496" i="19"/>
  <c r="N491" i="199"/>
  <c r="P492" i="19" l="1"/>
  <c r="R492" i="19"/>
  <c r="N492" i="19"/>
  <c r="O490" i="19"/>
  <c r="N489" i="199"/>
  <c r="R490" i="19" l="1"/>
  <c r="T490" i="19"/>
  <c r="P490" i="19"/>
  <c r="N490" i="19"/>
  <c r="N237" i="203" l="1"/>
  <c r="O236" i="203"/>
  <c r="N237" i="204"/>
  <c r="O236" i="204"/>
  <c r="N236" i="204" s="1"/>
  <c r="N237" i="207"/>
  <c r="N237" i="205"/>
  <c r="N237" i="206"/>
  <c r="N237" i="208"/>
  <c r="N237" i="211"/>
  <c r="O236" i="206"/>
  <c r="N237" i="210"/>
  <c r="O236" i="210"/>
  <c r="N237" i="212"/>
  <c r="O236" i="205"/>
  <c r="O236" i="207"/>
  <c r="O236" i="212"/>
  <c r="N236" i="212" s="1"/>
  <c r="O236" i="211"/>
  <c r="O236" i="208"/>
  <c r="N174" i="204" l="1"/>
  <c r="N172" i="204" s="1"/>
  <c r="N141" i="204" s="1"/>
  <c r="O174" i="206"/>
  <c r="O172" i="206" s="1"/>
  <c r="O141" i="206" s="1"/>
  <c r="O13" i="206" s="1"/>
  <c r="N13" i="206" s="1"/>
  <c r="N236" i="208"/>
  <c r="O174" i="208"/>
  <c r="O172" i="208" s="1"/>
  <c r="O141" i="208" s="1"/>
  <c r="O13" i="208" s="1"/>
  <c r="N13" i="208" s="1"/>
  <c r="N236" i="211"/>
  <c r="O174" i="211"/>
  <c r="O172" i="211" s="1"/>
  <c r="O141" i="211" s="1"/>
  <c r="O13" i="211" s="1"/>
  <c r="N13" i="211" s="1"/>
  <c r="O174" i="212"/>
  <c r="O172" i="212" s="1"/>
  <c r="O141" i="212" s="1"/>
  <c r="O13" i="212" s="1"/>
  <c r="N13" i="212" s="1"/>
  <c r="O174" i="204"/>
  <c r="O172" i="204" s="1"/>
  <c r="O141" i="204" s="1"/>
  <c r="O13" i="204" s="1"/>
  <c r="N13" i="204" s="1"/>
  <c r="N236" i="205"/>
  <c r="O174" i="205"/>
  <c r="O172" i="205" s="1"/>
  <c r="O141" i="205" s="1"/>
  <c r="O13" i="205" s="1"/>
  <c r="N13" i="205" s="1"/>
  <c r="S13" i="205" s="1"/>
  <c r="N174" i="212"/>
  <c r="N172" i="212" s="1"/>
  <c r="N141" i="212" s="1"/>
  <c r="N236" i="207"/>
  <c r="O174" i="207"/>
  <c r="O172" i="207" s="1"/>
  <c r="O141" i="207" s="1"/>
  <c r="O13" i="207" s="1"/>
  <c r="N13" i="207" s="1"/>
  <c r="N236" i="203"/>
  <c r="O174" i="203"/>
  <c r="O172" i="203" s="1"/>
  <c r="O141" i="203" s="1"/>
  <c r="O13" i="203" s="1"/>
  <c r="N13" i="203" s="1"/>
  <c r="N236" i="210"/>
  <c r="O174" i="210"/>
  <c r="O172" i="210" s="1"/>
  <c r="O141" i="210" s="1"/>
  <c r="O13" i="210" s="1"/>
  <c r="N13" i="210" s="1"/>
  <c r="N236" i="206"/>
  <c r="N237" i="199"/>
  <c r="O236" i="199"/>
  <c r="N174" i="206" l="1"/>
  <c r="N172" i="206" s="1"/>
  <c r="N141" i="206" s="1"/>
  <c r="N174" i="210"/>
  <c r="N172" i="210" s="1"/>
  <c r="N141" i="210" s="1"/>
  <c r="N174" i="211"/>
  <c r="N172" i="211" s="1"/>
  <c r="N141" i="211" s="1"/>
  <c r="N174" i="203"/>
  <c r="N172" i="203" s="1"/>
  <c r="N141" i="203" s="1"/>
  <c r="N174" i="207"/>
  <c r="N172" i="207" s="1"/>
  <c r="N141" i="207" s="1"/>
  <c r="N174" i="208"/>
  <c r="N172" i="208" s="1"/>
  <c r="N141" i="208" s="1"/>
  <c r="O174" i="199"/>
  <c r="O172" i="199" s="1"/>
  <c r="O141" i="199" s="1"/>
  <c r="O13" i="199" s="1"/>
  <c r="N174" i="205"/>
  <c r="N172" i="205" s="1"/>
  <c r="N141" i="205" s="1"/>
  <c r="N236" i="199"/>
  <c r="N13" i="199" l="1"/>
  <c r="N174" i="199"/>
  <c r="N172" i="199" l="1"/>
  <c r="N141" i="199" l="1"/>
  <c r="N237" i="201" l="1"/>
  <c r="O236" i="201"/>
  <c r="N236" i="201" s="1"/>
  <c r="N174" i="201" s="1"/>
  <c r="N172" i="201" s="1"/>
  <c r="N141" i="201" s="1"/>
  <c r="N237" i="200"/>
  <c r="O236" i="200"/>
  <c r="O174" i="201" l="1"/>
  <c r="O172" i="201" s="1"/>
  <c r="O141" i="201" s="1"/>
  <c r="O13" i="201" s="1"/>
  <c r="N13" i="201" s="1"/>
  <c r="O174" i="200"/>
  <c r="N236" i="200"/>
  <c r="N174" i="200" l="1"/>
  <c r="O172" i="200"/>
  <c r="O141" i="200" l="1"/>
  <c r="N172" i="200"/>
  <c r="O13" i="200" l="1"/>
  <c r="N141" i="200"/>
  <c r="N13" i="200" l="1"/>
  <c r="N237" i="202" l="1"/>
  <c r="O236" i="202"/>
  <c r="O174" i="202" l="1"/>
  <c r="N236" i="202"/>
  <c r="N174" i="202" s="1"/>
  <c r="N161" i="19" s="1"/>
  <c r="O161" i="19" l="1"/>
  <c r="R161" i="19" s="1"/>
  <c r="O172" i="202"/>
  <c r="O159" i="19" s="1"/>
  <c r="T159" i="19" s="1"/>
  <c r="N172" i="202"/>
  <c r="N141" i="202" s="1"/>
  <c r="N127" i="19" s="1"/>
  <c r="O141" i="202"/>
  <c r="O127" i="19" s="1"/>
  <c r="R127" i="19" s="1"/>
  <c r="R159" i="19"/>
  <c r="N159" i="19" l="1"/>
  <c r="P161" i="19"/>
  <c r="P159" i="19"/>
  <c r="T161" i="19"/>
  <c r="T127" i="19"/>
  <c r="P127" i="19"/>
  <c r="O13" i="202"/>
  <c r="N13" i="202" s="1"/>
  <c r="N8" i="19" l="1"/>
  <c r="N9" i="19" s="1"/>
  <c r="S13" i="200"/>
  <c r="O8" i="19"/>
  <c r="O9" i="19" s="1"/>
  <c r="R9" i="19" s="1"/>
  <c r="T8" i="19" l="1"/>
  <c r="T9" i="19"/>
  <c r="R8" i="19"/>
  <c r="P9" i="19"/>
  <c r="P8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<sst xmlns="http://schemas.openxmlformats.org/spreadsheetml/2006/main" count="55293" uniqueCount="876">
  <si>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</si>
  <si>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</si>
  <si>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</si>
  <si>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</si>
  <si>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</si>
  <si>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</si>
  <si>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</si>
  <si>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</si>
  <si>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</si>
  <si>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</si>
  <si>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</si>
  <si>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</si>
  <si>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</si>
  <si>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</si>
  <si>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</si>
  <si>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</si>
  <si>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</si>
  <si>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</si>
  <si>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</si>
  <si>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</si>
  <si>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</si>
  <si>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</si>
  <si>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</si>
  <si>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</si>
  <si>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</si>
  <si>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</si>
  <si>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</si>
  <si>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</si>
  <si>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</si>
  <si>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</si>
  <si>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</si>
  <si>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</si>
  <si>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</si>
  <si>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</si>
  <si>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</si>
  <si>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</si>
  <si>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</si>
  <si>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</si>
  <si>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</si>
  <si>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</si>
  <si>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</si>
  <si>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</si>
  <si>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</si>
  <si>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</si>
  <si>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</si>
  <si>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</si>
  <si>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</si>
  <si>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</si>
  <si>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</si>
  <si>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</si>
  <si>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</si>
  <si>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</si>
  <si>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</si>
  <si>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</si>
  <si>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</si>
  <si>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</si>
  <si>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</si>
  <si>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</si>
  <si>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</si>
  <si>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</si>
  <si>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</si>
  <si>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</si>
  <si>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</si>
  <si>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</si>
  <si>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</si>
  <si>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</si>
  <si>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</si>
  <si>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</si>
  <si>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</si>
  <si>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</si>
  <si>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</si>
  <si>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</si>
  <si>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</si>
  <si>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</si>
  <si>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</si>
  <si>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</si>
  <si>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</si>
  <si>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</si>
  <si>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</si>
  <si>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</si>
  <si>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</si>
  <si>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</si>
  <si>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</si>
  <si>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</si>
  <si>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</si>
  <si>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</si>
  <si>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</si>
  <si>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</si>
  <si>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</si>
  <si>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</si>
  <si>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</si>
  <si>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</si>
  <si>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</si>
  <si>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</si>
  <si>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</si>
  <si>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</si>
  <si>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</si>
  <si>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</si>
  <si>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</si>
  <si>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</si>
  <si>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</si>
  <si>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</si>
  <si>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</si>
  <si>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</si>
  <si>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</si>
  <si>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</si>
  <si>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</si>
  <si>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</si>
  <si>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</si>
  <si>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</si>
  <si>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</si>
  <si>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</si>
  <si>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</si>
  <si>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</si>
  <si>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</si>
  <si>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</si>
  <si>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</si>
  <si>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</si>
  <si>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</si>
  <si>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</si>
  <si>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</si>
  <si>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</si>
  <si>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</si>
  <si>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</si>
  <si>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</si>
  <si>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</si>
  <si>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</si>
  <si>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</si>
  <si>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</si>
  <si>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</si>
  <si>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</si>
  <si>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</si>
  <si>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</si>
  <si>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</si>
  <si>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</si>
  <si>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</si>
  <si>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</si>
  <si>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</si>
  <si>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</si>
  <si>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</si>
  <si>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</si>
  <si>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</si>
  <si>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</si>
  <si>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</si>
  <si>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</si>
  <si>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</si>
  <si>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</si>
  <si>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</si>
  <si>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</si>
  <si>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</si>
  <si>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</si>
  <si>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</si>
  <si>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</si>
  <si>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</si>
  <si>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</si>
  <si>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</si>
  <si>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</si>
  <si>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</si>
  <si>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</si>
  <si>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</si>
  <si>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</si>
  <si>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</si>
  <si>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</si>
  <si>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</si>
  <si>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</si>
  <si>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</si>
  <si>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</si>
  <si>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</si>
  <si>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</si>
  <si>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</si>
  <si>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</si>
  <si>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</si>
  <si>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</si>
  <si>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</si>
  <si>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</si>
  <si>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</si>
  <si>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</si>
  <si>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</si>
  <si>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</si>
  <si>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</si>
  <si>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</si>
  <si>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</si>
  <si>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</si>
  <si>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</si>
  <si>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</si>
  <si>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</si>
  <si>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</si>
  <si>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</si>
  <si>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</si>
  <si>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</si>
  <si>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</si>
  <si>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</si>
  <si>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</si>
  <si>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</si>
  <si>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</si>
  <si>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</si>
  <si>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</si>
  <si>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</si>
  <si>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</si>
  <si>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</si>
  <si>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</si>
  <si>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</si>
  <si>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</si>
  <si>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</si>
  <si>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</si>
  <si>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</si>
  <si>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</si>
  <si>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</si>
  <si>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</si>
  <si>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</si>
  <si>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</si>
  <si>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</si>
  <si>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</si>
  <si>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</si>
  <si>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</si>
  <si>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</si>
  <si>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</si>
  <si>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</si>
  <si>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</si>
  <si>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</si>
  <si>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</si>
  <si>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</si>
  <si>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</si>
  <si>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</si>
  <si>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</si>
  <si>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</si>
  <si>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</si>
  <si>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</si>
  <si>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</si>
  <si>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</si>
  <si>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</si>
  <si>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</si>
  <si>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</si>
  <si>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</si>
  <si>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</si>
  <si>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</si>
  <si>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</si>
  <si>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</si>
  <si>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</si>
  <si>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</si>
  <si>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</si>
  <si>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</si>
  <si>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</si>
  <si>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</si>
  <si>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</si>
  <si>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</si>
  <si>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</si>
  <si>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</si>
  <si>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</si>
  <si>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</si>
  <si>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</si>
  <si>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</si>
  <si>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</si>
  <si>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</si>
  <si>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</si>
  <si>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</si>
  <si>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</si>
  <si>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</si>
  <si>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</si>
  <si>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</si>
  <si>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</si>
  <si>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</si>
  <si>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</si>
  <si>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</si>
  <si>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</si>
  <si>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</si>
  <si>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</si>
  <si>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</si>
  <si>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</si>
  <si>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</si>
  <si>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</si>
  <si>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</si>
  <si>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</si>
  <si>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</si>
  <si>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</si>
  <si>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</si>
  <si>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</si>
  <si>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</si>
  <si>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</si>
  <si>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</si>
  <si>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</si>
  <si>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</si>
  <si>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</si>
  <si>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</si>
  <si>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</si>
  <si>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</si>
  <si>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</si>
  <si>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</si>
  <si>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</si>
  <si>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</si>
  <si>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</si>
  <si>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</si>
  <si>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</si>
  <si>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</si>
  <si>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</si>
  <si>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</si>
  <si>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</si>
  <si>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</si>
  <si>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</si>
  <si>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</si>
  <si>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</si>
  <si>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</si>
  <si>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</si>
  <si>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</si>
  <si>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</si>
  <si>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</si>
  <si>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</si>
  <si>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</si>
  <si>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</si>
  <si>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</si>
  <si>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</si>
  <si>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</si>
  <si>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</si>
  <si>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</si>
  <si>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</si>
  <si>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</si>
  <si>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</si>
  <si>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</si>
  <si>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</si>
  <si>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</si>
  <si>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</si>
  <si>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</si>
  <si>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</si>
  <si>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</si>
  <si>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</si>
  <si>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</si>
  <si>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</si>
  <si>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</si>
  <si>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</si>
  <si>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</si>
  <si>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</si>
  <si>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</si>
  <si>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</si>
  <si>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</si>
  <si>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</si>
  <si>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</si>
  <si>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</si>
  <si>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</si>
  <si>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</si>
  <si>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</si>
  <si>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</si>
  <si>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</si>
  <si>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</si>
  <si>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</si>
  <si>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</si>
  <si>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</si>
  <si>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</si>
  <si>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</si>
  <si>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</si>
  <si>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</si>
  <si>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</si>
  <si>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</si>
  <si>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</si>
  <si>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</si>
  <si>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</si>
  <si>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</si>
  <si>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</si>
  <si>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</si>
  <si>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</si>
  <si>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</si>
  <si>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</si>
  <si>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</si>
  <si>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</si>
  <si>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</si>
  <si>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</si>
  <si>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</si>
  <si>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</si>
  <si>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</si>
  <si>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</si>
  <si>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</si>
  <si>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</si>
  <si>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</si>
  <si>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</si>
  <si>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</si>
  <si>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</si>
  <si>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</si>
  <si>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</si>
  <si>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</si>
  <si>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</si>
  <si>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</si>
  <si>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</si>
  <si>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</si>
  <si>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</si>
  <si>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</si>
  <si>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</si>
  <si>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</si>
  <si>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</si>
  <si>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</si>
  <si>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</si>
  <si>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</si>
  <si>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</si>
  <si>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</si>
  <si>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</si>
  <si>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</si>
  <si>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</si>
  <si>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</si>
  <si>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</si>
  <si>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</si>
  <si>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</si>
  <si>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</si>
  <si>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</si>
  <si>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</si>
  <si>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</si>
  <si>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</si>
  <si>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</si>
  <si>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</si>
  <si>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</si>
  <si>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</si>
  <si>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</si>
  <si>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</si>
  <si>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</si>
  <si>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</si>
  <si>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</si>
  <si>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</si>
  <si>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</si>
  <si>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</si>
  <si>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</si>
  <si>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</si>
  <si>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</si>
  <si>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</si>
  <si>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</si>
  <si>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</si>
  <si>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</si>
  <si>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</si>
  <si>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</si>
  <si>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</si>
  <si>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</si>
  <si>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</si>
  <si>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</si>
  <si>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</si>
  <si>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</si>
  <si>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</si>
  <si>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</si>
  <si>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</si>
  <si>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</si>
  <si>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</si>
  <si>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</si>
  <si>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</si>
  <si>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</si>
  <si>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</si>
  <si>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</si>
  <si>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</si>
  <si>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</si>
  <si>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</si>
  <si>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</si>
  <si>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</si>
  <si>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</si>
  <si>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</si>
  <si>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</si>
  <si>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</si>
  <si>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</si>
  <si>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</si>
  <si>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</si>
  <si>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</si>
  <si>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</si>
  <si>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</si>
  <si>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</si>
  <si>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</si>
  <si>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</si>
  <si>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</si>
  <si>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</si>
  <si>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</si>
  <si>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</si>
  <si>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</si>
  <si>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</si>
  <si>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</si>
  <si>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</si>
  <si>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</si>
  <si>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</si>
  <si>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</si>
  <si>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</si>
  <si>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</si>
  <si>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</si>
  <si>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</si>
  <si>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</si>
  <si>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</si>
  <si>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</si>
  <si>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</si>
  <si>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</si>
  <si>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</si>
  <si>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</si>
  <si>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</si>
  <si>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</si>
  <si>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</si>
  <si>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</si>
  <si>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</si>
  <si>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</si>
  <si>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</si>
  <si>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</si>
  <si>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</si>
  <si>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</si>
  <si>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</si>
  <si>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</si>
  <si>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</si>
  <si>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</si>
  <si>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</si>
  <si>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</si>
  <si>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</si>
  <si>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</si>
  <si>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</si>
  <si>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</si>
  <si>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</si>
  <si>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</si>
  <si>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</si>
  <si>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</si>
  <si>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</si>
  <si>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</si>
  <si>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</si>
  <si>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</si>
  <si>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</si>
  <si>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</si>
  <si>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</si>
  <si>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</si>
  <si>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</si>
  <si>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</si>
  <si>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</si>
  <si>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</si>
  <si>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</si>
  <si>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</si>
  <si>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</si>
  <si>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</si>
  <si>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</si>
  <si>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</si>
  <si>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</si>
  <si>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</si>
  <si>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</si>
  <si>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</si>
  <si>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</si>
  <si>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</si>
  <si>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</si>
  <si>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</si>
  <si>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</si>
  <si>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</si>
  <si>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</si>
  <si>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</si>
  <si>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</si>
  <si>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</si>
  <si>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</si>
  <si>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</si>
  <si>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</si>
  <si>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</si>
  <si>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</si>
  <si>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</si>
  <si>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</si>
  <si>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</si>
  <si>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</si>
  <si>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</si>
  <si>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</si>
  <si>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</si>
  <si>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</si>
  <si>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</si>
  <si>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</si>
  <si>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</si>
  <si>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</si>
  <si>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</si>
  <si>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</si>
  <si>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</si>
  <si>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</si>
  <si>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</si>
  <si>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</si>
  <si>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</si>
  <si>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</si>
  <si>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</si>
  <si>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</si>
  <si>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</si>
  <si>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</si>
  <si>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</si>
  <si>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</si>
  <si>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</si>
  <si>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</si>
  <si>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</si>
  <si>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</si>
  <si>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</si>
  <si>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</si>
  <si>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</si>
  <si>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</si>
  <si>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</si>
  <si>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</si>
  <si>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</si>
  <si>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</si>
  <si>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</si>
  <si>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</si>
  <si>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</si>
  <si>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</si>
  <si>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</si>
  <si>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</si>
  <si>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</si>
  <si>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</si>
  <si>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</si>
  <si>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</si>
  <si>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</si>
  <si>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</si>
  <si>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</si>
  <si>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</si>
  <si>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</si>
  <si>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</si>
  <si>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</si>
  <si>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</si>
  <si>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>Աղյուսակ N 1</t>
  </si>
  <si>
    <t>Երևան քաղաքի ավագանու</t>
  </si>
  <si>
    <t>9</t>
  </si>
  <si>
    <t>Հավելված N  1</t>
  </si>
  <si>
    <t>Տողի NN</t>
  </si>
  <si>
    <t>Եկամտատեսակները</t>
  </si>
  <si>
    <t>Հոդվածի NN</t>
  </si>
  <si>
    <t xml:space="preserve">Ընդամենը 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</si>
  <si>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</si>
  <si>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</si>
  <si>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Գույքահարկ փոխադրամիջոցների համար</t>
  </si>
  <si>
    <t>Բաժնետիրական ընկերություններում համայնքի մասնակցության դիմաց համայնքի բյուջե կատարվող մասհանումներ (շահաբաժիններ)</t>
  </si>
  <si>
    <t>Այլ գույքի վարձակալությունից մուտքեր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</si>
  <si>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</si>
  <si>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</si>
  <si>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 մուտքագրման ենթակա այլ եկամուտներ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</si>
  <si>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</si>
  <si>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</si>
  <si>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</si>
  <si>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</si>
  <si>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r>
      <t xml:space="preserve">ԸՆԴԱՄԵՆԸ ԵԿԱՄՈՒՏՆԵՐ </t>
    </r>
    <r>
      <rPr>
        <b/>
        <sz val="9.5"/>
        <color indexed="8"/>
        <rFont val="Arial Unicode"/>
        <family val="2"/>
      </rPr>
      <t xml:space="preserve"> 
(տող 1100 + տող 1200 + տող 1300) 
այդ թվում՝</t>
    </r>
  </si>
  <si>
    <t>1. ՀԱՐԿԵՐ ԵՎ ՏՈՒՐՔԵՐ 
(տող 1110 + տող 1120 + տող 1130 + տող 1140 + տող 1150)
 այդ թվում`</t>
  </si>
  <si>
    <t xml:space="preserve">Հարկային եկամուտներ, որից </t>
  </si>
  <si>
    <t>գույքահարկ</t>
  </si>
  <si>
    <t>1.1 Գույքային հարկեր անշարժ գույքից
 (տող 1111 + տող 1112)</t>
  </si>
  <si>
    <t>1.2 Գույքային հարկեր այլ գույքից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</si>
  <si>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
այդ թվում`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</si>
  <si>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</si>
  <si>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</si>
  <si>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</si>
  <si>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</si>
  <si>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</si>
  <si>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</si>
  <si>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</si>
  <si>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</si>
  <si>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</si>
  <si>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</si>
  <si>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r>
      <t> </t>
    </r>
    <r>
      <rPr>
        <sz val="9.5"/>
        <color indexed="8"/>
        <rFont val="Arial Unicode"/>
        <family val="2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</si>
  <si>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</si>
  <si>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թույլտվության համար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</si>
  <si>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</si>
  <si>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</si>
  <si>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t>Համայնքի վարչական տարածքում մասնավոր գերեզմանատան կազմակերպման և շահագործման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</si>
  <si>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տեխնիկական և հատուկ նշանակության հրավառություն իրականացնելու թույլտվության համար</t>
    </r>
  </si>
  <si>
    <t>Համայնքի տարածքում սահմանափակման ենթակա ծառայության օբյեկտի գործունեության թույլտվության համար</t>
  </si>
  <si>
    <r>
      <t> </t>
    </r>
    <r>
      <rPr>
        <sz val="9.5"/>
        <color indexed="8"/>
        <rFont val="Arial Unicode"/>
        <family val="2"/>
      </rPr>
      <t>Այլ տեղական տուրքեր</t>
    </r>
  </si>
  <si>
    <t>1.4 Համայնքի բյուջե վճարվող պետական տուրքեր (տող 1141 + տող 1142) այդ թվում`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</si>
  <si>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</si>
  <si>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</si>
  <si>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 
(տող 1151 + տող 1155)
 այդ թվում`</t>
  </si>
  <si>
    <t>Օրենքով պետական բյուջե ամրագրվող հարկերից և այլ պարտադիր վճարներից մասհանումներ համայնքների բյուջեներ (տող 1152 + տող 1153 + տող 1154) 
որից`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</si>
  <si>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</si>
  <si>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</si>
  <si>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</si>
  <si>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</si>
  <si>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 այդ թվում՝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</si>
  <si>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</si>
  <si>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</si>
  <si>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</si>
  <si>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</si>
  <si>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                 այդ թվում`</t>
  </si>
  <si>
    <t>Համայնքի բյուջե մուտքագրվող արտաքին պաշտոնական դրամաշնորհներ` ստացված միջազգային կազմակերպություններից ընթացիկ ծախսերի ֆինանսավորման նպատակով</t>
  </si>
  <si>
    <t>2.4 Կապիտալ արտաքին պաշտոնական դրամաշնորհներ` ստացված միջազգային կազմակերպություններից, այդ թվում`</t>
  </si>
  <si>
    <t>Համայնքի բյուջե մուտքագրվող արտաքին պաշտոնական դրամաշնորհներ` ստացված միջազգային կազմակերպություններից կապիտալ ծախսերի ֆինանսավորման նպատակով</t>
  </si>
  <si>
    <t xml:space="preserve">2.5 Ընթացիկ ներքին պաշտոնական դրամաշնորհներ` ստացված կառավարման այլ մակարդակներից 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</si>
  <si>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</si>
  <si>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</si>
  <si>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</si>
  <si>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</si>
  <si>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</si>
  <si>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</si>
  <si>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դրամաշնորհներ</t>
  </si>
  <si>
    <t>2.6 Կապիտալ ներքին պաշտոնական դրամաշնորհներ` ստացված կառավարման այլ մակարդակներից
 (տող 1261 + տող 1262) այդ թվում`</t>
  </si>
  <si>
    <t>Պետական բյուջեից կապիտալ ծախսերի ֆինանսավորման նպատակային հատկացումներ (սուբվենցիաներ)</t>
  </si>
  <si>
    <t>ՀՀ այլ համայնքներից կապիտալ ծախսերի ֆինանսավորման նպատակով ստացվող պաշտոնական դրամաշնորհներ</t>
  </si>
  <si>
    <t>3. ԱՅԼ ԵԿԱՄՈՒՏՆԵՐ 
(տող 1310 + տող 1320 + տող 1330 + տող 1340 + տող 1350 + տող 1360 + տող 1370 + տող 1380 + տող 1390) 
այդ թվում`</t>
  </si>
  <si>
    <t>3.1 Տոկոսներ
 այդ թվում`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</si>
  <si>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</si>
  <si>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 այդ թվում`</t>
  </si>
  <si>
    <t>3.3 Գույքի վարձակալությունից եկամուտներ
 (տող 1331 + տող 1332 + տող 1333 + տող 1334) 
այդ թվում`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</si>
  <si>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</si>
  <si>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վարձակալության վարձավճարներ</t>
  </si>
  <si>
    <t>Համայնքի վարչական տարածքում գտնվող պետության և համայնքի սեփականությանը պատկանող հողամասերի կառուցապատման իրավունքի դիմաց գանձվող վարձավճարներ</t>
  </si>
  <si>
    <t>3.4 Համայնքի բյուջեի եկամուտներ ապրանքների մատակարարումից և ծառայությունների մատուցումից 
(տող 1341 + տող 1342 + տող 1343) 
այդ թվում`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</si>
  <si>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</si>
  <si>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</si>
  <si>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</si>
  <si>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
 այդ թվում՝</t>
  </si>
  <si>
    <t>Տեղական վճարներ 
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
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</si>
  <si>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</si>
  <si>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</si>
  <si>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</si>
  <si>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</si>
  <si>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</si>
  <si>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</si>
  <si>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</si>
  <si>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</si>
  <si>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</si>
  <si>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</si>
  <si>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</si>
  <si>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</si>
  <si>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</si>
  <si>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</si>
  <si>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</si>
  <si>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</si>
  <si>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</si>
  <si>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</si>
  <si>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</si>
  <si>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</si>
  <si>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վարչական տարածքում ինքնակամ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</si>
  <si>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</si>
  <si>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 
(տող 1361 + տող 1362) 
այդ թվում`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</si>
  <si>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</si>
  <si>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 
(տող 1371 + տող 1372) 
այդ թվում`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</si>
  <si>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</si>
  <si>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</si>
  <si>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
(տող 1381 + տող 1382)
այդ թվում`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</si>
  <si>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</si>
  <si>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</si>
  <si>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
 (տող 1391 + տող 1392 + տող 1393) 
այդ թվում`</t>
  </si>
  <si>
    <t>Համայնքի գույքին պատճառած վնասների փոխհատուցումից մուտքեր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</si>
  <si>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</si>
  <si>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</si>
  <si>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</si>
  <si>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</si>
  <si>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</si>
  <si>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</si>
  <si>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</si>
  <si>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</si>
  <si>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</si>
  <si>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</si>
  <si>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</si>
  <si>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</si>
  <si>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</si>
  <si>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</si>
  <si>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</si>
  <si>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</si>
  <si>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</si>
  <si>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</si>
  <si>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</si>
  <si>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</si>
  <si>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>5.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</si>
  <si>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</si>
  <si>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</si>
  <si>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</si>
  <si>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</si>
  <si>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</si>
  <si>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</si>
  <si>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</si>
  <si>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</si>
  <si>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</si>
  <si>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</si>
  <si>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</si>
  <si>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</si>
  <si>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</si>
  <si>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</si>
  <si>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</si>
  <si>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</si>
  <si>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</si>
  <si>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</si>
  <si>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>Համայնքի բյուջե մուտքագրվող անշարժ գույքի հարկ</t>
  </si>
  <si>
    <t xml:space="preserve"> 2022 թվականի ___________________-ի</t>
  </si>
  <si>
    <t>2. Վարչական օբյեկտների կառուցում և հիմնանորոգում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</si>
  <si>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</si>
  <si>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</si>
  <si>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</si>
  <si>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</si>
  <si>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</si>
  <si>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</si>
  <si>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</si>
  <si>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</si>
  <si>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</si>
  <si>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</si>
  <si>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</si>
  <si>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</si>
  <si>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5. Պետական աջակցությամբ իրականացվող նախադպրոցական ուսումնական հաստատությունների կառուցում և հիմնանորոգում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</si>
  <si>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</si>
  <si>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</si>
  <si>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</si>
  <si>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</si>
  <si>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</si>
  <si>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</si>
  <si>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</si>
  <si>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</si>
  <si>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</si>
  <si>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</si>
  <si>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</si>
  <si>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</si>
  <si>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</si>
  <si>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</si>
  <si>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</si>
  <si>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Հավելված N  6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</si>
  <si>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</si>
  <si>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</si>
  <si>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</si>
  <si>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ԵՐԵՎԱՆ ՔԱՂԱՔԻ ԱՎԱԳԱՆՈՒ 2024 ԹՎԱԿԱՆԻ ԴԵԿՏԵՄԲԵՐԻ 24-Ի N 268-Ն ՈՐՈՇՄԱՆ N 1 ՀԱՎԵԼՎԱԾՈՒՄ ԿԱՏԱՐՎՈՂ ՓՈՓՈԽՈՒԹՅՈՒՆՆԵՐԸ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</si>
  <si>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</si>
  <si>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</si>
  <si>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</si>
  <si>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</si>
  <si>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</si>
  <si>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</si>
  <si>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</si>
  <si>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8. Երևանի էներգաարդյունավետության  երկրորդ ծրագրի համայնքային համաֆինանսավորում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</si>
  <si>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</si>
  <si>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</si>
  <si>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</si>
  <si>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</si>
  <si>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</si>
  <si>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</si>
  <si>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</si>
  <si>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</si>
  <si>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</si>
  <si>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</si>
  <si>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</si>
  <si>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17. Տրանսպորտային համակարգի արդիականացում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</si>
  <si>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</si>
  <si>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</si>
  <si>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</si>
  <si>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</si>
  <si>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</si>
  <si>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</si>
  <si>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</si>
  <si>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</si>
  <si>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</si>
  <si>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</si>
  <si>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</si>
  <si>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</si>
  <si>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</si>
  <si>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</si>
  <si>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</si>
  <si>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2.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</si>
  <si>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3. Վթարային շենքերի վերաբնակեցման ծրագրի իրացման միջոցառումներ</t>
  </si>
  <si>
    <t>1. Արտաքին լուսավորության ցանցի արդիականացում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</si>
  <si>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</si>
  <si>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</si>
  <si>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</si>
  <si>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</si>
  <si>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</si>
  <si>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</si>
  <si>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</si>
  <si>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</si>
  <si>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</si>
  <si>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</si>
  <si>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</si>
  <si>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</si>
  <si>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</si>
  <si>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18. Երևանտրանս ՓԲԸ-ի տարածքի բարեկարգում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</si>
  <si>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</si>
  <si>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</si>
  <si>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</si>
  <si>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</si>
  <si>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</si>
  <si>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>ԵՐԵՎԱՆ ՔԱՂԱՔԻ ԱՎԱԳԱՆՈՒ 2024 ԹՎԱԿԱՆԻ ԴԵԿՏԵՄԲԵՐԻ 24-Ի N 268-Ն ՈՐՈՇՄԱՆ  N 7 ՀԱՎԵԼՎԱԾԻ N4 ԱՂՅՈՒՍԱԿՈւՄ ԿԱՏԱՐՎՈՂ ՓՈՓՈԽՈՒԹՅՈՒՆՆԵՐԸ</t>
  </si>
  <si>
    <t>ԵՐԵՎԱՆ ՔԱՂԱՔԻ ԱՎԱԳԱՆՈՒ 2024 ԹՎԱԿԱՆԻ ԴԵԿՏԵՄԲԵՐԻ 24-Ի N 268-Ն ՈՐՈՇՄԱՆ  N 7 ՀԱՎԵԼՎԱԾԻ N5 ԱՂՅՈՒՍԱԿՈւՄ ԿԱՏԱՐՎՈՂ ՓՈՓՈԽՈՒԹՅՈՒՆՆԵՐԸ</t>
  </si>
  <si>
    <t>ԵՐԵՎԱՆ ՔԱՂԱՔԻ ԱՎԱԳԱՆՈՒ 2024 ԹՎԱԿԱՆԻ ԴԵԿՏԵՄԲԵՐԻ 24-Ի N 268-Ն ՈՐՈՇՄԱՆ N 7 ՀԱՎԵԼՎԱԾԻ N6 ԱՂՅՈՒՍԱԿՈւՄ ԿԱՏԱՐՎՈՂ ՓՈՓՈԽՈՒԹՅՈՒՆՆԵՐԸ</t>
  </si>
  <si>
    <t>ԵՐԵՎԱՆ ՔԱՂԱՔԻ ԱՎԱԳԱՆՈՒ 2024 ԹՎԱԿԱՆԻ ԴԵԿՏԵՄԲԵՐԻ 24-Ի N 268-Ն ՈՐՈՇՄԱՆ N 7 ՀԱՎԵԼՎԱԾԻ N7 ԱՂՅՈՒՍԱԿՈւՄ ԿԱՏԱՐՎՈՂ ՓՈՓՈԽՈՒԹՅՈՒՆՆԵՐԸ</t>
  </si>
  <si>
    <t>ԵՐԵՎԱՆ ՔԱՂԱՔԻ ԱՎԱԳԱՆՈՒ 2024 ԹՎԱԿԱՆԻ ԴԵԿՏԵՄԲԵՐԻ 24-Ի N 268-Ն ՈՐՈՇՄԱՆ  N 7 ՀԱՎԵԼՎԱԾԻ N8 ԱՂՅՈՒՍԱԿՈւՄ ԿԱՏԱՐՎՈՂ ՓՈՓՈԽՈՒԹՅՈՒՆՆԵՐԸ</t>
  </si>
  <si>
    <t>ԵՐԵՎԱՆ ՔԱՂԱՔԻ ԱՎԱԳԱՆՈՒ 2024 ԹՎԱԿԱՆԻ ԴԵԿՏԵՄԲԵՐԻ 24-Ի N 268-Ն ՈՐՈՇՄԱՆ N 7 ՀԱՎԵԼՎԱԾԻ N9 ԱՂՅՈՒՍԱԿՈւՄ ԿԱՏԱՐՎՈՂ ՓՈՓՈԽՈՒԹՅՈՒՆՆԵՐԸ</t>
  </si>
  <si>
    <t>ԵՐԵՎԱՆ ՔԱՂԱՔԻ ԱՎԱԳԱՆՈՒ 2024 ԹՎԱԿԱՆԻ ԴԵԿՏԵՄԲԵՐԻ 24-Ի N 268-Ն ՈՐՈՇՄԱՆ N 7 ՀԱՎԵԼՎԱԾԻ N10 ԱՂՅՈՒՍԱԿՈւՄ ԿԱՏԱՐՎՈՂ ՓՈՓՈԽՈՒԹՅՈՒՆՆԵՐԸ</t>
  </si>
  <si>
    <t>ԵՐԵՎԱՆ ՔԱՂԱՔԻ ԱՎԱԳԱՆՈՒ 2024 ԹՎԱԿԱՆԻ ԴԵԿՏԵՄԲԵՐԻ 24-Ի N 268-Ն ՈՐՈՇՄԱՆ N 7 ՀԱՎԵԼՎԱԾԻ N11 ԱՂՅՈՒՍԱԿՈւՄ ԿԱՏԱՐՎՈՂ ՓՈՓՈԽՈՒԹՅՈՒՆՆԵՐԸ</t>
  </si>
  <si>
    <t>ԵՐԵՎԱՆ ՔԱՂԱՔԻ ԱՎԱԳԱՆՈՒ 2024 ԹՎԱԿԱՆԻ ԴԵԿՏԵՄԲԵՐԻ 24-Ի N 268-Ն ՈՐՈՇՄԱՆ  N 7 ՀԱՎԵԼՎԱԾԻ N12 ԱՂՅՈՒՍԱԿՈւՄ ԿԱՏԱՐՎՈՂ ՓՈՓՈԽՈՒԹՅՈՒՆՆԵՐԸ</t>
  </si>
  <si>
    <t>ԵՐԵՎԱՆ ՔԱՂԱՔԻ ԱՎԱԳԱՆՈՒ 2024 ԹՎԱԿԱՆԻ ԴԵԿՏԵՄԲԵՐԻ 24-Ի N 268-Ն ՈՐՈՇՄԱՆ  N 7 ՀԱՎԵԼՎԱԾԻ N13 ԱՂՅՈՒՍԱԿՈւՄ ԿԱՏԱՐՎՈՂ ՓՈՓՈԽՈՒԹՅՈՒՆՆԵՐԸ</t>
  </si>
  <si>
    <t>ԵՐԵՎԱՆ ՔԱՂԱՔԻ ԱՎԱԳԱՆՈՒ 2024 ԹՎԱԿԱՆԻ ԴԵԿՏԵՄԲԵՐԻ 24-Ի N 268-Ն ՈՐՈՇՄԱՆ  N 7 ՀԱՎԵԼՎԱԾԻ N2 ԱՂՅՈՒՍԱԿՈւՄ ԿԱՏԱՐՎՈՂ ՓՈՓՈԽՈՒԹՅՈՒՆՆԵՐԸ</t>
  </si>
  <si>
    <t>ԵՐԵՎԱՆ ՔԱՂԱՔԻ ԱՎԱԳԱՆՈՒ 2024 ԹՎԱԿԱՆԻ ԴԵԿՏԵՄԲԵՐԻ 24-Ի N 268-Ն ՈՐՈՇՄԱՆ N 7 ՀԱՎԵԼՎԱԾԻ N1 ԱՂՅՈՒՍԱԿՈւՄ ԿԱՏԱՐՎՈՂ ՓՈՓՈԽՈՒԹՅՈՒՆՆԵՐԸ</t>
  </si>
  <si>
    <t>ԵՐԵՎԱՆ ՔԱՂԱՔԻ ԱՎԱԳԱՆՈՒ 2024 ԹՎԱԿԱՆԻ ԴԵԿՏԵՄԲԵՐԻ 24-Ի N 268-Ն ՈՐՈՇՄԱՆ  N 7 ՀԱՎԵԼՎԱԾԻ N3 ԱՂՅՈՒՍԱԿՈւՄ ԿԱՏԱՐՎՈՂ ՓՈՓՈԽՈՒԹՅՈՒՆՆԵՐԸ</t>
  </si>
  <si>
    <t xml:space="preserve">3. Կենդանաբանական այգու հիմնանորոգում </t>
  </si>
  <si>
    <t xml:space="preserve"> 2025 թվականի  _____________-ի</t>
  </si>
  <si>
    <t xml:space="preserve"> N ____-Ն որոշման</t>
  </si>
  <si>
    <t xml:space="preserve"> N ___-Ն որոշման</t>
  </si>
  <si>
    <t xml:space="preserve"> 2025 թվականի _______________-ի</t>
  </si>
  <si>
    <t>7. Կրթական օբյեկտների շենքային պայմանների բարելավում (պատվիրակված լիազորություններ)</t>
  </si>
  <si>
    <t>4655</t>
  </si>
  <si>
    <t>-Կապիտալ դրամաշնորհներ պետական և համայնքային ոչ առևտրային կազմակերպություններին</t>
  </si>
  <si>
    <t>1. Պետական աջակցությամբ իրականացվող ջրամատակարարման և ջրահեռացման համակարգի հիմնանորոգում</t>
  </si>
  <si>
    <t>3. Հանրակրթական դպրոցների, մանկապարտեզների և կրթահամալիրների գույքով և տեխնիկայով ապահովում (պատվիրակված լիազորություններ)</t>
  </si>
  <si>
    <t xml:space="preserve"> 2025 թվականի սեպտեմբերի 09-ի</t>
  </si>
  <si>
    <t xml:space="preserve"> N 404-Ն որոշման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</si>
</sst>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</numFmts>
  <fonts count="90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9.5"/>
      <color rgb="FF000000"/>
      <name val="Arial Unicode"/>
      <family val="2"/>
    </font>
    <font>
      <b/>
      <sz val="13"/>
      <color rgb="FF000000"/>
      <name val="Arial Unicode"/>
      <family val="2"/>
    </font>
    <font>
      <b/>
      <sz val="9.5"/>
      <color indexed="8"/>
      <name val="Arial Unicode"/>
      <family val="2"/>
    </font>
    <font>
      <b/>
      <sz val="9.5"/>
      <color rgb="FF000000"/>
      <name val="Arial"/>
      <family val="2"/>
    </font>
    <font>
      <sz val="9.5"/>
      <color theme="0"/>
      <name val="Arial Unicode"/>
      <family val="2"/>
    </font>
    <font>
      <i/>
      <sz val="9.5"/>
      <color rgb="FF000000"/>
      <name val="Arial Unicode"/>
      <family val="2"/>
    </font>
    <font>
      <sz val="9.5"/>
      <color rgb="FF000000"/>
      <name val="Arial"/>
      <family val="2"/>
    </font>
    <font>
      <sz val="9.5"/>
      <color rgb="FF000000"/>
      <name val="Arial Unicode"/>
      <family val="2"/>
    </font>
    <font>
      <sz val="9.5"/>
      <color indexed="8"/>
      <name val="Arial Unicode"/>
      <family val="2"/>
    </font>
    <font>
      <sz val="9.5"/>
      <name val="Arial"/>
      <family val="2"/>
    </font>
    <font>
      <sz val="9.5"/>
      <color theme="0"/>
      <name val="Arial"/>
      <family val="2"/>
    </font>
    <font>
      <b/>
      <sz val="11"/>
      <color theme="0"/>
      <name val="Times Armenian Unicode"/>
      <family val="1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</fonts>
  <fills count="4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6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441">
    <xf numFmtId="0" fontId="0" fillId="0" borderId="0" xfId="0"/>
    <xf numFmtId="0" fontId="24" fillId="0" borderId="0" xfId="0" applyFont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0" fontId="38" fillId="0" borderId="0" xfId="0" applyFont="1"/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165" fontId="34" fillId="0" borderId="10" xfId="0" applyNumberFormat="1" applyFont="1" applyBorder="1" applyAlignment="1">
      <alignment horizontal="center" vertical="top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45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0" fontId="24" fillId="27" borderId="0" xfId="0" applyFont="1" applyFill="1"/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0" fontId="33" fillId="26" borderId="10" xfId="0" applyFont="1" applyFill="1" applyBorder="1" applyAlignment="1">
      <alignment vertical="center"/>
    </xf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38" fillId="26" borderId="0" xfId="0" applyFont="1" applyFill="1"/>
    <xf numFmtId="0" fontId="24" fillId="26" borderId="0" xfId="0" applyFont="1" applyFill="1"/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4" fillId="0" borderId="10" xfId="0" applyFont="1" applyBorder="1"/>
    <xf numFmtId="0" fontId="33" fillId="0" borderId="0" xfId="0" applyFont="1" applyAlignment="1">
      <alignment horizontal="center" vertical="center" wrapText="1" readingOrder="1"/>
    </xf>
    <xf numFmtId="0" fontId="24" fillId="0" borderId="10" xfId="0" applyFont="1" applyBorder="1"/>
    <xf numFmtId="0" fontId="33" fillId="32" borderId="10" xfId="0" applyFont="1" applyFill="1" applyBorder="1" applyAlignment="1">
      <alignment horizontal="center" vertical="center"/>
    </xf>
    <xf numFmtId="0" fontId="38" fillId="32" borderId="0" xfId="0" applyFont="1" applyFill="1"/>
    <xf numFmtId="0" fontId="24" fillId="32" borderId="0" xfId="0" applyFont="1" applyFill="1"/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0" fillId="24" borderId="0" xfId="0" applyFont="1" applyFill="1"/>
    <xf numFmtId="0" fontId="71" fillId="24" borderId="0" xfId="0" applyFont="1" applyFill="1" applyAlignment="1">
      <alignment horizontal="center"/>
    </xf>
    <xf numFmtId="0" fontId="70" fillId="24" borderId="0" xfId="0" applyFont="1" applyFill="1" applyAlignment="1">
      <alignment horizontal="center"/>
    </xf>
    <xf numFmtId="0" fontId="71" fillId="24" borderId="0" xfId="0" applyFont="1" applyFill="1"/>
    <xf numFmtId="170" fontId="70" fillId="24" borderId="0" xfId="0" applyNumberFormat="1" applyFont="1" applyFill="1" applyAlignment="1">
      <alignment wrapText="1"/>
    </xf>
    <xf numFmtId="0" fontId="70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43" fontId="36" fillId="0" borderId="0" xfId="0" applyNumberFormat="1" applyFont="1" applyAlignment="1">
      <alignment horizontal="center" vertical="top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/>
    <xf numFmtId="40" fontId="32" fillId="0" borderId="0" xfId="0" applyNumberFormat="1" applyFont="1" applyAlignment="1">
      <alignment vertical="center"/>
    </xf>
    <xf numFmtId="40" fontId="32" fillId="0" borderId="0" xfId="0" applyNumberFormat="1" applyFont="1" applyAlignment="1">
      <alignment horizontal="center" vertical="center"/>
    </xf>
    <xf numFmtId="40" fontId="33" fillId="0" borderId="0" xfId="0" applyNumberFormat="1" applyFont="1" applyAlignment="1">
      <alignment vertical="center"/>
    </xf>
    <xf numFmtId="1" fontId="33" fillId="0" borderId="10" xfId="52" applyNumberFormat="1" applyFont="1" applyFill="1" applyBorder="1" applyAlignment="1">
      <alignment horizontal="center" vertical="center"/>
    </xf>
    <xf numFmtId="1" fontId="33" fillId="0" borderId="10" xfId="52" applyNumberFormat="1" applyFont="1" applyFill="1" applyBorder="1" applyAlignment="1">
      <alignment horizontal="center" vertical="center" wrapText="1"/>
    </xf>
    <xf numFmtId="0" fontId="32" fillId="0" borderId="0" xfId="0" applyFont="1" applyAlignment="1">
      <alignment vertical="center"/>
    </xf>
    <xf numFmtId="0" fontId="72" fillId="36" borderId="24" xfId="0" applyFont="1" applyFill="1" applyBorder="1" applyAlignment="1">
      <alignment horizontal="center" vertical="top" wrapText="1"/>
    </xf>
    <xf numFmtId="0" fontId="73" fillId="36" borderId="25" xfId="0" applyFont="1" applyFill="1" applyBorder="1" applyAlignment="1">
      <alignment vertical="top" wrapText="1"/>
    </xf>
    <xf numFmtId="0" fontId="75" fillId="36" borderId="26" xfId="0" applyFont="1" applyFill="1" applyBorder="1" applyAlignment="1">
      <alignment vertical="top" wrapText="1"/>
    </xf>
    <xf numFmtId="169" fontId="39" fillId="36" borderId="12" xfId="77" applyNumberFormat="1" applyFont="1" applyFill="1" applyBorder="1" applyAlignment="1">
      <alignment horizontal="center" vertical="center" wrapText="1"/>
    </xf>
    <xf numFmtId="0" fontId="76" fillId="34" borderId="27" xfId="0" applyFont="1" applyFill="1" applyBorder="1" applyAlignment="1">
      <alignment horizontal="center" vertical="top" wrapText="1"/>
    </xf>
    <xf numFmtId="0" fontId="72" fillId="33" borderId="25" xfId="0" applyFont="1" applyFill="1" applyBorder="1" applyAlignment="1">
      <alignment horizontal="center" vertical="top" wrapText="1"/>
    </xf>
    <xf numFmtId="0" fontId="72" fillId="33" borderId="25" xfId="0" applyFont="1" applyFill="1" applyBorder="1" applyAlignment="1">
      <alignment vertical="top" wrapText="1"/>
    </xf>
    <xf numFmtId="0" fontId="72" fillId="33" borderId="29" xfId="0" applyFont="1" applyFill="1" applyBorder="1" applyAlignment="1">
      <alignment horizontal="center" vertical="top" wrapText="1"/>
    </xf>
    <xf numFmtId="169" fontId="32" fillId="33" borderId="12" xfId="77" applyNumberFormat="1" applyFont="1" applyFill="1" applyBorder="1" applyAlignment="1">
      <alignment horizontal="center" vertical="center" wrapText="1"/>
    </xf>
    <xf numFmtId="0" fontId="72" fillId="34" borderId="25" xfId="0" applyFont="1" applyFill="1" applyBorder="1" applyAlignment="1">
      <alignment horizontal="center" vertical="top" wrapText="1"/>
    </xf>
    <xf numFmtId="0" fontId="77" fillId="34" borderId="25" xfId="0" applyFont="1" applyFill="1" applyBorder="1" applyAlignment="1">
      <alignment vertical="top" wrapText="1"/>
    </xf>
    <xf numFmtId="0" fontId="72" fillId="34" borderId="29" xfId="0" applyFont="1" applyFill="1" applyBorder="1" applyAlignment="1">
      <alignment horizontal="center" vertical="top" wrapText="1"/>
    </xf>
    <xf numFmtId="169" fontId="42" fillId="34" borderId="12" xfId="77" applyNumberFormat="1" applyFont="1" applyFill="1" applyBorder="1" applyAlignment="1">
      <alignment horizontal="center" vertical="center" wrapText="1"/>
    </xf>
    <xf numFmtId="0" fontId="72" fillId="35" borderId="25" xfId="0" applyFont="1" applyFill="1" applyBorder="1" applyAlignment="1">
      <alignment horizontal="center" vertical="top" wrapText="1"/>
    </xf>
    <xf numFmtId="0" fontId="72" fillId="35" borderId="25" xfId="0" applyFont="1" applyFill="1" applyBorder="1" applyAlignment="1">
      <alignment vertical="top" wrapText="1"/>
    </xf>
    <xf numFmtId="0" fontId="72" fillId="35" borderId="29" xfId="0" applyFont="1" applyFill="1" applyBorder="1" applyAlignment="1">
      <alignment horizontal="center" vertical="top" wrapText="1"/>
    </xf>
    <xf numFmtId="169" fontId="32" fillId="35" borderId="12" xfId="77" applyNumberFormat="1" applyFont="1" applyFill="1" applyBorder="1" applyAlignment="1">
      <alignment horizontal="center" vertical="center"/>
    </xf>
    <xf numFmtId="0" fontId="78" fillId="37" borderId="30" xfId="0" applyFont="1" applyFill="1" applyBorder="1" applyAlignment="1">
      <alignment vertical="top" wrapText="1"/>
    </xf>
    <xf numFmtId="0" fontId="79" fillId="37" borderId="30" xfId="0" applyFont="1" applyFill="1" applyBorder="1" applyAlignment="1">
      <alignment vertical="top" wrapText="1"/>
    </xf>
    <xf numFmtId="0" fontId="78" fillId="37" borderId="31" xfId="0" applyFont="1" applyFill="1" applyBorder="1" applyAlignment="1">
      <alignment vertical="top" wrapText="1"/>
    </xf>
    <xf numFmtId="169" fontId="33" fillId="34" borderId="10" xfId="77" applyNumberFormat="1" applyFont="1" applyFill="1" applyBorder="1" applyAlignment="1">
      <alignment horizontal="left" vertical="center" wrapText="1"/>
    </xf>
    <xf numFmtId="0" fontId="32" fillId="0" borderId="10" xfId="0" applyFont="1" applyBorder="1" applyAlignment="1">
      <alignment vertical="center"/>
    </xf>
    <xf numFmtId="0" fontId="79" fillId="37" borderId="30" xfId="0" applyFont="1" applyFill="1" applyBorder="1" applyAlignment="1">
      <alignment horizontal="center" vertical="top" wrapText="1"/>
    </xf>
    <xf numFmtId="169" fontId="33" fillId="0" borderId="10" xfId="77" applyNumberFormat="1" applyFont="1" applyFill="1" applyBorder="1" applyAlignment="1">
      <alignment horizontal="left" vertical="center" wrapText="1"/>
    </xf>
    <xf numFmtId="0" fontId="72" fillId="35" borderId="30" xfId="0" applyFont="1" applyFill="1" applyBorder="1" applyAlignment="1">
      <alignment horizontal="center" vertical="top" wrapText="1"/>
    </xf>
    <xf numFmtId="0" fontId="72" fillId="35" borderId="30" xfId="0" applyFont="1" applyFill="1" applyBorder="1" applyAlignment="1">
      <alignment vertical="top" wrapText="1"/>
    </xf>
    <xf numFmtId="0" fontId="72" fillId="35" borderId="31" xfId="0" applyFont="1" applyFill="1" applyBorder="1" applyAlignment="1">
      <alignment horizontal="center" vertical="top" wrapText="1"/>
    </xf>
    <xf numFmtId="169" fontId="32" fillId="35" borderId="10" xfId="77" applyNumberFormat="1" applyFont="1" applyFill="1" applyBorder="1" applyAlignment="1">
      <alignment horizontal="left" vertical="center" wrapText="1"/>
    </xf>
    <xf numFmtId="169" fontId="32" fillId="35" borderId="12" xfId="77" applyNumberFormat="1" applyFont="1" applyFill="1" applyBorder="1" applyAlignment="1">
      <alignment horizontal="center" vertical="center" wrapText="1"/>
    </xf>
    <xf numFmtId="0" fontId="79" fillId="37" borderId="25" xfId="0" applyFont="1" applyFill="1" applyBorder="1" applyAlignment="1">
      <alignment horizontal="center" vertical="top" wrapText="1"/>
    </xf>
    <xf numFmtId="0" fontId="79" fillId="37" borderId="25" xfId="0" applyFont="1" applyFill="1" applyBorder="1" applyAlignment="1">
      <alignment vertical="top" wrapText="1"/>
    </xf>
    <xf numFmtId="0" fontId="78" fillId="37" borderId="29" xfId="0" applyFont="1" applyFill="1" applyBorder="1" applyAlignment="1">
      <alignment vertical="top" wrapText="1"/>
    </xf>
    <xf numFmtId="169" fontId="32" fillId="35" borderId="10" xfId="77" applyNumberFormat="1" applyFont="1" applyFill="1" applyBorder="1" applyAlignment="1">
      <alignment horizontal="left" vertical="center"/>
    </xf>
    <xf numFmtId="0" fontId="72" fillId="35" borderId="32" xfId="0" applyFont="1" applyFill="1" applyBorder="1" applyAlignment="1">
      <alignment horizontal="center" vertical="top" wrapText="1"/>
    </xf>
    <xf numFmtId="0" fontId="79" fillId="38" borderId="25" xfId="0" applyFont="1" applyFill="1" applyBorder="1" applyAlignment="1">
      <alignment horizontal="center" vertical="top" wrapText="1"/>
    </xf>
    <xf numFmtId="0" fontId="79" fillId="38" borderId="25" xfId="0" applyFont="1" applyFill="1" applyBorder="1" applyAlignment="1">
      <alignment vertical="top" wrapText="1"/>
    </xf>
    <xf numFmtId="0" fontId="78" fillId="38" borderId="29" xfId="0" applyFont="1" applyFill="1" applyBorder="1" applyAlignment="1">
      <alignment vertical="top" wrapText="1"/>
    </xf>
    <xf numFmtId="0" fontId="72" fillId="33" borderId="12" xfId="0" applyFont="1" applyFill="1" applyBorder="1" applyAlignment="1">
      <alignment vertical="top" wrapText="1"/>
    </xf>
    <xf numFmtId="0" fontId="72" fillId="35" borderId="33" xfId="0" applyFont="1" applyFill="1" applyBorder="1" applyAlignment="1">
      <alignment vertical="top" wrapText="1"/>
    </xf>
    <xf numFmtId="0" fontId="72" fillId="35" borderId="34" xfId="0" applyFont="1" applyFill="1" applyBorder="1" applyAlignment="1">
      <alignment horizontal="center" vertical="top" wrapText="1"/>
    </xf>
    <xf numFmtId="0" fontId="33" fillId="35" borderId="10" xfId="0" applyFont="1" applyFill="1" applyBorder="1" applyAlignment="1">
      <alignment vertical="center"/>
    </xf>
    <xf numFmtId="0" fontId="74" fillId="35" borderId="25" xfId="0" applyFont="1" applyFill="1" applyBorder="1" applyAlignment="1">
      <alignment vertical="top" wrapText="1"/>
    </xf>
    <xf numFmtId="0" fontId="74" fillId="35" borderId="27" xfId="0" applyFont="1" applyFill="1" applyBorder="1" applyAlignment="1">
      <alignment vertical="top" wrapText="1"/>
    </xf>
    <xf numFmtId="0" fontId="74" fillId="35" borderId="33" xfId="0" applyFont="1" applyFill="1" applyBorder="1" applyAlignment="1">
      <alignment vertical="top" wrapText="1"/>
    </xf>
    <xf numFmtId="0" fontId="79" fillId="38" borderId="33" xfId="0" applyFont="1" applyFill="1" applyBorder="1" applyAlignment="1">
      <alignment vertical="top" wrapText="1"/>
    </xf>
    <xf numFmtId="0" fontId="74" fillId="33" borderId="25" xfId="0" applyFont="1" applyFill="1" applyBorder="1" applyAlignment="1">
      <alignment vertical="top" wrapText="1"/>
    </xf>
    <xf numFmtId="169" fontId="32" fillId="33" borderId="12" xfId="77" applyNumberFormat="1" applyFont="1" applyFill="1" applyBorder="1" applyAlignment="1">
      <alignment horizontal="center" vertical="center"/>
    </xf>
    <xf numFmtId="0" fontId="74" fillId="35" borderId="25" xfId="0" applyFont="1" applyFill="1" applyBorder="1" applyAlignment="1">
      <alignment horizontal="center" vertical="top" wrapText="1"/>
    </xf>
    <xf numFmtId="0" fontId="74" fillId="35" borderId="29" xfId="0" applyFont="1" applyFill="1" applyBorder="1" applyAlignment="1">
      <alignment horizontal="center" vertical="top" wrapText="1"/>
    </xf>
    <xf numFmtId="169" fontId="32" fillId="38" borderId="12" xfId="77" applyNumberFormat="1" applyFont="1" applyFill="1" applyBorder="1" applyAlignment="1">
      <alignment horizontal="center" vertical="center"/>
    </xf>
    <xf numFmtId="169" fontId="33" fillId="38" borderId="12" xfId="77" applyNumberFormat="1" applyFont="1" applyFill="1" applyBorder="1" applyAlignment="1">
      <alignment horizontal="center" vertical="center"/>
    </xf>
    <xf numFmtId="0" fontId="76" fillId="34" borderId="27" xfId="0" applyFont="1" applyFill="1" applyBorder="1" applyAlignment="1">
      <alignment vertical="top" wrapText="1"/>
    </xf>
    <xf numFmtId="0" fontId="82" fillId="34" borderId="28" xfId="0" applyFont="1" applyFill="1" applyBorder="1" applyAlignment="1">
      <alignment vertical="top" wrapText="1"/>
    </xf>
    <xf numFmtId="169" fontId="83" fillId="34" borderId="11" xfId="77" applyNumberFormat="1" applyFont="1" applyFill="1" applyBorder="1" applyAlignment="1">
      <alignment horizontal="center" vertical="center" wrapText="1"/>
    </xf>
    <xf numFmtId="0" fontId="72" fillId="33" borderId="10" xfId="0" applyFont="1" applyFill="1" applyBorder="1" applyAlignment="1">
      <alignment horizontal="center" vertical="top" wrapText="1"/>
    </xf>
    <xf numFmtId="0" fontId="72" fillId="33" borderId="32" xfId="0" applyFont="1" applyFill="1" applyBorder="1" applyAlignment="1">
      <alignment horizontal="center" vertical="top" wrapText="1"/>
    </xf>
    <xf numFmtId="0" fontId="33" fillId="34" borderId="10" xfId="0" applyFont="1" applyFill="1" applyBorder="1" applyAlignment="1">
      <alignment horizontal="center" vertical="center" wrapText="1" readingOrder="1"/>
    </xf>
    <xf numFmtId="49" fontId="44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vertical="center"/>
    </xf>
    <xf numFmtId="0" fontId="25" fillId="25" borderId="10" xfId="0" applyFont="1" applyFill="1" applyBorder="1" applyAlignment="1">
      <alignment horizontal="center" vertical="center"/>
    </xf>
    <xf numFmtId="169" fontId="84" fillId="34" borderId="10" xfId="49" applyNumberFormat="1" applyFont="1" applyFill="1" applyBorder="1" applyAlignment="1">
      <alignment horizontal="left" vertical="center"/>
    </xf>
    <xf numFmtId="169" fontId="84" fillId="0" borderId="10" xfId="49" applyNumberFormat="1" applyFont="1" applyFill="1" applyBorder="1" applyAlignment="1">
      <alignment horizontal="left" vertical="center"/>
    </xf>
    <xf numFmtId="49" fontId="41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69" fontId="24" fillId="36" borderId="10" xfId="0" applyNumberFormat="1" applyFont="1" applyFill="1" applyBorder="1" applyAlignment="1">
      <alignment horizontal="center" vertical="center" wrapText="1"/>
    </xf>
    <xf numFmtId="169" fontId="84" fillId="0" borderId="10" xfId="49" applyNumberFormat="1" applyFont="1" applyFill="1" applyBorder="1" applyAlignment="1">
      <alignment horizontal="center" vertical="center"/>
    </xf>
    <xf numFmtId="169" fontId="40" fillId="0" borderId="10" xfId="49" applyNumberFormat="1" applyFont="1" applyFill="1" applyBorder="1" applyAlignment="1">
      <alignment horizontal="left" vertical="center"/>
    </xf>
    <xf numFmtId="169" fontId="24" fillId="34" borderId="10" xfId="0" applyNumberFormat="1" applyFont="1" applyFill="1" applyBorder="1" applyAlignment="1">
      <alignment horizontal="center" vertical="center" wrapText="1"/>
    </xf>
    <xf numFmtId="169" fontId="84" fillId="34" borderId="10" xfId="49" applyNumberFormat="1" applyFont="1" applyFill="1" applyBorder="1" applyAlignment="1">
      <alignment horizontal="center" vertical="center"/>
    </xf>
    <xf numFmtId="0" fontId="33" fillId="28" borderId="12" xfId="0" applyFont="1" applyFill="1" applyBorder="1" applyAlignment="1">
      <alignment vertical="center"/>
    </xf>
    <xf numFmtId="49" fontId="41" fillId="28" borderId="12" xfId="0" applyNumberFormat="1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 wrapText="1" readingOrder="1"/>
    </xf>
    <xf numFmtId="169" fontId="41" fillId="28" borderId="12" xfId="0" applyNumberFormat="1" applyFont="1" applyFill="1" applyBorder="1" applyAlignment="1">
      <alignment horizontal="center" vertical="center" wrapText="1"/>
    </xf>
    <xf numFmtId="165" fontId="36" fillId="0" borderId="10" xfId="0" applyNumberFormat="1" applyFont="1" applyBorder="1" applyAlignment="1">
      <alignment horizontal="center" vertical="top"/>
    </xf>
    <xf numFmtId="0" fontId="49" fillId="0" borderId="10" xfId="0" applyFont="1" applyBorder="1" applyAlignment="1">
      <alignment horizontal="center" vertical="top"/>
    </xf>
    <xf numFmtId="0" fontId="36" fillId="0" borderId="10" xfId="0" applyFont="1" applyBorder="1" applyAlignment="1">
      <alignment horizontal="center" vertical="top"/>
    </xf>
    <xf numFmtId="49" fontId="33" fillId="0" borderId="16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left" vertical="center" wrapText="1"/>
    </xf>
    <xf numFmtId="49" fontId="33" fillId="0" borderId="16" xfId="0" applyNumberFormat="1" applyFont="1" applyBorder="1" applyAlignment="1">
      <alignment horizontal="center" vertical="center" wrapText="1"/>
    </xf>
    <xf numFmtId="169" fontId="24" fillId="0" borderId="16" xfId="0" applyNumberFormat="1" applyFont="1" applyBorder="1" applyAlignment="1">
      <alignment horizontal="center" vertical="center" wrapText="1"/>
    </xf>
    <xf numFmtId="169" fontId="24" fillId="34" borderId="10" xfId="49" applyNumberFormat="1" applyFont="1" applyFill="1" applyBorder="1" applyAlignment="1">
      <alignment horizontal="left" vertical="center"/>
    </xf>
    <xf numFmtId="0" fontId="85" fillId="34" borderId="10" xfId="0" applyFont="1" applyFill="1" applyBorder="1" applyAlignment="1">
      <alignment horizontal="center" vertical="center" wrapText="1" readingOrder="1"/>
    </xf>
    <xf numFmtId="49" fontId="33" fillId="34" borderId="10" xfId="0" applyNumberFormat="1" applyFont="1" applyFill="1" applyBorder="1" applyAlignment="1">
      <alignment horizontal="center" vertical="center" wrapText="1"/>
    </xf>
    <xf numFmtId="169" fontId="41" fillId="0" borderId="10" xfId="0" applyNumberFormat="1" applyFont="1" applyBorder="1" applyAlignment="1">
      <alignment horizontal="center" vertical="center" wrapText="1"/>
    </xf>
    <xf numFmtId="49" fontId="33" fillId="34" borderId="10" xfId="0" applyNumberFormat="1" applyFont="1" applyFill="1" applyBorder="1" applyAlignment="1">
      <alignment horizontal="center" vertical="center"/>
    </xf>
    <xf numFmtId="49" fontId="32" fillId="34" borderId="10" xfId="0" applyNumberFormat="1" applyFont="1" applyFill="1" applyBorder="1" applyAlignment="1">
      <alignment horizontal="center" vertical="center"/>
    </xf>
    <xf numFmtId="0" fontId="32" fillId="34" borderId="10" xfId="0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center" vertical="center"/>
    </xf>
    <xf numFmtId="166" fontId="33" fillId="34" borderId="10" xfId="0" applyNumberFormat="1" applyFont="1" applyFill="1" applyBorder="1" applyAlignment="1">
      <alignment horizontal="center" vertical="center" wrapText="1"/>
    </xf>
    <xf numFmtId="168" fontId="41" fillId="28" borderId="10" xfId="0" applyNumberFormat="1" applyFont="1" applyFill="1" applyBorder="1" applyAlignment="1">
      <alignment horizontal="center" vertical="center" wrapText="1"/>
    </xf>
    <xf numFmtId="169" fontId="84" fillId="34" borderId="12" xfId="49" applyNumberFormat="1" applyFont="1" applyFill="1" applyBorder="1" applyAlignment="1">
      <alignment horizontal="center" vertical="center"/>
    </xf>
    <xf numFmtId="0" fontId="41" fillId="0" borderId="10" xfId="0" applyFont="1" applyBorder="1" applyAlignment="1">
      <alignment vertical="center"/>
    </xf>
    <xf numFmtId="49" fontId="33" fillId="0" borderId="10" xfId="0" applyNumberFormat="1" applyFont="1" applyBorder="1" applyAlignment="1">
      <alignment horizontal="left" vertical="center" wrapText="1" readingOrder="1"/>
    </xf>
    <xf numFmtId="0" fontId="41" fillId="28" borderId="12" xfId="0" applyFont="1" applyFill="1" applyBorder="1" applyAlignment="1">
      <alignment vertical="center"/>
    </xf>
    <xf numFmtId="49" fontId="44" fillId="36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 readingOrder="1"/>
    </xf>
    <xf numFmtId="169" fontId="33" fillId="34" borderId="10" xfId="0" applyNumberFormat="1" applyFont="1" applyFill="1" applyBorder="1" applyAlignment="1">
      <alignment horizontal="center" vertical="center" wrapText="1"/>
    </xf>
    <xf numFmtId="169" fontId="38" fillId="25" borderId="0" xfId="0" applyNumberFormat="1" applyFont="1" applyFill="1"/>
    <xf numFmtId="49" fontId="86" fillId="0" borderId="10" xfId="0" applyNumberFormat="1" applyFont="1" applyBorder="1" applyAlignment="1">
      <alignment horizontal="left" vertical="center" wrapText="1"/>
    </xf>
    <xf numFmtId="49" fontId="86" fillId="28" borderId="10" xfId="0" applyNumberFormat="1" applyFont="1" applyFill="1" applyBorder="1" applyAlignment="1">
      <alignment horizontal="left" vertical="center" wrapText="1" readingOrder="1"/>
    </xf>
    <xf numFmtId="49" fontId="44" fillId="34" borderId="10" xfId="0" applyNumberFormat="1" applyFont="1" applyFill="1" applyBorder="1" applyAlignment="1">
      <alignment horizontal="left" vertical="center" wrapText="1"/>
    </xf>
    <xf numFmtId="49" fontId="88" fillId="28" borderId="10" xfId="0" applyNumberFormat="1" applyFont="1" applyFill="1" applyBorder="1" applyAlignment="1">
      <alignment horizontal="left" vertical="center" wrapText="1" readingOrder="1"/>
    </xf>
    <xf numFmtId="169" fontId="33" fillId="36" borderId="10" xfId="0" applyNumberFormat="1" applyFont="1" applyFill="1" applyBorder="1" applyAlignment="1">
      <alignment horizontal="center" vertical="center" wrapText="1"/>
    </xf>
    <xf numFmtId="49" fontId="43" fillId="39" borderId="10" xfId="0" applyNumberFormat="1" applyFont="1" applyFill="1" applyBorder="1" applyAlignment="1">
      <alignment horizontal="left" vertical="center" wrapText="1" readingOrder="1"/>
    </xf>
    <xf numFmtId="49" fontId="88" fillId="39" borderId="10" xfId="0" applyNumberFormat="1" applyFont="1" applyFill="1" applyBorder="1" applyAlignment="1">
      <alignment horizontal="left" vertical="center" wrapText="1" readingOrder="1"/>
    </xf>
    <xf numFmtId="0" fontId="41" fillId="39" borderId="10" xfId="0" applyFont="1" applyFill="1" applyBorder="1" applyAlignment="1">
      <alignment horizontal="center" vertical="center" wrapText="1" readingOrder="1"/>
    </xf>
    <xf numFmtId="49" fontId="89" fillId="0" borderId="10" xfId="0" applyNumberFormat="1" applyFont="1" applyBorder="1" applyAlignment="1">
      <alignment horizontal="left" vertical="center" wrapText="1" readingOrder="1"/>
    </xf>
    <xf numFmtId="49" fontId="89" fillId="0" borderId="10" xfId="0" applyNumberFormat="1" applyFont="1" applyBorder="1" applyAlignment="1">
      <alignment horizontal="center" vertical="center" wrapText="1" readingOrder="1"/>
    </xf>
    <xf numFmtId="166" fontId="33" fillId="0" borderId="10" xfId="0" applyNumberFormat="1" applyFont="1" applyBorder="1" applyAlignment="1">
      <alignment horizontal="center" vertical="center" wrapText="1" readingOrder="1"/>
    </xf>
    <xf numFmtId="169" fontId="33" fillId="34" borderId="10" xfId="77" applyNumberFormat="1" applyFont="1" applyFill="1" applyBorder="1" applyAlignment="1">
      <alignment horizontal="left" vertical="center"/>
    </xf>
    <xf numFmtId="169" fontId="84" fillId="34" borderId="10" xfId="49" applyNumberFormat="1" applyFont="1" applyFill="1" applyBorder="1" applyAlignment="1">
      <alignment horizontal="right" vertical="center"/>
    </xf>
    <xf numFmtId="49" fontId="89" fillId="31" borderId="10" xfId="0" applyNumberFormat="1" applyFont="1" applyFill="1" applyBorder="1" applyAlignment="1">
      <alignment horizontal="center" vertical="center"/>
    </xf>
    <xf numFmtId="49" fontId="33" fillId="0" borderId="10" xfId="0" applyNumberFormat="1" applyFont="1" applyBorder="1" applyAlignment="1">
      <alignment horizontal="center" vertical="center" wrapText="1" readingOrder="1"/>
    </xf>
    <xf numFmtId="0" fontId="29" fillId="34" borderId="0" xfId="0" applyFont="1" applyFill="1" applyAlignment="1">
      <alignment vertical="center"/>
    </xf>
    <xf numFmtId="49" fontId="25" fillId="34" borderId="0" xfId="0" applyNumberFormat="1" applyFont="1" applyFill="1" applyAlignment="1">
      <alignment vertical="center" wrapText="1"/>
    </xf>
    <xf numFmtId="49" fontId="26" fillId="34" borderId="0" xfId="0" applyNumberFormat="1" applyFont="1" applyFill="1" applyAlignment="1">
      <alignment vertical="center"/>
    </xf>
    <xf numFmtId="49" fontId="27" fillId="34" borderId="0" xfId="0" applyNumberFormat="1" applyFont="1" applyFill="1" applyAlignment="1">
      <alignment vertical="center"/>
    </xf>
    <xf numFmtId="49" fontId="28" fillId="34" borderId="0" xfId="0" applyNumberFormat="1" applyFont="1" applyFill="1" applyAlignment="1">
      <alignment vertical="center"/>
    </xf>
    <xf numFmtId="49" fontId="29" fillId="34" borderId="0" xfId="0" applyNumberFormat="1" applyFont="1" applyFill="1" applyAlignment="1">
      <alignment vertical="center"/>
    </xf>
    <xf numFmtId="49" fontId="30" fillId="34" borderId="0" xfId="0" applyNumberFormat="1" applyFont="1" applyFill="1" applyAlignment="1">
      <alignment vertical="center" wrapText="1"/>
    </xf>
    <xf numFmtId="0" fontId="24" fillId="34" borderId="0" xfId="0" applyFont="1" applyFill="1"/>
    <xf numFmtId="168" fontId="38" fillId="25" borderId="0" xfId="0" applyNumberFormat="1" applyFont="1" applyFill="1"/>
    <xf numFmtId="40" fontId="32" fillId="0" borderId="0" xfId="63" applyNumberFormat="1" applyFont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 wrapText="1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79" fillId="38" borderId="25" xfId="0" applyFont="1" applyFill="1" applyBorder="1" applyAlignment="1">
      <alignment horizontal="center" vertical="top" wrapText="1"/>
    </xf>
    <xf numFmtId="0" fontId="79" fillId="38" borderId="33" xfId="0" applyFont="1" applyFill="1" applyBorder="1" applyAlignment="1">
      <alignment horizontal="center" vertical="top" wrapText="1"/>
    </xf>
    <xf numFmtId="0" fontId="81" fillId="38" borderId="29" xfId="0" applyFont="1" applyFill="1" applyBorder="1" applyAlignment="1">
      <alignment vertical="top" wrapText="1"/>
    </xf>
    <xf numFmtId="0" fontId="81" fillId="38" borderId="34" xfId="0" applyFont="1" applyFill="1" applyBorder="1" applyAlignment="1">
      <alignment vertical="top" wrapText="1"/>
    </xf>
    <xf numFmtId="169" fontId="33" fillId="38" borderId="12" xfId="77" applyNumberFormat="1" applyFont="1" applyFill="1" applyBorder="1" applyAlignment="1">
      <alignment horizontal="center" vertical="center" wrapText="1"/>
    </xf>
    <xf numFmtId="169" fontId="33" fillId="38" borderId="16" xfId="77" applyNumberFormat="1" applyFont="1" applyFill="1" applyBorder="1" applyAlignment="1">
      <alignment horizontal="center" vertical="center" wrapText="1"/>
    </xf>
    <xf numFmtId="0" fontId="72" fillId="35" borderId="25" xfId="0" applyFont="1" applyFill="1" applyBorder="1" applyAlignment="1">
      <alignment horizontal="center" vertical="top" wrapText="1"/>
    </xf>
    <xf numFmtId="0" fontId="72" fillId="35" borderId="27" xfId="0" applyFont="1" applyFill="1" applyBorder="1" applyAlignment="1">
      <alignment horizontal="center" vertical="top" wrapText="1"/>
    </xf>
    <xf numFmtId="0" fontId="72" fillId="35" borderId="33" xfId="0" applyFont="1" applyFill="1" applyBorder="1" applyAlignment="1">
      <alignment horizontal="center" vertical="top" wrapText="1"/>
    </xf>
    <xf numFmtId="0" fontId="72" fillId="35" borderId="29" xfId="0" applyFont="1" applyFill="1" applyBorder="1" applyAlignment="1">
      <alignment horizontal="center" vertical="top" wrapText="1"/>
    </xf>
    <xf numFmtId="0" fontId="72" fillId="35" borderId="28" xfId="0" applyFont="1" applyFill="1" applyBorder="1" applyAlignment="1">
      <alignment horizontal="center" vertical="top" wrapText="1"/>
    </xf>
    <xf numFmtId="0" fontId="72" fillId="35" borderId="34" xfId="0" applyFont="1" applyFill="1" applyBorder="1" applyAlignment="1">
      <alignment horizontal="center" vertical="top" wrapText="1"/>
    </xf>
    <xf numFmtId="169" fontId="32" fillId="35" borderId="12" xfId="77" applyNumberFormat="1" applyFont="1" applyFill="1" applyBorder="1" applyAlignment="1">
      <alignment horizontal="center" vertical="center"/>
    </xf>
    <xf numFmtId="169" fontId="32" fillId="35" borderId="11" xfId="77" applyNumberFormat="1" applyFont="1" applyFill="1" applyBorder="1" applyAlignment="1">
      <alignment horizontal="center" vertical="center"/>
    </xf>
    <xf numFmtId="169" fontId="32" fillId="35" borderId="16" xfId="77" applyNumberFormat="1" applyFont="1" applyFill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37" fillId="0" borderId="20" xfId="0" applyFont="1" applyBorder="1" applyAlignment="1">
      <alignment horizontal="right"/>
    </xf>
    <xf numFmtId="169" fontId="32" fillId="0" borderId="12" xfId="52" applyNumberFormat="1" applyFont="1" applyFill="1" applyBorder="1" applyAlignment="1">
      <alignment horizontal="center" vertical="center" textRotation="90" wrapText="1"/>
    </xf>
    <xf numFmtId="169" fontId="32" fillId="0" borderId="11" xfId="52" applyNumberFormat="1" applyFont="1" applyFill="1" applyBorder="1" applyAlignment="1">
      <alignment horizontal="center" vertical="center" textRotation="90" wrapText="1"/>
    </xf>
    <xf numFmtId="169" fontId="32" fillId="0" borderId="12" xfId="52" applyNumberFormat="1" applyFont="1" applyFill="1" applyBorder="1" applyAlignment="1">
      <alignment horizontal="center" vertical="center" wrapText="1"/>
    </xf>
    <xf numFmtId="169" fontId="32" fillId="0" borderId="11" xfId="52" applyNumberFormat="1" applyFont="1" applyFill="1" applyBorder="1" applyAlignment="1">
      <alignment horizontal="center" vertical="center" wrapText="1"/>
    </xf>
    <xf numFmtId="169" fontId="32" fillId="0" borderId="10" xfId="52" applyNumberFormat="1" applyFont="1" applyFill="1" applyBorder="1" applyAlignment="1">
      <alignment horizontal="center" vertical="center" wrapText="1"/>
    </xf>
    <xf numFmtId="0" fontId="42" fillId="0" borderId="10" xfId="63" applyFont="1" applyBorder="1" applyAlignment="1">
      <alignment horizontal="center" vertical="center" wrapText="1"/>
    </xf>
    <xf numFmtId="0" fontId="68" fillId="0" borderId="20" xfId="0" applyFont="1" applyBorder="1" applyAlignment="1">
      <alignment horizontal="right"/>
    </xf>
    <xf numFmtId="0" fontId="32" fillId="0" borderId="10" xfId="0" applyFont="1" applyBorder="1" applyAlignment="1">
      <alignment horizontal="center" vertical="center" textRotation="90" wrapText="1"/>
    </xf>
    <xf numFmtId="40" fontId="32" fillId="0" borderId="0" xfId="0" applyNumberFormat="1" applyFont="1" applyAlignment="1">
      <alignment horizontal="center" vertical="center"/>
    </xf>
    <xf numFmtId="166" fontId="32" fillId="0" borderId="10" xfId="0" applyNumberFormat="1" applyFont="1" applyBorder="1" applyAlignment="1">
      <alignment horizontal="center" vertical="center" textRotation="90" wrapText="1"/>
    </xf>
    <xf numFmtId="0" fontId="32" fillId="0" borderId="10" xfId="0" applyFont="1" applyBorder="1" applyAlignment="1">
      <alignment horizontal="center" vertical="center" wrapText="1" readingOrder="1"/>
    </xf>
    <xf numFmtId="40" fontId="41" fillId="0" borderId="0" xfId="0" applyNumberFormat="1" applyFont="1" applyAlignment="1">
      <alignment horizontal="center" vertical="center"/>
    </xf>
    <xf numFmtId="0" fontId="24" fillId="0" borderId="0" xfId="0" applyFont="1" applyFill="1"/>
    <xf numFmtId="0" fontId="24" fillId="0" borderId="0" xfId="0" applyFont="1" applyFill="1" applyAlignment="1">
      <alignment vertical="center"/>
    </xf>
    <xf numFmtId="43" fontId="24" fillId="0" borderId="0" xfId="0" applyNumberFormat="1" applyFont="1" applyFill="1" applyAlignment="1">
      <alignment vertical="center"/>
    </xf>
    <xf numFmtId="0" fontId="35" fillId="0" borderId="0" xfId="0" applyFont="1" applyFill="1" applyAlignment="1">
      <alignment vertical="center" wrapText="1"/>
    </xf>
    <xf numFmtId="0" fontId="38" fillId="0" borderId="0" xfId="0" applyFont="1" applyFill="1"/>
    <xf numFmtId="169" fontId="39" fillId="0" borderId="0" xfId="0" applyNumberFormat="1" applyFont="1" applyFill="1" applyAlignment="1">
      <alignment horizontal="center" vertical="center" wrapText="1"/>
    </xf>
    <xf numFmtId="169" fontId="38" fillId="0" borderId="0" xfId="0" applyNumberFormat="1" applyFont="1" applyFill="1"/>
    <xf numFmtId="43" fontId="38" fillId="0" borderId="0" xfId="0" applyNumberFormat="1" applyFont="1" applyFill="1"/>
    <xf numFmtId="0" fontId="24" fillId="0" borderId="10" xfId="0" applyFont="1" applyFill="1" applyBorder="1"/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9"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123825</xdr:colOff>
          <xdr:row>4</xdr:row>
          <xdr:rowOff>38100</xdr:rowOff>
        </xdr:from>
        <xdr:to>
          <xdr:col>4</xdr:col>
          <xdr:colOff>571500</xdr:colOff>
          <xdr:row>6</xdr:row>
          <xdr:rowOff>57150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</xdr:colOff>
          <xdr:row>1</xdr:row>
          <xdr:rowOff>95250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40625" defaultRowHeight="13.5" customHeight="1"/>
  <cols>
    <col min="1" max="4" width="9.140625" style="216"/>
    <col min="5" max="5" width="13.85546875" style="216" bestFit="1" customWidth="1"/>
    <col min="6" max="6" width="11.7109375" style="216" customWidth="1"/>
    <col min="7" max="7" width="14.28515625" style="216" customWidth="1"/>
    <col min="8" max="8" width="48.85546875" style="216" customWidth="1"/>
    <col min="9" max="9" width="52" style="216" customWidth="1"/>
    <col min="10" max="16384" width="9.140625" style="216"/>
  </cols>
  <sheetData>
    <row r="1" spans="1:7" ht="13.5" customHeight="1">
      <c r="A1" s="216">
        <v>71</v>
      </c>
      <c r="B1" s="216" t="s">
        <v>450</v>
      </c>
      <c r="C1" s="216" t="s">
        <v>463</v>
      </c>
      <c r="E1" s="216" t="s">
        <v>80</v>
      </c>
    </row>
    <row r="2" spans="1:7" ht="15" customHeight="1">
      <c r="A2" s="216">
        <v>72</v>
      </c>
      <c r="B2" s="216" t="s">
        <v>451</v>
      </c>
      <c r="C2" s="216" t="s">
        <v>464</v>
      </c>
      <c r="F2" s="217" t="s">
        <v>90</v>
      </c>
      <c r="G2" s="217" t="s">
        <v>91</v>
      </c>
    </row>
    <row r="3" spans="1:7" ht="12.75" customHeight="1">
      <c r="A3" s="216">
        <v>73</v>
      </c>
      <c r="B3" s="216" t="s">
        <v>452</v>
      </c>
      <c r="C3" s="216" t="s">
        <v>464</v>
      </c>
      <c r="E3" s="216" t="s">
        <v>92</v>
      </c>
      <c r="F3" s="218">
        <v>19</v>
      </c>
      <c r="G3" s="218">
        <v>23</v>
      </c>
    </row>
    <row r="4" spans="1:7" ht="13.5" customHeight="1">
      <c r="A4" s="216">
        <v>74</v>
      </c>
      <c r="B4" s="216" t="s">
        <v>453</v>
      </c>
      <c r="C4" s="216" t="s">
        <v>463</v>
      </c>
      <c r="E4" s="216" t="s">
        <v>93</v>
      </c>
      <c r="F4" s="218" t="s">
        <v>51</v>
      </c>
      <c r="G4" s="218" t="s">
        <v>71</v>
      </c>
    </row>
    <row r="5" spans="1:7" ht="13.5" customHeight="1">
      <c r="A5" s="216">
        <v>75</v>
      </c>
      <c r="B5" s="216" t="s">
        <v>454</v>
      </c>
      <c r="C5" s="216" t="s">
        <v>464</v>
      </c>
      <c r="F5" s="218" t="s">
        <v>52</v>
      </c>
      <c r="G5" s="218" t="s">
        <v>72</v>
      </c>
    </row>
    <row r="6" spans="1:7" ht="13.5" customHeight="1">
      <c r="A6" s="216">
        <v>76</v>
      </c>
      <c r="B6" s="216" t="s">
        <v>455</v>
      </c>
      <c r="C6" s="216" t="s">
        <v>464</v>
      </c>
      <c r="F6" s="218" t="s">
        <v>53</v>
      </c>
      <c r="G6" s="218" t="s">
        <v>73</v>
      </c>
    </row>
    <row r="7" spans="1:7" ht="13.5" customHeight="1">
      <c r="A7" s="216">
        <v>77</v>
      </c>
      <c r="B7" s="216" t="s">
        <v>456</v>
      </c>
      <c r="C7" s="216" t="s">
        <v>464</v>
      </c>
      <c r="F7" s="218" t="s">
        <v>54</v>
      </c>
      <c r="G7" s="218" t="s">
        <v>74</v>
      </c>
    </row>
    <row r="8" spans="1:7" ht="13.5" customHeight="1">
      <c r="A8" s="216">
        <v>78</v>
      </c>
      <c r="B8" s="216" t="s">
        <v>457</v>
      </c>
      <c r="C8" s="216" t="s">
        <v>464</v>
      </c>
      <c r="E8" s="219" t="s">
        <v>94</v>
      </c>
      <c r="F8" s="218" t="s">
        <v>55</v>
      </c>
      <c r="G8" s="218" t="s">
        <v>75</v>
      </c>
    </row>
    <row r="9" spans="1:7" ht="13.5" customHeight="1">
      <c r="A9" s="216">
        <v>79</v>
      </c>
      <c r="B9" s="216" t="s">
        <v>458</v>
      </c>
      <c r="C9" s="216" t="s">
        <v>464</v>
      </c>
      <c r="E9" s="217" t="s">
        <v>95</v>
      </c>
      <c r="F9" s="218" t="s">
        <v>56</v>
      </c>
      <c r="G9" s="218" t="s">
        <v>76</v>
      </c>
    </row>
    <row r="10" spans="1:7" ht="13.5" customHeight="1">
      <c r="A10" s="216">
        <v>80</v>
      </c>
      <c r="B10" s="216" t="s">
        <v>459</v>
      </c>
      <c r="C10" s="216" t="s">
        <v>464</v>
      </c>
      <c r="E10" s="217" t="s">
        <v>485</v>
      </c>
      <c r="F10" s="218" t="s">
        <v>57</v>
      </c>
      <c r="G10" s="218" t="s">
        <v>77</v>
      </c>
    </row>
    <row r="11" spans="1:7" ht="13.5" customHeight="1">
      <c r="A11" s="216">
        <v>81</v>
      </c>
      <c r="B11" s="216" t="s">
        <v>460</v>
      </c>
      <c r="C11" s="216" t="s">
        <v>464</v>
      </c>
      <c r="E11" s="217" t="s">
        <v>486</v>
      </c>
      <c r="F11" s="218" t="s">
        <v>58</v>
      </c>
      <c r="G11" s="218" t="s">
        <v>78</v>
      </c>
    </row>
    <row r="12" spans="1:7" ht="13.5" customHeight="1">
      <c r="A12" s="216">
        <v>82</v>
      </c>
      <c r="B12" s="216" t="s">
        <v>461</v>
      </c>
      <c r="C12" s="216" t="s">
        <v>464</v>
      </c>
      <c r="F12" s="218" t="s">
        <v>491</v>
      </c>
      <c r="G12" s="218" t="s">
        <v>68</v>
      </c>
    </row>
    <row r="13" spans="1:7" ht="13.5" customHeight="1">
      <c r="A13" s="216">
        <v>83</v>
      </c>
      <c r="B13" s="216" t="s">
        <v>462</v>
      </c>
      <c r="C13" s="216" t="s">
        <v>464</v>
      </c>
      <c r="F13" s="218" t="s">
        <v>69</v>
      </c>
      <c r="G13" s="218" t="s">
        <v>70</v>
      </c>
    </row>
    <row r="14" spans="1:7" ht="13.5" customHeight="1">
      <c r="F14" s="218" t="s">
        <v>50</v>
      </c>
      <c r="G14" s="218" t="s">
        <v>79</v>
      </c>
    </row>
    <row r="15" spans="1:7" ht="13.5" customHeight="1">
      <c r="F15" s="218" t="s">
        <v>66</v>
      </c>
      <c r="G15" s="218" t="s">
        <v>67</v>
      </c>
    </row>
    <row r="16" spans="1:7" ht="13.5" customHeight="1">
      <c r="F16" s="218" t="s">
        <v>65</v>
      </c>
      <c r="G16" s="218" t="s">
        <v>64</v>
      </c>
    </row>
    <row r="20" spans="7:9" ht="13.5" customHeight="1">
      <c r="H20" s="220"/>
      <c r="I20" s="220"/>
    </row>
    <row r="21" spans="7:9" ht="13.5" customHeight="1">
      <c r="H21" s="220"/>
      <c r="I21" s="220"/>
    </row>
    <row r="22" spans="7:9" ht="13.5" customHeight="1">
      <c r="H22" s="220"/>
      <c r="I22" s="220"/>
    </row>
    <row r="23" spans="7:9" ht="13.5" customHeight="1">
      <c r="H23" s="220"/>
      <c r="I23" s="220"/>
    </row>
    <row r="24" spans="7:9" ht="13.5" customHeight="1">
      <c r="H24" s="220"/>
      <c r="I24" s="220"/>
    </row>
    <row r="25" spans="7:9" ht="13.5" customHeight="1">
      <c r="H25" s="220"/>
      <c r="I25" s="220"/>
    </row>
    <row r="26" spans="7:9" ht="13.5" customHeight="1">
      <c r="H26" s="220"/>
      <c r="I26" s="220"/>
    </row>
    <row r="27" spans="7:9" ht="13.5" customHeight="1">
      <c r="H27" s="220"/>
      <c r="I27" s="220"/>
    </row>
    <row r="28" spans="7:9" ht="13.5" customHeight="1">
      <c r="G28" s="221"/>
      <c r="H28" s="220"/>
      <c r="I28" s="220"/>
    </row>
    <row r="29" spans="7:9" ht="13.5" customHeight="1">
      <c r="H29" s="220"/>
      <c r="I29" s="220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123825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5.42578125" style="38" customWidth="1"/>
    <col min="15" max="15" width="16" style="38" customWidth="1"/>
    <col min="16" max="16" width="14.71093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8"/>
      <c r="L1" s="428"/>
      <c r="M1" s="428"/>
      <c r="N1" s="367" t="s">
        <v>719</v>
      </c>
      <c r="O1" s="367"/>
      <c r="P1" s="367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8"/>
      <c r="L2" s="428"/>
      <c r="M2" s="428"/>
      <c r="N2" s="367" t="s">
        <v>599</v>
      </c>
      <c r="O2" s="367"/>
      <c r="P2" s="367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428"/>
      <c r="L3" s="428"/>
      <c r="M3" s="428"/>
      <c r="N3" s="367" t="s">
        <v>868</v>
      </c>
      <c r="O3" s="367"/>
      <c r="P3" s="367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8"/>
      <c r="L4" s="428"/>
      <c r="M4" s="428"/>
      <c r="N4" s="367" t="s">
        <v>867</v>
      </c>
      <c r="O4" s="367"/>
      <c r="P4" s="367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8"/>
      <c r="L5" s="428"/>
      <c r="M5" s="428"/>
      <c r="N5" s="431" t="s">
        <v>592</v>
      </c>
      <c r="O5" s="431"/>
      <c r="P5" s="431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4.5" customHeight="1">
      <c r="A7" s="121" t="s">
        <v>490</v>
      </c>
      <c r="H7" s="418" t="s">
        <v>852</v>
      </c>
      <c r="I7" s="418"/>
      <c r="J7" s="418"/>
      <c r="K7" s="418"/>
      <c r="L7" s="418"/>
      <c r="M7" s="418"/>
      <c r="N7" s="418"/>
      <c r="O7" s="418"/>
      <c r="P7" s="418"/>
    </row>
    <row r="8" spans="1:22">
      <c r="H8" s="381"/>
      <c r="I8" s="381"/>
      <c r="J8" s="381"/>
      <c r="K8" s="381"/>
      <c r="L8" s="381"/>
      <c r="M8" s="381"/>
      <c r="N8" s="381"/>
      <c r="O8" s="381"/>
      <c r="P8" s="381"/>
    </row>
    <row r="9" spans="1:22">
      <c r="A9" s="122"/>
      <c r="I9" s="6"/>
      <c r="J9" s="42"/>
      <c r="K9" s="42"/>
      <c r="L9" s="7"/>
      <c r="M9" s="208"/>
      <c r="N9" s="233"/>
      <c r="O9" s="426" t="s">
        <v>97</v>
      </c>
      <c r="P9" s="426"/>
    </row>
    <row r="10" spans="1:22" ht="46.5" customHeight="1">
      <c r="A10" s="122"/>
      <c r="H10" s="391" t="s">
        <v>98</v>
      </c>
      <c r="I10" s="391" t="s">
        <v>99</v>
      </c>
      <c r="J10" s="394" t="s">
        <v>100</v>
      </c>
      <c r="K10" s="394" t="s">
        <v>101</v>
      </c>
      <c r="L10" s="397" t="s">
        <v>102</v>
      </c>
      <c r="M10" s="400" t="s">
        <v>103</v>
      </c>
      <c r="N10" s="373" t="s">
        <v>374</v>
      </c>
      <c r="O10" s="425" t="s">
        <v>375</v>
      </c>
      <c r="P10" s="425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92"/>
      <c r="I11" s="392"/>
      <c r="J11" s="395"/>
      <c r="K11" s="395"/>
      <c r="L11" s="398"/>
      <c r="M11" s="401"/>
      <c r="N11" s="373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9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768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775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>+O143+O165+O172+O260+O272</f>
        <v>0</v>
      </c>
      <c r="P141" s="162">
        <f t="shared" ref="P141" si="15">+P143+P165+P172+P260+P272</f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>
        <v>0</v>
      </c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SUM(O207:O212)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762</v>
      </c>
      <c r="M240" s="11" t="s">
        <v>761</v>
      </c>
      <c r="N240" s="182">
        <f t="shared" si="26"/>
        <v>0</v>
      </c>
      <c r="O240" s="309"/>
      <c r="P240" s="309"/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8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767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769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763</v>
      </c>
      <c r="M353" s="299" t="s">
        <v>761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872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2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2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2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2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831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2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3"/>
      <c r="P429" s="303"/>
      <c r="Q429" s="160"/>
      <c r="R429" s="160"/>
      <c r="S429" s="342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2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3"/>
      <c r="P431" s="303"/>
      <c r="Q431" s="160"/>
      <c r="R431" s="160"/>
      <c r="S431" s="342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2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46" t="s">
        <v>832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2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2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06"/>
      <c r="P435" s="306">
        <v>0</v>
      </c>
      <c r="Q435" s="160"/>
      <c r="R435" s="160"/>
      <c r="S435" s="342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2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2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06"/>
      <c r="P438" s="306"/>
      <c r="Q438" s="160"/>
      <c r="R438" s="160"/>
      <c r="S438" s="342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739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2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06"/>
      <c r="P440" s="306"/>
      <c r="Q440" s="160"/>
      <c r="R440" s="160"/>
      <c r="S440" s="342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2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2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2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2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2"/>
      <c r="T445" s="160"/>
      <c r="U445" s="160"/>
      <c r="V445" s="160"/>
    </row>
    <row r="446" spans="1:22" ht="30.75" customHeight="1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2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2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2"/>
      <c r="T449" s="160"/>
      <c r="U449" s="160"/>
      <c r="V449" s="160"/>
    </row>
    <row r="450" spans="1:22" ht="24.75" customHeight="1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>
        <v>0</v>
      </c>
      <c r="Q450" s="160"/>
      <c r="R450" s="160"/>
      <c r="S450" s="342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42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42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2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2"/>
      <c r="T456" s="160"/>
      <c r="U456" s="160"/>
      <c r="V456" s="160"/>
    </row>
    <row r="457" spans="1:22" ht="25.5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42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2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02"/>
      <c r="P462" s="302"/>
      <c r="Q462" s="160"/>
      <c r="R462" s="160"/>
      <c r="S462" s="342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2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09"/>
      <c r="P465" s="309"/>
      <c r="Q465" s="160"/>
      <c r="R465" s="160"/>
      <c r="S465" s="342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>
        <v>0</v>
      </c>
      <c r="Q466" s="160"/>
      <c r="R466" s="160"/>
      <c r="S466" s="342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2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2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2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09"/>
      <c r="P470" s="309"/>
      <c r="Q470" s="160"/>
      <c r="R470" s="160"/>
      <c r="S470" s="342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2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2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777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2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4"/>
      <c r="J474" s="305"/>
      <c r="K474" s="305"/>
      <c r="L474" s="29" t="s">
        <v>142</v>
      </c>
      <c r="M474" s="30">
        <v>4251</v>
      </c>
      <c r="N474" s="182">
        <f t="shared" si="83"/>
        <v>0</v>
      </c>
      <c r="O474" s="327"/>
      <c r="P474" s="327"/>
      <c r="Q474" s="160"/>
      <c r="R474" s="160"/>
      <c r="S474" s="342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2"/>
      <c r="P475" s="302"/>
      <c r="Q475" s="160"/>
      <c r="R475" s="160"/>
      <c r="S475" s="342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2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2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2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2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2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2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833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2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2"/>
      <c r="P483" s="302"/>
      <c r="Q483" s="160"/>
      <c r="R483" s="160"/>
      <c r="S483" s="342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2">
        <v>0</v>
      </c>
      <c r="P484" s="302"/>
      <c r="Q484" s="160"/>
      <c r="R484" s="160"/>
      <c r="S484" s="342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2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2"/>
      <c r="P486" s="302"/>
      <c r="Q486" s="160"/>
      <c r="R486" s="160"/>
      <c r="S486" s="342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844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2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2"/>
      <c r="P488" s="302"/>
      <c r="Q488" s="160"/>
      <c r="R488" s="160"/>
      <c r="S488" s="342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2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2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2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2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2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2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2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772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2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3"/>
      <c r="P504" s="303"/>
      <c r="Q504" s="160"/>
      <c r="R504" s="160"/>
      <c r="S504" s="342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42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42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2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740</v>
      </c>
      <c r="M509" s="11" t="s">
        <v>741</v>
      </c>
      <c r="N509" s="182">
        <f t="shared" si="92"/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778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2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2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2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834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2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2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2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2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2"/>
      <c r="P521" s="302"/>
      <c r="Q521" s="160"/>
      <c r="R521" s="160"/>
      <c r="S521" s="342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742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2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2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2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2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2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09"/>
      <c r="P527" s="309">
        <v>0</v>
      </c>
      <c r="Q527" s="160"/>
      <c r="R527" s="160"/>
      <c r="S527" s="342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2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2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2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2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2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2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2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757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2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2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2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2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2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2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2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770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2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2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2"/>
      <c r="P548" s="302"/>
      <c r="Q548" s="160"/>
      <c r="R548" s="160"/>
      <c r="S548" s="342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2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2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2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2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2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616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2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2"/>
      <c r="P556" s="302"/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2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2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2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2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2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2"/>
      <c r="P563" s="302"/>
      <c r="Q563" s="160"/>
      <c r="R563" s="160"/>
      <c r="S563" s="342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2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2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2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743</v>
      </c>
      <c r="I567" s="151" t="s">
        <v>185</v>
      </c>
      <c r="J567" s="152">
        <v>4</v>
      </c>
      <c r="K567" s="152">
        <v>1</v>
      </c>
      <c r="L567" s="153" t="s">
        <v>744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2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2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745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2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2"/>
      <c r="P570" s="302"/>
      <c r="Q570" s="160"/>
      <c r="R570" s="160"/>
      <c r="S570" s="342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2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2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56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2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2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2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2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2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2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2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2"/>
      <c r="P581" s="302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2"/>
      <c r="P582" s="302"/>
      <c r="Q582" s="160"/>
      <c r="R582" s="160"/>
      <c r="S582" s="342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2"/>
      <c r="P583" s="302"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28"/>
      <c r="I584" s="329"/>
      <c r="J584" s="330"/>
      <c r="K584" s="330"/>
      <c r="L584" s="28" t="s">
        <v>137</v>
      </c>
      <c r="M584" s="11">
        <v>5129</v>
      </c>
      <c r="N584" s="182">
        <f t="shared" si="118"/>
        <v>0</v>
      </c>
      <c r="O584" s="309"/>
      <c r="P584" s="309"/>
      <c r="Q584" s="160"/>
      <c r="R584" s="160"/>
      <c r="S584" s="342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2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4"/>
      <c r="J586" s="305"/>
      <c r="K586" s="305"/>
      <c r="L586" s="31" t="s">
        <v>364</v>
      </c>
      <c r="M586" s="43">
        <v>4269</v>
      </c>
      <c r="N586" s="182">
        <f t="shared" si="118"/>
        <v>0</v>
      </c>
      <c r="O586" s="303"/>
      <c r="P586" s="303"/>
      <c r="Q586" s="160"/>
      <c r="R586" s="160"/>
      <c r="S586" s="342"/>
      <c r="T586" s="160"/>
      <c r="U586" s="160"/>
      <c r="V586" s="160"/>
    </row>
    <row r="587" spans="1:22" ht="16.5">
      <c r="B587" s="123"/>
      <c r="H587" s="16"/>
      <c r="I587" s="304"/>
      <c r="J587" s="305"/>
      <c r="K587" s="305"/>
      <c r="L587" s="31" t="s">
        <v>733</v>
      </c>
      <c r="M587" s="47" t="s">
        <v>734</v>
      </c>
      <c r="N587" s="182">
        <f t="shared" ref="N587" si="119">O587+P587</f>
        <v>0</v>
      </c>
      <c r="O587" s="303"/>
      <c r="P587" s="303"/>
      <c r="Q587" s="160"/>
      <c r="R587" s="160"/>
      <c r="S587" s="342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3"/>
      <c r="P588" s="303"/>
      <c r="Q588" s="160"/>
      <c r="R588" s="160"/>
      <c r="S588" s="342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48" t="s">
        <v>779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2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2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733</v>
      </c>
      <c r="M591" s="47" t="s">
        <v>734</v>
      </c>
      <c r="N591" s="182"/>
      <c r="O591" s="182"/>
      <c r="P591" s="182"/>
      <c r="Q591" s="160"/>
      <c r="R591" s="160"/>
      <c r="S591" s="342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06"/>
      <c r="P592" s="306"/>
      <c r="Q592" s="160"/>
      <c r="R592" s="160"/>
      <c r="S592" s="342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766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46" t="s">
        <v>773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2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09"/>
      <c r="P596" s="309">
        <v>0</v>
      </c>
      <c r="Q596" s="160"/>
      <c r="R596" s="160"/>
      <c r="S596" s="342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46" t="s">
        <v>774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2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06"/>
      <c r="P598" s="306">
        <v>0</v>
      </c>
      <c r="Q598" s="160"/>
      <c r="R598" s="160"/>
      <c r="S598" s="342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48" t="s">
        <v>780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2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06"/>
      <c r="P600" s="306">
        <v>0</v>
      </c>
      <c r="Q600" s="160"/>
      <c r="R600" s="160"/>
      <c r="S600" s="342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2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2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2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2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06"/>
      <c r="P605" s="306"/>
      <c r="Q605" s="160"/>
      <c r="R605" s="160"/>
      <c r="S605" s="342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2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2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2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2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2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2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06"/>
      <c r="P612" s="306"/>
      <c r="Q612" s="160"/>
      <c r="R612" s="160"/>
      <c r="S612" s="342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776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2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2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873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2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871</v>
      </c>
      <c r="M616" s="47" t="s">
        <v>870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2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2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06"/>
      <c r="P621" s="306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2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2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2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2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808</v>
      </c>
      <c r="N627" s="182">
        <f t="shared" ref="N627:N645" si="131">O627+P627</f>
        <v>0</v>
      </c>
      <c r="O627" s="309"/>
      <c r="P627" s="309">
        <v>0</v>
      </c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2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2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2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614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2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06"/>
      <c r="P636" s="306">
        <v>0</v>
      </c>
      <c r="Q636" s="160"/>
      <c r="R636" s="160"/>
      <c r="S636" s="342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2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2"/>
      <c r="P638" s="302">
        <v>0</v>
      </c>
      <c r="Q638" s="160"/>
      <c r="R638" s="160"/>
      <c r="S638" s="342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781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2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2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2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788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09">
        <v>0</v>
      </c>
      <c r="P645" s="309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2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2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2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2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2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771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2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2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42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2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2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746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2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06"/>
      <c r="P659" s="306"/>
      <c r="Q659" s="160"/>
      <c r="R659" s="160"/>
      <c r="S659" s="342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747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06"/>
      <c r="P661" s="306"/>
      <c r="Q661" s="160"/>
      <c r="R661" s="160"/>
      <c r="S661" s="342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782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2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06"/>
      <c r="P663" s="306"/>
      <c r="Q663" s="160"/>
      <c r="R663" s="160"/>
      <c r="S663" s="342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2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48" t="s">
        <v>835</v>
      </c>
      <c r="M665" s="350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836</v>
      </c>
      <c r="M666" s="47">
        <v>4861</v>
      </c>
      <c r="N666" s="182">
        <f t="shared" ref="N666" si="135">O666+P666</f>
        <v>0</v>
      </c>
      <c r="O666" s="306"/>
      <c r="P666" s="306">
        <v>0</v>
      </c>
      <c r="Q666" s="160"/>
      <c r="R666" s="160"/>
      <c r="S666" s="342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48" t="s">
        <v>869</v>
      </c>
      <c r="M667" s="350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2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871</v>
      </c>
      <c r="M668" s="47" t="s">
        <v>870</v>
      </c>
      <c r="N668" s="182">
        <f t="shared" ref="N668" si="136">O668+P668</f>
        <v>0</v>
      </c>
      <c r="O668" s="306"/>
      <c r="P668" s="306">
        <v>0</v>
      </c>
      <c r="Q668" s="160"/>
      <c r="R668" s="160"/>
      <c r="S668" s="342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2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748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2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2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748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0"/>
      <c r="I674" s="328"/>
      <c r="J674" s="332"/>
      <c r="K674" s="332"/>
      <c r="L674" s="29" t="s">
        <v>108</v>
      </c>
      <c r="M674" s="333"/>
      <c r="N674" s="189"/>
      <c r="O674" s="189"/>
      <c r="P674" s="189"/>
      <c r="Q674" s="160"/>
      <c r="R674" s="160"/>
      <c r="S674" s="342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749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750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2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750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0"/>
      <c r="I680" s="328"/>
      <c r="J680" s="332"/>
      <c r="K680" s="332"/>
      <c r="L680" s="29" t="s">
        <v>108</v>
      </c>
      <c r="M680" s="333"/>
      <c r="N680" s="189"/>
      <c r="O680" s="189"/>
      <c r="P680" s="189"/>
      <c r="Q680" s="160"/>
      <c r="R680" s="160"/>
      <c r="S680" s="342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751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2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2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2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2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837</v>
      </c>
      <c r="M686" s="11" t="s">
        <v>838</v>
      </c>
      <c r="N686" s="182"/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2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37" t="s">
        <v>839</v>
      </c>
      <c r="M688" s="357" t="s">
        <v>840</v>
      </c>
      <c r="N688" s="182">
        <f t="shared" si="139"/>
        <v>0</v>
      </c>
      <c r="O688" s="182"/>
      <c r="P688" s="182"/>
      <c r="Q688" s="160"/>
      <c r="R688" s="160"/>
      <c r="S688" s="342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48" t="s">
        <v>783</v>
      </c>
      <c r="M689" s="350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2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2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2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48" t="s">
        <v>784</v>
      </c>
      <c r="M692" s="350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2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2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2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48" t="s">
        <v>785</v>
      </c>
      <c r="M695" s="350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2"/>
      <c r="T695" s="160"/>
      <c r="U695" s="160"/>
      <c r="V695" s="160"/>
    </row>
    <row r="696" spans="1:22">
      <c r="H696" s="16"/>
      <c r="I696" s="24"/>
      <c r="J696" s="25"/>
      <c r="K696" s="25"/>
      <c r="L696" s="351" t="s">
        <v>123</v>
      </c>
      <c r="M696" s="352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337" t="s">
        <v>125</v>
      </c>
      <c r="M697" s="353">
        <v>4239</v>
      </c>
      <c r="N697" s="182">
        <f t="shared" si="143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2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2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2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2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841</v>
      </c>
      <c r="M702" s="27"/>
      <c r="N702" s="196">
        <f>O702+P702</f>
        <v>0</v>
      </c>
      <c r="O702" s="334">
        <f>SUM(O703:O709)</f>
        <v>0</v>
      </c>
      <c r="P702" s="334">
        <f>SUM(P703:P709)</f>
        <v>0</v>
      </c>
      <c r="Q702" s="160"/>
      <c r="R702" s="160"/>
      <c r="S702" s="342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3">
        <v>0</v>
      </c>
      <c r="P703" s="303"/>
      <c r="Q703" s="160"/>
      <c r="R703" s="160"/>
      <c r="S703" s="342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3"/>
      <c r="P704" s="303"/>
      <c r="Q704" s="160"/>
      <c r="R704" s="160"/>
      <c r="S704" s="342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3"/>
      <c r="P705" s="303"/>
      <c r="Q705" s="160"/>
      <c r="R705" s="160"/>
      <c r="S705" s="342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3"/>
      <c r="P706" s="303"/>
      <c r="Q706" s="160"/>
      <c r="R706" s="160"/>
      <c r="S706" s="342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2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2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3"/>
      <c r="P709" s="303"/>
      <c r="Q709" s="160"/>
      <c r="R709" s="160"/>
      <c r="S709" s="342"/>
      <c r="T709" s="160"/>
      <c r="U709" s="160"/>
      <c r="V709" s="160"/>
    </row>
    <row r="710" spans="1:22" ht="43.9" customHeight="1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849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753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2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09"/>
      <c r="P717" s="309"/>
      <c r="Q717" s="160"/>
      <c r="R717" s="160"/>
      <c r="S717" s="342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754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2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850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2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 ht="27">
      <c r="H731" s="44"/>
      <c r="I731" s="146"/>
      <c r="J731" s="147"/>
      <c r="K731" s="147"/>
      <c r="L731" s="348" t="s">
        <v>786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738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2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2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756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2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2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765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2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2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2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2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2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48" t="s">
        <v>842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787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2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2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06"/>
      <c r="P756" s="306"/>
      <c r="Q756" s="160"/>
      <c r="R756" s="160"/>
      <c r="S756" s="342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2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35"/>
      <c r="P758" s="335"/>
      <c r="Q758" s="160"/>
      <c r="R758" s="160"/>
      <c r="S758" s="342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2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2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2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2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2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2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2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09"/>
      <c r="P766" s="309">
        <v>0</v>
      </c>
      <c r="Q766" s="160"/>
      <c r="R766" s="160"/>
      <c r="S766" s="342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2"/>
      <c r="T767" s="160"/>
      <c r="U767" s="160"/>
      <c r="V767" s="160"/>
    </row>
    <row r="768" spans="1:22">
      <c r="N768" s="4"/>
      <c r="O768" s="4"/>
    </row>
    <row r="769" spans="8:13" s="4" customFormat="1">
      <c r="H769" s="5"/>
      <c r="I769" s="39"/>
      <c r="J769" s="40"/>
      <c r="K769" s="41"/>
      <c r="L769" s="37"/>
      <c r="M769" s="38"/>
    </row>
    <row r="771" spans="8:13" s="4" customFormat="1">
      <c r="L771" s="37"/>
    </row>
    <row r="773" spans="8:13" s="4" customFormat="1">
      <c r="L773" s="37"/>
    </row>
    <row r="774" spans="8:13" s="4" customFormat="1">
      <c r="L774" s="37"/>
    </row>
    <row r="775" spans="8:13" s="4" customFormat="1">
      <c r="L775" s="37"/>
    </row>
    <row r="776" spans="8:13" s="4" customFormat="1">
      <c r="L776" s="37"/>
    </row>
    <row r="777" spans="8:13" s="4" customFormat="1">
      <c r="L777" s="37"/>
    </row>
    <row r="778" spans="8:13" s="4" customFormat="1">
      <c r="L778" s="37"/>
    </row>
    <row r="779" spans="8:13" s="4" customFormat="1">
      <c r="L779" s="37"/>
    </row>
    <row r="781" spans="8:13" s="4" customFormat="1">
      <c r="L781" s="37"/>
    </row>
    <row r="783" spans="8:13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1"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</mergeCells>
  <phoneticPr fontId="67" type="noConversion"/>
  <conditionalFormatting sqref="O9">
    <cfRule type="cellIs" dxfId="8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140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5.140625" style="38" customWidth="1"/>
    <col min="16" max="16" width="15.140625" style="4" customWidth="1"/>
    <col min="17" max="20" width="9.140625" style="4"/>
    <col min="21" max="21" width="14.42578125" style="4" bestFit="1" customWidth="1"/>
    <col min="22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8"/>
      <c r="L1" s="428"/>
      <c r="M1" s="428"/>
      <c r="N1" s="367" t="s">
        <v>719</v>
      </c>
      <c r="O1" s="367"/>
      <c r="P1" s="367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8"/>
      <c r="L2" s="428"/>
      <c r="M2" s="428"/>
      <c r="N2" s="367" t="s">
        <v>599</v>
      </c>
      <c r="O2" s="367"/>
      <c r="P2" s="367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428"/>
      <c r="L3" s="428"/>
      <c r="M3" s="428"/>
      <c r="N3" s="367" t="s">
        <v>868</v>
      </c>
      <c r="O3" s="367"/>
      <c r="P3" s="367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8"/>
      <c r="L4" s="428"/>
      <c r="M4" s="428"/>
      <c r="N4" s="367" t="s">
        <v>867</v>
      </c>
      <c r="O4" s="367"/>
      <c r="P4" s="367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8"/>
      <c r="L5" s="428"/>
      <c r="M5" s="428"/>
      <c r="N5" s="431" t="s">
        <v>790</v>
      </c>
      <c r="O5" s="431"/>
      <c r="P5" s="431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3.75" customHeight="1">
      <c r="A7" s="121" t="s">
        <v>490</v>
      </c>
      <c r="H7" s="418" t="s">
        <v>853</v>
      </c>
      <c r="I7" s="418"/>
      <c r="J7" s="418"/>
      <c r="K7" s="418"/>
      <c r="L7" s="418"/>
      <c r="M7" s="418"/>
      <c r="N7" s="418"/>
      <c r="O7" s="418"/>
      <c r="P7" s="418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26" t="s">
        <v>97</v>
      </c>
      <c r="P9" s="426"/>
    </row>
    <row r="10" spans="1:22" ht="46.5" customHeight="1">
      <c r="A10" s="122"/>
      <c r="H10" s="391" t="s">
        <v>98</v>
      </c>
      <c r="I10" s="391" t="s">
        <v>99</v>
      </c>
      <c r="J10" s="394" t="s">
        <v>100</v>
      </c>
      <c r="K10" s="394" t="s">
        <v>101</v>
      </c>
      <c r="L10" s="397" t="s">
        <v>102</v>
      </c>
      <c r="M10" s="400" t="s">
        <v>103</v>
      </c>
      <c r="N10" s="373" t="s">
        <v>374</v>
      </c>
      <c r="O10" s="425" t="s">
        <v>375</v>
      </c>
      <c r="P10" s="425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92"/>
      <c r="I11" s="392"/>
      <c r="J11" s="395"/>
      <c r="K11" s="395"/>
      <c r="L11" s="398"/>
      <c r="M11" s="401"/>
      <c r="N11" s="373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768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775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762</v>
      </c>
      <c r="M240" s="11" t="s">
        <v>761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8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767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769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763</v>
      </c>
      <c r="M353" s="299" t="s">
        <v>761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872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2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2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2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2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831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2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3"/>
      <c r="P429" s="303"/>
      <c r="Q429" s="160"/>
      <c r="R429" s="160"/>
      <c r="S429" s="342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2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3"/>
      <c r="P431" s="303"/>
      <c r="Q431" s="160"/>
      <c r="R431" s="160"/>
      <c r="S431" s="342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2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46" t="s">
        <v>832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2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2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06"/>
      <c r="P435" s="306">
        <v>0</v>
      </c>
      <c r="Q435" s="160"/>
      <c r="R435" s="160"/>
      <c r="S435" s="342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2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2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06"/>
      <c r="P438" s="306"/>
      <c r="Q438" s="160"/>
      <c r="R438" s="160"/>
      <c r="S438" s="342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739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2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06"/>
      <c r="P440" s="306"/>
      <c r="Q440" s="160"/>
      <c r="R440" s="160"/>
      <c r="S440" s="342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2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2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2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2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2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2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2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2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2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2"/>
      <c r="T456" s="160"/>
      <c r="U456" s="160"/>
      <c r="V456" s="160"/>
    </row>
    <row r="457" spans="1:22" ht="25.5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42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2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02"/>
      <c r="P462" s="302"/>
      <c r="Q462" s="160"/>
      <c r="R462" s="160"/>
      <c r="S462" s="342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2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09"/>
      <c r="P465" s="309"/>
      <c r="Q465" s="160"/>
      <c r="R465" s="160"/>
      <c r="S465" s="342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2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2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2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09"/>
      <c r="P470" s="309"/>
      <c r="Q470" s="160"/>
      <c r="R470" s="160"/>
      <c r="S470" s="342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2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2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777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2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4"/>
      <c r="J474" s="305"/>
      <c r="K474" s="305"/>
      <c r="L474" s="29" t="s">
        <v>142</v>
      </c>
      <c r="M474" s="30">
        <v>4251</v>
      </c>
      <c r="N474" s="182">
        <f t="shared" si="83"/>
        <v>0</v>
      </c>
      <c r="O474" s="327"/>
      <c r="P474" s="327"/>
      <c r="Q474" s="160"/>
      <c r="R474" s="160"/>
      <c r="S474" s="342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2"/>
      <c r="P475" s="302"/>
      <c r="Q475" s="160"/>
      <c r="R475" s="160"/>
      <c r="S475" s="342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2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2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2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2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2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2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833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2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2"/>
      <c r="P483" s="302"/>
      <c r="Q483" s="160"/>
      <c r="R483" s="160"/>
      <c r="S483" s="342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2">
        <v>0</v>
      </c>
      <c r="P484" s="302"/>
      <c r="Q484" s="160"/>
      <c r="R484" s="160"/>
      <c r="S484" s="342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2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2"/>
      <c r="P486" s="302"/>
      <c r="Q486" s="160"/>
      <c r="R486" s="160"/>
      <c r="S486" s="342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844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2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2"/>
      <c r="P488" s="302"/>
      <c r="Q488" s="160"/>
      <c r="R488" s="160"/>
      <c r="S488" s="342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2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2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2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2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2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2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2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772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2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3"/>
      <c r="P504" s="303"/>
      <c r="Q504" s="160"/>
      <c r="R504" s="160"/>
      <c r="S504" s="342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42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42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2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740</v>
      </c>
      <c r="M509" s="11" t="s">
        <v>741</v>
      </c>
      <c r="N509" s="182">
        <f t="shared" si="92"/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778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2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2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2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834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2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2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2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2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2"/>
      <c r="P521" s="302"/>
      <c r="Q521" s="160"/>
      <c r="R521" s="160"/>
      <c r="S521" s="342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742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2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2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2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2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2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09"/>
      <c r="P527" s="309">
        <v>0</v>
      </c>
      <c r="Q527" s="160"/>
      <c r="R527" s="160"/>
      <c r="S527" s="342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2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2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2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2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2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2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2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757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2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2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2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2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2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2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2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770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2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2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2"/>
      <c r="P548" s="302"/>
      <c r="Q548" s="160"/>
      <c r="R548" s="160"/>
      <c r="S548" s="342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2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2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2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2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2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616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2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2"/>
      <c r="P556" s="302"/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2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2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2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2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2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2"/>
      <c r="P563" s="302"/>
      <c r="Q563" s="160"/>
      <c r="R563" s="160"/>
      <c r="S563" s="342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2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2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2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743</v>
      </c>
      <c r="I567" s="151" t="s">
        <v>185</v>
      </c>
      <c r="J567" s="152">
        <v>4</v>
      </c>
      <c r="K567" s="152">
        <v>1</v>
      </c>
      <c r="L567" s="153" t="s">
        <v>744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2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2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745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2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2"/>
      <c r="P570" s="302"/>
      <c r="Q570" s="160"/>
      <c r="R570" s="160"/>
      <c r="S570" s="342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2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2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56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2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2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2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2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2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2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2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2"/>
      <c r="P581" s="302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2"/>
      <c r="P582" s="302"/>
      <c r="Q582" s="160"/>
      <c r="R582" s="160"/>
      <c r="S582" s="342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2"/>
      <c r="P583" s="302"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28"/>
      <c r="I584" s="329"/>
      <c r="J584" s="330"/>
      <c r="K584" s="330"/>
      <c r="L584" s="28" t="s">
        <v>137</v>
      </c>
      <c r="M584" s="11">
        <v>5129</v>
      </c>
      <c r="N584" s="182">
        <f t="shared" si="118"/>
        <v>0</v>
      </c>
      <c r="O584" s="309"/>
      <c r="P584" s="309"/>
      <c r="Q584" s="160"/>
      <c r="R584" s="160"/>
      <c r="S584" s="342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2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4"/>
      <c r="J586" s="305"/>
      <c r="K586" s="305"/>
      <c r="L586" s="31" t="s">
        <v>364</v>
      </c>
      <c r="M586" s="43">
        <v>4269</v>
      </c>
      <c r="N586" s="182">
        <f t="shared" si="118"/>
        <v>0</v>
      </c>
      <c r="O586" s="303"/>
      <c r="P586" s="303"/>
      <c r="Q586" s="160"/>
      <c r="R586" s="160"/>
      <c r="S586" s="342"/>
      <c r="T586" s="160"/>
      <c r="U586" s="160"/>
      <c r="V586" s="160"/>
    </row>
    <row r="587" spans="1:22" ht="16.5">
      <c r="B587" s="123"/>
      <c r="H587" s="16"/>
      <c r="I587" s="304"/>
      <c r="J587" s="305"/>
      <c r="K587" s="305"/>
      <c r="L587" s="31" t="s">
        <v>733</v>
      </c>
      <c r="M587" s="47" t="s">
        <v>734</v>
      </c>
      <c r="N587" s="182">
        <f t="shared" ref="N587" si="119">O587+P587</f>
        <v>0</v>
      </c>
      <c r="O587" s="303"/>
      <c r="P587" s="303"/>
      <c r="Q587" s="160"/>
      <c r="R587" s="160"/>
      <c r="S587" s="342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3"/>
      <c r="P588" s="303"/>
      <c r="Q588" s="160"/>
      <c r="R588" s="160"/>
      <c r="S588" s="342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48" t="s">
        <v>779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2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2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733</v>
      </c>
      <c r="M591" s="47" t="s">
        <v>734</v>
      </c>
      <c r="N591" s="182"/>
      <c r="O591" s="182"/>
      <c r="P591" s="182"/>
      <c r="Q591" s="160"/>
      <c r="R591" s="160"/>
      <c r="S591" s="342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06"/>
      <c r="P592" s="306"/>
      <c r="Q592" s="160"/>
      <c r="R592" s="160"/>
      <c r="S592" s="342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766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46" t="s">
        <v>773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2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09"/>
      <c r="P596" s="309">
        <v>0</v>
      </c>
      <c r="Q596" s="160"/>
      <c r="R596" s="160"/>
      <c r="S596" s="342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46" t="s">
        <v>774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2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06"/>
      <c r="P598" s="306">
        <v>0</v>
      </c>
      <c r="Q598" s="160"/>
      <c r="R598" s="160"/>
      <c r="S598" s="342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48" t="s">
        <v>780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2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06"/>
      <c r="P600" s="306">
        <v>0</v>
      </c>
      <c r="Q600" s="160"/>
      <c r="R600" s="160"/>
      <c r="S600" s="342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2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2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2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2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06"/>
      <c r="P605" s="306"/>
      <c r="Q605" s="160"/>
      <c r="R605" s="160"/>
      <c r="S605" s="342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2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2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2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2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2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2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06"/>
      <c r="P612" s="306"/>
      <c r="Q612" s="160"/>
      <c r="R612" s="160"/>
      <c r="S612" s="342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776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2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2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873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2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871</v>
      </c>
      <c r="M616" s="47" t="s">
        <v>870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2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2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06"/>
      <c r="P621" s="306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2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2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2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2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808</v>
      </c>
      <c r="N627" s="182">
        <f t="shared" ref="N627:N645" si="131">O627+P627</f>
        <v>0</v>
      </c>
      <c r="O627" s="309"/>
      <c r="P627" s="309">
        <v>0</v>
      </c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2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2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2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614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2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06"/>
      <c r="P636" s="306">
        <v>0</v>
      </c>
      <c r="Q636" s="160"/>
      <c r="R636" s="160"/>
      <c r="S636" s="342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2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2"/>
      <c r="P638" s="302">
        <v>0</v>
      </c>
      <c r="Q638" s="160"/>
      <c r="R638" s="160"/>
      <c r="S638" s="342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781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2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2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2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788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09"/>
      <c r="P645" s="309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2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2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2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2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2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771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2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2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42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2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2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746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2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06"/>
      <c r="P659" s="306"/>
      <c r="Q659" s="160"/>
      <c r="R659" s="160"/>
      <c r="S659" s="342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747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06"/>
      <c r="P661" s="306"/>
      <c r="Q661" s="160"/>
      <c r="R661" s="160"/>
      <c r="S661" s="342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782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2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06"/>
      <c r="P663" s="306"/>
      <c r="Q663" s="160"/>
      <c r="R663" s="160"/>
      <c r="S663" s="342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2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48" t="s">
        <v>835</v>
      </c>
      <c r="M665" s="350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836</v>
      </c>
      <c r="M666" s="47">
        <v>4861</v>
      </c>
      <c r="N666" s="182">
        <f t="shared" ref="N666" si="135">O666+P666</f>
        <v>0</v>
      </c>
      <c r="O666" s="306"/>
      <c r="P666" s="306">
        <v>0</v>
      </c>
      <c r="Q666" s="160"/>
      <c r="R666" s="160"/>
      <c r="S666" s="342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48" t="s">
        <v>869</v>
      </c>
      <c r="M667" s="350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2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871</v>
      </c>
      <c r="M668" s="47" t="s">
        <v>870</v>
      </c>
      <c r="N668" s="182">
        <f t="shared" ref="N668" si="136">O668+P668</f>
        <v>0</v>
      </c>
      <c r="O668" s="306"/>
      <c r="P668" s="306">
        <v>0</v>
      </c>
      <c r="Q668" s="160"/>
      <c r="R668" s="160"/>
      <c r="S668" s="342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2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748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2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2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748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0"/>
      <c r="I674" s="328"/>
      <c r="J674" s="332"/>
      <c r="K674" s="332"/>
      <c r="L674" s="29" t="s">
        <v>108</v>
      </c>
      <c r="M674" s="333"/>
      <c r="N674" s="189"/>
      <c r="O674" s="189"/>
      <c r="P674" s="189"/>
      <c r="Q674" s="160"/>
      <c r="R674" s="160"/>
      <c r="S674" s="342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749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750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2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750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0"/>
      <c r="I680" s="328"/>
      <c r="J680" s="332"/>
      <c r="K680" s="332"/>
      <c r="L680" s="29" t="s">
        <v>108</v>
      </c>
      <c r="M680" s="333"/>
      <c r="N680" s="189"/>
      <c r="O680" s="189"/>
      <c r="P680" s="189"/>
      <c r="Q680" s="160"/>
      <c r="R680" s="160"/>
      <c r="S680" s="342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751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2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2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2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2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837</v>
      </c>
      <c r="M686" s="11" t="s">
        <v>838</v>
      </c>
      <c r="N686" s="182"/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2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37" t="s">
        <v>839</v>
      </c>
      <c r="M688" s="357" t="s">
        <v>840</v>
      </c>
      <c r="N688" s="182">
        <f t="shared" si="139"/>
        <v>0</v>
      </c>
      <c r="O688" s="182"/>
      <c r="P688" s="182"/>
      <c r="Q688" s="160"/>
      <c r="R688" s="160"/>
      <c r="S688" s="342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48" t="s">
        <v>783</v>
      </c>
      <c r="M689" s="350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2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2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2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48" t="s">
        <v>784</v>
      </c>
      <c r="M692" s="350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2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2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2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48" t="s">
        <v>785</v>
      </c>
      <c r="M695" s="350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2"/>
      <c r="T695" s="160"/>
      <c r="U695" s="160"/>
      <c r="V695" s="160"/>
    </row>
    <row r="696" spans="1:22">
      <c r="H696" s="16"/>
      <c r="I696" s="24"/>
      <c r="J696" s="25"/>
      <c r="K696" s="25"/>
      <c r="L696" s="351" t="s">
        <v>123</v>
      </c>
      <c r="M696" s="352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337" t="s">
        <v>125</v>
      </c>
      <c r="M697" s="353">
        <v>4239</v>
      </c>
      <c r="N697" s="182">
        <f t="shared" si="143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2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2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2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2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841</v>
      </c>
      <c r="M702" s="27"/>
      <c r="N702" s="196">
        <f>O702+P702</f>
        <v>0</v>
      </c>
      <c r="O702" s="334">
        <f>SUM(O703:O709)</f>
        <v>0</v>
      </c>
      <c r="P702" s="334">
        <f>SUM(P703:P709)</f>
        <v>0</v>
      </c>
      <c r="Q702" s="160"/>
      <c r="R702" s="160"/>
      <c r="S702" s="342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3">
        <v>0</v>
      </c>
      <c r="P703" s="303"/>
      <c r="Q703" s="160"/>
      <c r="R703" s="160"/>
      <c r="S703" s="342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3"/>
      <c r="P704" s="303"/>
      <c r="Q704" s="160"/>
      <c r="R704" s="160"/>
      <c r="S704" s="342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3"/>
      <c r="P705" s="303"/>
      <c r="Q705" s="160"/>
      <c r="R705" s="160"/>
      <c r="S705" s="342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3"/>
      <c r="P706" s="303"/>
      <c r="Q706" s="160"/>
      <c r="R706" s="160"/>
      <c r="S706" s="342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2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2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3"/>
      <c r="P709" s="303"/>
      <c r="Q709" s="160"/>
      <c r="R709" s="160"/>
      <c r="S709" s="342"/>
      <c r="T709" s="160"/>
      <c r="U709" s="160"/>
      <c r="V709" s="160"/>
    </row>
    <row r="710" spans="1:22" ht="54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752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753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2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09"/>
      <c r="P717" s="309"/>
      <c r="Q717" s="160"/>
      <c r="R717" s="160"/>
      <c r="S717" s="342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754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2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755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2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 ht="27">
      <c r="H731" s="44"/>
      <c r="I731" s="146"/>
      <c r="J731" s="147"/>
      <c r="K731" s="147"/>
      <c r="L731" s="348" t="s">
        <v>786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738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2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2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756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2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2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765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2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2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2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2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2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48" t="s">
        <v>842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787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2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2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06"/>
      <c r="P756" s="306"/>
      <c r="Q756" s="160"/>
      <c r="R756" s="160"/>
      <c r="S756" s="342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2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35"/>
      <c r="P758" s="335"/>
      <c r="Q758" s="160"/>
      <c r="R758" s="160"/>
      <c r="S758" s="342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2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2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2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2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2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2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2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09"/>
      <c r="P766" s="309">
        <v>0</v>
      </c>
      <c r="Q766" s="160"/>
      <c r="R766" s="160"/>
      <c r="S766" s="342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2"/>
      <c r="T767" s="160"/>
      <c r="U767" s="160"/>
      <c r="V767" s="160"/>
    </row>
    <row r="768" spans="1:22">
      <c r="N768" s="4"/>
      <c r="O768" s="4"/>
    </row>
    <row r="769" spans="1:15">
      <c r="A769" s="4"/>
      <c r="B769" s="4"/>
      <c r="C769" s="4"/>
      <c r="D769" s="4"/>
      <c r="E769" s="4"/>
      <c r="F769" s="4"/>
      <c r="G769" s="4"/>
      <c r="N769" s="4"/>
      <c r="O769" s="4"/>
    </row>
    <row r="770" spans="1:15">
      <c r="N770" s="4"/>
      <c r="O770" s="4"/>
    </row>
    <row r="771" spans="1:15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M771" s="4"/>
      <c r="N771" s="4"/>
      <c r="O771" s="4"/>
    </row>
    <row r="773" spans="1:1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M773" s="4"/>
      <c r="N773" s="4"/>
      <c r="O773" s="4"/>
    </row>
    <row r="774" spans="1:1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M774" s="4"/>
      <c r="N774" s="4"/>
      <c r="O774" s="4"/>
    </row>
    <row r="775" spans="1:1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M775" s="4"/>
      <c r="N775" s="4"/>
      <c r="O775" s="4"/>
    </row>
    <row r="776" spans="1:1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M776" s="4"/>
      <c r="N776" s="4"/>
      <c r="O776" s="4"/>
    </row>
    <row r="777" spans="1:1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M777" s="4"/>
      <c r="N777" s="4"/>
      <c r="O777" s="4"/>
    </row>
    <row r="778" spans="1:1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M778" s="4"/>
      <c r="N778" s="4"/>
      <c r="O778" s="4"/>
    </row>
    <row r="779" spans="1:1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M779" s="4"/>
      <c r="N779" s="4"/>
      <c r="O779" s="4"/>
    </row>
    <row r="781" spans="1:1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M781" s="4"/>
      <c r="N781" s="4"/>
      <c r="O781" s="4"/>
    </row>
    <row r="783" spans="1:1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M783" s="4"/>
      <c r="N783" s="4"/>
      <c r="O783" s="4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7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140625" style="38" customWidth="1"/>
    <col min="15" max="15" width="15.140625" style="38" customWidth="1"/>
    <col min="16" max="16" width="13" style="4" customWidth="1"/>
    <col min="17" max="18" width="9.140625" style="4"/>
    <col min="19" max="19" width="12.1406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8"/>
      <c r="L1" s="428"/>
      <c r="M1" s="428"/>
      <c r="N1" s="367" t="s">
        <v>719</v>
      </c>
      <c r="O1" s="367"/>
      <c r="P1" s="367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8"/>
      <c r="L2" s="428"/>
      <c r="M2" s="428"/>
      <c r="N2" s="367" t="s">
        <v>599</v>
      </c>
      <c r="O2" s="367"/>
      <c r="P2" s="367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428"/>
      <c r="L3" s="428"/>
      <c r="M3" s="428"/>
      <c r="N3" s="367" t="s">
        <v>868</v>
      </c>
      <c r="O3" s="367"/>
      <c r="P3" s="367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8"/>
      <c r="L4" s="428"/>
      <c r="M4" s="428"/>
      <c r="N4" s="367" t="s">
        <v>867</v>
      </c>
      <c r="O4" s="367"/>
      <c r="P4" s="367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8"/>
      <c r="L5" s="428"/>
      <c r="M5" s="428"/>
      <c r="N5" s="431" t="s">
        <v>593</v>
      </c>
      <c r="O5" s="431"/>
      <c r="P5" s="431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1.5" customHeight="1">
      <c r="A7" s="121" t="s">
        <v>490</v>
      </c>
      <c r="H7" s="418" t="s">
        <v>854</v>
      </c>
      <c r="I7" s="418"/>
      <c r="J7" s="418"/>
      <c r="K7" s="418"/>
      <c r="L7" s="418"/>
      <c r="M7" s="418"/>
      <c r="N7" s="418"/>
      <c r="O7" s="418"/>
      <c r="P7" s="418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26" t="s">
        <v>97</v>
      </c>
      <c r="P9" s="426"/>
    </row>
    <row r="10" spans="1:22" ht="46.5" customHeight="1">
      <c r="A10" s="122"/>
      <c r="H10" s="391" t="s">
        <v>98</v>
      </c>
      <c r="I10" s="391" t="s">
        <v>99</v>
      </c>
      <c r="J10" s="394" t="s">
        <v>100</v>
      </c>
      <c r="K10" s="394" t="s">
        <v>101</v>
      </c>
      <c r="L10" s="397" t="s">
        <v>102</v>
      </c>
      <c r="M10" s="400" t="s">
        <v>103</v>
      </c>
      <c r="N10" s="373" t="s">
        <v>374</v>
      </c>
      <c r="O10" s="425" t="s">
        <v>375</v>
      </c>
      <c r="P10" s="425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92"/>
      <c r="I11" s="392"/>
      <c r="J11" s="395"/>
      <c r="K11" s="395"/>
      <c r="L11" s="398"/>
      <c r="M11" s="401"/>
      <c r="N11" s="373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2">
        <f>395001.8-N13</f>
        <v>395001.8</v>
      </c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>
        <v>375456.8</v>
      </c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>
        <v>19545</v>
      </c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>
        <f>+S15+S14</f>
        <v>395001.8</v>
      </c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>
        <v>0</v>
      </c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768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775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>
        <v>0</v>
      </c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4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2.9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762</v>
      </c>
      <c r="M240" s="11" t="s">
        <v>761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8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>SUM(O301:O302)</f>
        <v>0</v>
      </c>
      <c r="P300" s="196">
        <f>SUM(P301:P302)</f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>
        <v>0</v>
      </c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767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49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0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1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2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2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3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4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4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4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4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4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5">+O325+O335+O337+O360</f>
        <v>0</v>
      </c>
      <c r="P323" s="191">
        <f t="shared" si="55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4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4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4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6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4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6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4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6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4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6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4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6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6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4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6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4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6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4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6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4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4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6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4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769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4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7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4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7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4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7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4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7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4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7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4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7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4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7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4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7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4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7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4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7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4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7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4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7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4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7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4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7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4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7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763</v>
      </c>
      <c r="M353" s="299" t="s">
        <v>761</v>
      </c>
      <c r="N353" s="182">
        <f t="shared" si="57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4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7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4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7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4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7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4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7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4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7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4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7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4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4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8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24" si="59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59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59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59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59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0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0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59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0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59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59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59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1">+O374</f>
        <v>0</v>
      </c>
      <c r="P372" s="191">
        <f t="shared" si="61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59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2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3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2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3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59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59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59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4">+O381+O389+O391+O396+O393+O398+O402+O404</f>
        <v>0</v>
      </c>
      <c r="P379" s="191">
        <f t="shared" si="64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59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59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59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5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59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5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59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5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59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5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59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5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59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5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59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5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59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59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5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59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59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5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59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59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5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6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7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59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59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8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59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5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59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5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69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0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1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2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59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59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59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59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59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59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59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3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830</v>
      </c>
      <c r="M416" s="27"/>
      <c r="N416" s="196">
        <f>N417</f>
        <v>0</v>
      </c>
      <c r="O416" s="196">
        <f t="shared" ref="O416:P416" si="74">O417</f>
        <v>0</v>
      </c>
      <c r="P416" s="196">
        <f t="shared" si="74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5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ref="A418:A421" si="76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si="76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6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6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872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>
      <c r="A424" s="121" t="str">
        <f t="shared" si="59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2"/>
      <c r="T424" s="160"/>
      <c r="U424" s="160"/>
      <c r="V424" s="160"/>
    </row>
    <row r="425" spans="1:22" s="169" customFormat="1">
      <c r="A425" s="121" t="str">
        <f t="shared" ref="A425:A475" si="77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2"/>
      <c r="T425" s="160"/>
      <c r="U425" s="160"/>
      <c r="V425" s="160"/>
    </row>
    <row r="426" spans="1:22">
      <c r="A426" s="121" t="str">
        <f t="shared" si="77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8">+O430+O433+O437+O439+O428</f>
        <v>0</v>
      </c>
      <c r="P426" s="191">
        <f t="shared" si="78"/>
        <v>0</v>
      </c>
      <c r="Q426" s="160"/>
      <c r="R426" s="160"/>
      <c r="S426" s="342"/>
      <c r="T426" s="160"/>
      <c r="U426" s="160"/>
      <c r="V426" s="160"/>
    </row>
    <row r="427" spans="1:22" s="155" customFormat="1" ht="15" customHeight="1">
      <c r="A427" s="121" t="str">
        <f t="shared" si="77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2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831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2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3"/>
      <c r="P429" s="303"/>
      <c r="Q429" s="160"/>
      <c r="R429" s="160"/>
      <c r="S429" s="342"/>
      <c r="T429" s="160"/>
      <c r="U429" s="160"/>
      <c r="V429" s="160"/>
    </row>
    <row r="430" spans="1:22" ht="27">
      <c r="A430" s="121" t="str">
        <f t="shared" si="77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2"/>
      <c r="T430" s="160"/>
      <c r="U430" s="160"/>
      <c r="V430" s="160"/>
    </row>
    <row r="431" spans="1:22" ht="25.5">
      <c r="A431" s="121" t="str">
        <f t="shared" si="77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79">O431+P431</f>
        <v>0</v>
      </c>
      <c r="O431" s="303"/>
      <c r="P431" s="303"/>
      <c r="Q431" s="160"/>
      <c r="R431" s="160"/>
      <c r="S431" s="342"/>
      <c r="T431" s="160"/>
      <c r="U431" s="160"/>
      <c r="V431" s="160"/>
    </row>
    <row r="432" spans="1:22">
      <c r="A432" s="121" t="str">
        <f t="shared" si="77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79"/>
        <v>0</v>
      </c>
      <c r="O432" s="182">
        <v>0</v>
      </c>
      <c r="P432" s="182"/>
      <c r="Q432" s="160"/>
      <c r="R432" s="160"/>
      <c r="S432" s="342"/>
      <c r="T432" s="160"/>
      <c r="U432" s="160"/>
      <c r="V432" s="160"/>
    </row>
    <row r="433" spans="1:22" ht="54">
      <c r="A433" s="121" t="str">
        <f t="shared" si="77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46" t="s">
        <v>832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2"/>
      <c r="T433" s="160"/>
      <c r="U433" s="160"/>
      <c r="V433" s="160"/>
    </row>
    <row r="434" spans="1:22" ht="25.5">
      <c r="A434" s="121" t="str">
        <f t="shared" si="77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79"/>
        <v>0</v>
      </c>
      <c r="O434" s="182"/>
      <c r="P434" s="182">
        <v>0</v>
      </c>
      <c r="Q434" s="160"/>
      <c r="R434" s="160"/>
      <c r="S434" s="342"/>
      <c r="T434" s="160"/>
      <c r="U434" s="160"/>
      <c r="V434" s="160"/>
    </row>
    <row r="435" spans="1:22" s="114" customFormat="1">
      <c r="A435" s="121" t="str">
        <f t="shared" si="77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79"/>
        <v>0</v>
      </c>
      <c r="O435" s="306"/>
      <c r="P435" s="306">
        <v>0</v>
      </c>
      <c r="Q435" s="160"/>
      <c r="R435" s="160"/>
      <c r="S435" s="342"/>
      <c r="T435" s="160"/>
      <c r="U435" s="160"/>
      <c r="V435" s="160"/>
    </row>
    <row r="436" spans="1:22">
      <c r="A436" s="121" t="str">
        <f t="shared" si="77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79"/>
        <v>0</v>
      </c>
      <c r="O436" s="182">
        <v>0</v>
      </c>
      <c r="P436" s="182">
        <v>0</v>
      </c>
      <c r="Q436" s="160"/>
      <c r="R436" s="160"/>
      <c r="S436" s="342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2"/>
      <c r="T437" s="160"/>
      <c r="U437" s="160"/>
      <c r="V437" s="160"/>
    </row>
    <row r="438" spans="1:22" s="169" customFormat="1">
      <c r="A438" s="121" t="str">
        <f t="shared" si="77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79"/>
        <v>0</v>
      </c>
      <c r="O438" s="306"/>
      <c r="P438" s="306"/>
      <c r="Q438" s="160"/>
      <c r="R438" s="160"/>
      <c r="S438" s="342"/>
      <c r="T438" s="160"/>
      <c r="U438" s="160"/>
      <c r="V438" s="160"/>
    </row>
    <row r="439" spans="1:22" ht="67.5">
      <c r="A439" s="121" t="str">
        <f t="shared" si="77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739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2"/>
      <c r="T439" s="160"/>
      <c r="U439" s="160"/>
      <c r="V439" s="160"/>
    </row>
    <row r="440" spans="1:22" s="155" customFormat="1">
      <c r="A440" s="121" t="str">
        <f t="shared" si="77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79"/>
        <v>0</v>
      </c>
      <c r="O440" s="306"/>
      <c r="P440" s="306"/>
      <c r="Q440" s="160"/>
      <c r="R440" s="160"/>
      <c r="S440" s="342"/>
      <c r="T440" s="160"/>
      <c r="U440" s="160"/>
      <c r="V440" s="160"/>
    </row>
    <row r="441" spans="1:22" ht="27">
      <c r="A441" s="121" t="str">
        <f t="shared" si="77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2"/>
      <c r="T441" s="160"/>
      <c r="U441" s="160"/>
      <c r="V441" s="160"/>
    </row>
    <row r="442" spans="1:22" s="114" customFormat="1">
      <c r="A442" s="121" t="str">
        <f t="shared" si="77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2"/>
      <c r="T442" s="160"/>
      <c r="U442" s="160"/>
      <c r="V442" s="160"/>
    </row>
    <row r="443" spans="1:22" ht="25.5">
      <c r="A443" s="121" t="str">
        <f t="shared" si="77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0">+O445+O449+O455+O464+O473</f>
        <v>0</v>
      </c>
      <c r="P443" s="191">
        <f t="shared" si="80"/>
        <v>0</v>
      </c>
      <c r="Q443" s="160"/>
      <c r="R443" s="160"/>
      <c r="S443" s="342"/>
      <c r="T443" s="160"/>
      <c r="U443" s="160"/>
      <c r="V443" s="160"/>
    </row>
    <row r="444" spans="1:22">
      <c r="A444" s="121" t="str">
        <f t="shared" si="77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2"/>
      <c r="T444" s="160"/>
      <c r="U444" s="160"/>
      <c r="V444" s="160"/>
    </row>
    <row r="445" spans="1:22" s="155" customFormat="1" ht="27">
      <c r="A445" s="121" t="str">
        <f t="shared" si="77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2"/>
      <c r="T445" s="160"/>
      <c r="U445" s="160"/>
      <c r="V445" s="160"/>
    </row>
    <row r="446" spans="1:22" ht="25.5">
      <c r="A446" s="121" t="str">
        <f t="shared" si="77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1">O446+P446</f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 s="114" customFormat="1">
      <c r="A447" s="121" t="str">
        <f t="shared" si="77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1"/>
        <v>0</v>
      </c>
      <c r="O447" s="182"/>
      <c r="P447" s="182"/>
      <c r="Q447" s="160"/>
      <c r="R447" s="160"/>
      <c r="S447" s="342"/>
      <c r="T447" s="160"/>
      <c r="U447" s="160"/>
      <c r="V447" s="160"/>
    </row>
    <row r="448" spans="1:22" ht="25.5">
      <c r="A448" s="121" t="str">
        <f t="shared" si="77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1"/>
        <v>0</v>
      </c>
      <c r="O448" s="182"/>
      <c r="P448" s="182"/>
      <c r="Q448" s="160"/>
      <c r="R448" s="160"/>
      <c r="S448" s="342"/>
      <c r="T448" s="160"/>
      <c r="U448" s="160"/>
      <c r="V448" s="160"/>
    </row>
    <row r="449" spans="1:22" s="114" customFormat="1" ht="27">
      <c r="A449" s="121" t="str">
        <f t="shared" si="77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2"/>
      <c r="T449" s="160"/>
      <c r="U449" s="160"/>
      <c r="V449" s="160"/>
    </row>
    <row r="450" spans="1:22" ht="25.5">
      <c r="A450" s="121" t="str">
        <f t="shared" si="77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>
      <c r="A451" s="121" t="str">
        <f t="shared" si="77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 s="155" customFormat="1" ht="25.5">
      <c r="A452" s="121" t="str">
        <f t="shared" si="77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>
      <c r="A453" s="121" t="str">
        <f t="shared" si="77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1"/>
        <v>0</v>
      </c>
      <c r="O453" s="182">
        <v>0</v>
      </c>
      <c r="P453" s="182"/>
      <c r="Q453" s="160"/>
      <c r="R453" s="160"/>
      <c r="S453" s="342"/>
      <c r="T453" s="160"/>
      <c r="U453" s="160"/>
      <c r="V453" s="160"/>
    </row>
    <row r="454" spans="1:22" s="114" customFormat="1">
      <c r="A454" s="121" t="str">
        <f t="shared" si="77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1"/>
        <v>0</v>
      </c>
      <c r="O454" s="182">
        <v>0</v>
      </c>
      <c r="P454" s="182"/>
      <c r="Q454" s="160"/>
      <c r="R454" s="160"/>
      <c r="S454" s="342"/>
      <c r="T454" s="160"/>
      <c r="U454" s="160"/>
      <c r="V454" s="160"/>
    </row>
    <row r="455" spans="1:22" ht="27">
      <c r="A455" s="121" t="str">
        <f t="shared" si="77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2"/>
      <c r="T455" s="160"/>
      <c r="U455" s="160"/>
      <c r="V455" s="160"/>
    </row>
    <row r="456" spans="1:22" ht="23.25" customHeight="1">
      <c r="A456" s="121" t="str">
        <f t="shared" si="77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1"/>
        <v>0</v>
      </c>
      <c r="O456" s="182"/>
      <c r="P456" s="182"/>
      <c r="Q456" s="160"/>
      <c r="R456" s="160"/>
      <c r="S456" s="342"/>
      <c r="T456" s="160"/>
      <c r="U456" s="160"/>
      <c r="V456" s="160"/>
    </row>
    <row r="457" spans="1:22" ht="30" customHeight="1">
      <c r="A457" s="121" t="str">
        <f t="shared" si="77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1"/>
        <v>0</v>
      </c>
      <c r="O457" s="182"/>
      <c r="P457" s="182"/>
      <c r="Q457" s="160"/>
      <c r="R457" s="160"/>
      <c r="S457" s="342"/>
      <c r="T457" s="160"/>
      <c r="U457" s="160"/>
      <c r="V457" s="160"/>
    </row>
    <row r="458" spans="1:22">
      <c r="A458" s="121" t="str">
        <f t="shared" si="77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1"/>
        <v>0</v>
      </c>
      <c r="O458" s="182"/>
      <c r="P458" s="182"/>
      <c r="Q458" s="160"/>
      <c r="R458" s="160"/>
      <c r="S458" s="342"/>
      <c r="T458" s="160"/>
      <c r="U458" s="160"/>
      <c r="V458" s="160"/>
    </row>
    <row r="459" spans="1:22" ht="25.5">
      <c r="A459" s="121" t="str">
        <f t="shared" si="77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1"/>
        <v>0</v>
      </c>
      <c r="O459" s="182"/>
      <c r="P459" s="182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7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1"/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7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1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16.5">
      <c r="A462" s="121" t="str">
        <f t="shared" si="77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1"/>
        <v>0</v>
      </c>
      <c r="O462" s="302"/>
      <c r="P462" s="302"/>
      <c r="Q462" s="160"/>
      <c r="R462" s="160"/>
      <c r="S462" s="342"/>
      <c r="T462" s="160"/>
      <c r="U462" s="160"/>
      <c r="V462" s="160"/>
    </row>
    <row r="463" spans="1:22">
      <c r="A463" s="121" t="str">
        <f t="shared" si="77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/>
      <c r="P463" s="182"/>
      <c r="Q463" s="160"/>
      <c r="R463" s="160"/>
      <c r="S463" s="342"/>
      <c r="T463" s="160"/>
      <c r="U463" s="160"/>
      <c r="V463" s="160"/>
    </row>
    <row r="464" spans="1:22" s="155" customFormat="1" ht="27">
      <c r="A464" s="121" t="str">
        <f t="shared" si="77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2"/>
      <c r="T464" s="160"/>
      <c r="U464" s="160"/>
      <c r="V464" s="160"/>
    </row>
    <row r="465" spans="1:22">
      <c r="A465" s="121" t="str">
        <f t="shared" si="77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09"/>
      <c r="P465" s="309"/>
      <c r="Q465" s="160"/>
      <c r="R465" s="160"/>
      <c r="S465" s="342"/>
      <c r="T465" s="160"/>
      <c r="U465" s="160"/>
      <c r="V465" s="160"/>
    </row>
    <row r="466" spans="1:22" s="114" customFormat="1" ht="25.5">
      <c r="A466" s="121" t="str">
        <f t="shared" si="77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2">O466+P466</f>
        <v>0</v>
      </c>
      <c r="O466" s="182"/>
      <c r="P466" s="182">
        <v>0</v>
      </c>
      <c r="Q466" s="160"/>
      <c r="R466" s="160"/>
      <c r="S466" s="342"/>
      <c r="T466" s="160"/>
      <c r="U466" s="160"/>
      <c r="V466" s="160"/>
    </row>
    <row r="467" spans="1:22">
      <c r="A467" s="121" t="str">
        <f t="shared" si="77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2"/>
        <v>0</v>
      </c>
      <c r="O467" s="182"/>
      <c r="P467" s="182"/>
      <c r="Q467" s="160"/>
      <c r="R467" s="160"/>
      <c r="S467" s="342"/>
      <c r="T467" s="160"/>
      <c r="U467" s="160"/>
      <c r="V467" s="160"/>
    </row>
    <row r="468" spans="1:22" s="114" customFormat="1" ht="25.5">
      <c r="A468" s="121" t="str">
        <f t="shared" si="77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2"/>
        <v>0</v>
      </c>
      <c r="O468" s="182"/>
      <c r="P468" s="182"/>
      <c r="Q468" s="160"/>
      <c r="R468" s="160"/>
      <c r="S468" s="342"/>
      <c r="T468" s="160"/>
      <c r="U468" s="160"/>
      <c r="V468" s="160"/>
    </row>
    <row r="469" spans="1:22">
      <c r="A469" s="121" t="str">
        <f t="shared" si="77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2"/>
        <v>0</v>
      </c>
      <c r="O469" s="182"/>
      <c r="P469" s="182"/>
      <c r="Q469" s="160"/>
      <c r="R469" s="160"/>
      <c r="S469" s="342"/>
      <c r="T469" s="160"/>
      <c r="U469" s="160"/>
      <c r="V469" s="160"/>
    </row>
    <row r="470" spans="1:22">
      <c r="A470" s="121" t="str">
        <f t="shared" si="77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2"/>
        <v>0</v>
      </c>
      <c r="O470" s="309"/>
      <c r="P470" s="309"/>
      <c r="Q470" s="160"/>
      <c r="R470" s="160"/>
      <c r="S470" s="342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2"/>
        <v>0</v>
      </c>
      <c r="O471" s="182"/>
      <c r="P471" s="182"/>
      <c r="Q471" s="160"/>
      <c r="R471" s="160"/>
      <c r="S471" s="342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2"/>
        <v>0</v>
      </c>
      <c r="O472" s="182"/>
      <c r="P472" s="182"/>
      <c r="Q472" s="160"/>
      <c r="R472" s="160"/>
      <c r="S472" s="342"/>
      <c r="T472" s="160"/>
      <c r="U472" s="160"/>
      <c r="V472" s="160"/>
    </row>
    <row r="473" spans="1:22" s="155" customFormat="1">
      <c r="A473" s="121" t="str">
        <f t="shared" si="77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777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2"/>
      <c r="T473" s="160"/>
      <c r="U473" s="160"/>
      <c r="V473" s="160"/>
    </row>
    <row r="474" spans="1:22" ht="25.5" customHeight="1">
      <c r="A474" s="121" t="str">
        <f t="shared" si="77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4"/>
      <c r="J474" s="305"/>
      <c r="K474" s="305"/>
      <c r="L474" s="29" t="s">
        <v>142</v>
      </c>
      <c r="M474" s="30">
        <v>4251</v>
      </c>
      <c r="N474" s="182">
        <f t="shared" si="82"/>
        <v>0</v>
      </c>
      <c r="O474" s="327"/>
      <c r="P474" s="327"/>
      <c r="Q474" s="160"/>
      <c r="R474" s="160"/>
      <c r="S474" s="342"/>
      <c r="T474" s="160"/>
      <c r="U474" s="160"/>
      <c r="V474" s="160"/>
    </row>
    <row r="475" spans="1:22" s="114" customFormat="1" ht="25.5" customHeight="1">
      <c r="A475" s="121" t="str">
        <f t="shared" si="77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2"/>
        <v>0</v>
      </c>
      <c r="O475" s="302">
        <v>0</v>
      </c>
      <c r="P475" s="302"/>
      <c r="Q475" s="160"/>
      <c r="R475" s="160"/>
      <c r="S475" s="342"/>
      <c r="T475" s="160"/>
      <c r="U475" s="160"/>
      <c r="V475" s="160"/>
    </row>
    <row r="476" spans="1:22" s="155" customFormat="1">
      <c r="A476" s="121" t="str">
        <f t="shared" ref="A476:A525" si="83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4">+O478</f>
        <v>0</v>
      </c>
      <c r="P476" s="162">
        <f t="shared" si="84"/>
        <v>0</v>
      </c>
      <c r="Q476" s="160"/>
      <c r="R476" s="160"/>
      <c r="S476" s="342"/>
      <c r="T476" s="160"/>
      <c r="U476" s="160"/>
      <c r="V476" s="160"/>
    </row>
    <row r="477" spans="1:22">
      <c r="A477" s="121" t="str">
        <f t="shared" si="83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2"/>
      <c r="T477" s="160"/>
      <c r="U477" s="160"/>
      <c r="V477" s="160"/>
    </row>
    <row r="478" spans="1:22">
      <c r="A478" s="121" t="str">
        <f t="shared" si="83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5">+O480</f>
        <v>0</v>
      </c>
      <c r="P478" s="187">
        <f t="shared" si="85"/>
        <v>0</v>
      </c>
      <c r="Q478" s="160"/>
      <c r="R478" s="160"/>
      <c r="S478" s="342"/>
      <c r="T478" s="160"/>
      <c r="U478" s="160"/>
      <c r="V478" s="160"/>
    </row>
    <row r="479" spans="1:22" s="114" customFormat="1">
      <c r="A479" s="121" t="str">
        <f t="shared" si="83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2"/>
      <c r="T479" s="160"/>
      <c r="U479" s="160"/>
      <c r="V479" s="160"/>
    </row>
    <row r="480" spans="1:22">
      <c r="A480" s="121" t="str">
        <f t="shared" si="83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2"/>
      <c r="T480" s="160"/>
      <c r="U480" s="160"/>
      <c r="V480" s="160"/>
    </row>
    <row r="481" spans="1:235">
      <c r="A481" s="121" t="str">
        <f t="shared" si="83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2"/>
      <c r="T481" s="160"/>
      <c r="U481" s="160"/>
      <c r="V481" s="160"/>
    </row>
    <row r="482" spans="1:235" s="114" customFormat="1" ht="38.450000000000003" customHeight="1">
      <c r="A482" s="121" t="str">
        <f t="shared" si="83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833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2"/>
      <c r="T482" s="160"/>
      <c r="U482" s="160"/>
      <c r="V482" s="160"/>
    </row>
    <row r="483" spans="1:235" ht="16.5">
      <c r="A483" s="121" t="str">
        <f t="shared" si="83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6">O483+P483</f>
        <v>0</v>
      </c>
      <c r="O483" s="302"/>
      <c r="P483" s="302"/>
      <c r="Q483" s="160"/>
      <c r="R483" s="160"/>
      <c r="S483" s="342"/>
      <c r="T483" s="160"/>
      <c r="U483" s="160"/>
      <c r="V483" s="160"/>
    </row>
    <row r="484" spans="1:235" s="114" customFormat="1" ht="16.5">
      <c r="A484" s="121" t="str">
        <f t="shared" si="83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6"/>
        <v>0</v>
      </c>
      <c r="O484" s="302">
        <v>0</v>
      </c>
      <c r="P484" s="302"/>
      <c r="Q484" s="160"/>
      <c r="R484" s="160"/>
      <c r="S484" s="342"/>
      <c r="T484" s="160"/>
      <c r="U484" s="160"/>
      <c r="V484" s="160"/>
    </row>
    <row r="485" spans="1:235" s="114" customFormat="1">
      <c r="A485" s="121" t="str">
        <f t="shared" si="83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6"/>
        <v>0</v>
      </c>
      <c r="O485" s="196">
        <f>SUM(O486)</f>
        <v>0</v>
      </c>
      <c r="P485" s="196">
        <f>SUM(P486)</f>
        <v>0</v>
      </c>
      <c r="Q485" s="160"/>
      <c r="R485" s="160"/>
      <c r="S485" s="342"/>
      <c r="T485" s="160"/>
      <c r="U485" s="160"/>
      <c r="V485" s="160"/>
    </row>
    <row r="486" spans="1:235" s="38" customFormat="1" ht="16.5">
      <c r="A486" s="121" t="str">
        <f t="shared" si="83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6"/>
        <v>0</v>
      </c>
      <c r="O486" s="302"/>
      <c r="P486" s="302"/>
      <c r="Q486" s="160"/>
      <c r="R486" s="160"/>
      <c r="S486" s="342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7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844</v>
      </c>
      <c r="M487" s="27"/>
      <c r="N487" s="196">
        <f t="shared" ref="N487:N488" si="88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2"/>
      <c r="T487" s="160"/>
      <c r="U487" s="160"/>
      <c r="V487" s="160"/>
    </row>
    <row r="488" spans="1:235" s="114" customFormat="1" ht="25.5" customHeight="1">
      <c r="A488" s="121" t="str">
        <f t="shared" si="87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8"/>
        <v>0</v>
      </c>
      <c r="O488" s="302"/>
      <c r="P488" s="302"/>
      <c r="Q488" s="160"/>
      <c r="R488" s="160"/>
      <c r="S488" s="342"/>
      <c r="T488" s="160"/>
      <c r="U488" s="160"/>
      <c r="V488" s="160"/>
    </row>
    <row r="489" spans="1:235" s="114" customFormat="1">
      <c r="A489" s="121" t="str">
        <f t="shared" si="83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2"/>
      <c r="T489" s="160"/>
      <c r="U489" s="160"/>
      <c r="V489" s="160"/>
    </row>
    <row r="490" spans="1:235">
      <c r="A490" s="121" t="str">
        <f t="shared" si="83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2"/>
      <c r="T490" s="160"/>
      <c r="U490" s="160"/>
      <c r="V490" s="160"/>
    </row>
    <row r="491" spans="1:235">
      <c r="A491" s="121" t="str">
        <f t="shared" si="83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2"/>
      <c r="T491" s="160"/>
      <c r="U491" s="160"/>
      <c r="V491" s="160"/>
    </row>
    <row r="492" spans="1:235" s="114" customFormat="1">
      <c r="A492" s="121" t="str">
        <f t="shared" si="83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2"/>
      <c r="T492" s="160"/>
      <c r="U492" s="160"/>
      <c r="V492" s="160"/>
    </row>
    <row r="493" spans="1:235">
      <c r="A493" s="121" t="str">
        <f t="shared" si="83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89">+O495+O500+O510+O514</f>
        <v>0</v>
      </c>
      <c r="P493" s="191">
        <f t="shared" si="89"/>
        <v>0</v>
      </c>
      <c r="Q493" s="160"/>
      <c r="R493" s="160"/>
      <c r="S493" s="342"/>
      <c r="T493" s="160"/>
      <c r="U493" s="160"/>
      <c r="V493" s="160"/>
    </row>
    <row r="494" spans="1:235">
      <c r="A494" s="121" t="str">
        <f t="shared" si="83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2"/>
      <c r="T494" s="160"/>
      <c r="U494" s="160"/>
      <c r="V494" s="160"/>
    </row>
    <row r="495" spans="1:235" s="169" customFormat="1">
      <c r="A495" s="121" t="str">
        <f t="shared" si="83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0">SUM(O496:O499)</f>
        <v>0</v>
      </c>
      <c r="P495" s="196">
        <f t="shared" si="90"/>
        <v>0</v>
      </c>
      <c r="Q495" s="160"/>
      <c r="R495" s="160"/>
      <c r="S495" s="342"/>
      <c r="T495" s="160"/>
      <c r="U495" s="160"/>
      <c r="V495" s="160"/>
    </row>
    <row r="496" spans="1:235">
      <c r="A496" s="121" t="str">
        <f t="shared" si="83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1">O496+P496</f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s="155" customFormat="1">
      <c r="A497" s="121" t="str">
        <f t="shared" si="83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1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772</v>
      </c>
      <c r="M498" s="30">
        <v>4727</v>
      </c>
      <c r="N498" s="182">
        <f t="shared" ref="N498:N499" si="92">O498+P498</f>
        <v>0</v>
      </c>
      <c r="O498" s="182"/>
      <c r="P498" s="182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ref="A499" si="93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2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 ht="27">
      <c r="A500" s="121" t="str">
        <f t="shared" si="83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3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1"/>
        <v>0</v>
      </c>
      <c r="O501" s="182"/>
      <c r="P501" s="182"/>
      <c r="Q501" s="160"/>
      <c r="R501" s="160"/>
      <c r="S501" s="342"/>
      <c r="T501" s="160"/>
      <c r="U501" s="160"/>
      <c r="V501" s="160"/>
    </row>
    <row r="502" spans="1:22">
      <c r="A502" s="121" t="str">
        <f t="shared" si="83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1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 ht="18" customHeight="1">
      <c r="A503" s="121" t="str">
        <f t="shared" si="83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1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16.5">
      <c r="A504" s="121" t="str">
        <f t="shared" si="83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1"/>
        <v>0</v>
      </c>
      <c r="O504" s="303"/>
      <c r="P504" s="303"/>
      <c r="Q504" s="160"/>
      <c r="R504" s="160"/>
      <c r="S504" s="342"/>
      <c r="T504" s="160"/>
      <c r="U504" s="160"/>
      <c r="V504" s="160"/>
    </row>
    <row r="505" spans="1:22" ht="25.5">
      <c r="A505" s="121" t="str">
        <f t="shared" si="83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1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3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1"/>
        <v>0</v>
      </c>
      <c r="O506" s="182">
        <v>0</v>
      </c>
      <c r="P506" s="182"/>
      <c r="Q506" s="160"/>
      <c r="R506" s="160"/>
      <c r="S506" s="342"/>
      <c r="T506" s="160"/>
      <c r="U506" s="160"/>
      <c r="V506" s="160"/>
    </row>
    <row r="507" spans="1:22" s="114" customFormat="1">
      <c r="A507" s="121" t="str">
        <f t="shared" si="83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1"/>
        <v>0</v>
      </c>
      <c r="O507" s="182">
        <v>0</v>
      </c>
      <c r="P507" s="182"/>
      <c r="Q507" s="160"/>
      <c r="R507" s="160"/>
      <c r="S507" s="342"/>
      <c r="T507" s="160"/>
      <c r="U507" s="160"/>
      <c r="V507" s="160"/>
    </row>
    <row r="508" spans="1:22" ht="15" customHeight="1">
      <c r="A508" s="121" t="str">
        <f t="shared" si="83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1"/>
        <v>0</v>
      </c>
      <c r="O508" s="182"/>
      <c r="P508" s="182"/>
      <c r="Q508" s="160"/>
      <c r="R508" s="160"/>
      <c r="S508" s="342"/>
      <c r="T508" s="160"/>
      <c r="U508" s="160"/>
      <c r="V508" s="160"/>
    </row>
    <row r="509" spans="1:22">
      <c r="A509" s="121" t="str">
        <f t="shared" si="83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740</v>
      </c>
      <c r="M509" s="11" t="s">
        <v>741</v>
      </c>
      <c r="N509" s="182">
        <f t="shared" si="91"/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 s="114" customFormat="1" ht="27">
      <c r="A510" s="121" t="str">
        <f t="shared" si="83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778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3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1"/>
        <v>0</v>
      </c>
      <c r="O511" s="182"/>
      <c r="P511" s="182"/>
      <c r="Q511" s="160"/>
      <c r="R511" s="160"/>
      <c r="S511" s="342"/>
      <c r="T511" s="160"/>
      <c r="U511" s="160"/>
      <c r="V511" s="160"/>
    </row>
    <row r="512" spans="1:22">
      <c r="A512" s="121" t="str">
        <f t="shared" si="83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1"/>
        <v>0</v>
      </c>
      <c r="O512" s="189"/>
      <c r="P512" s="189"/>
      <c r="Q512" s="160"/>
      <c r="R512" s="160"/>
      <c r="S512" s="342"/>
      <c r="T512" s="160"/>
      <c r="U512" s="160"/>
      <c r="V512" s="160"/>
    </row>
    <row r="513" spans="1:22" s="155" customFormat="1">
      <c r="A513" s="121" t="str">
        <f t="shared" si="83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1"/>
        <v>0</v>
      </c>
      <c r="O513" s="189"/>
      <c r="P513" s="189"/>
      <c r="Q513" s="160"/>
      <c r="R513" s="160"/>
      <c r="S513" s="342"/>
      <c r="T513" s="160"/>
      <c r="U513" s="160"/>
      <c r="V513" s="160"/>
    </row>
    <row r="514" spans="1:22" ht="34.5" customHeight="1">
      <c r="A514" s="121" t="str">
        <f t="shared" si="83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834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>
      <c r="A515" s="121" t="str">
        <f t="shared" ref="A515" si="94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5">O515+P515</f>
        <v>0</v>
      </c>
      <c r="O515" s="182"/>
      <c r="P515" s="182"/>
      <c r="Q515" s="160"/>
      <c r="R515" s="160"/>
      <c r="S515" s="342"/>
      <c r="T515" s="160"/>
      <c r="U515" s="160"/>
      <c r="V515" s="160"/>
    </row>
    <row r="516" spans="1:22">
      <c r="A516" s="121" t="str">
        <f t="shared" si="83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3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2"/>
      <c r="T517" s="160"/>
      <c r="U517" s="160"/>
      <c r="V517" s="160"/>
    </row>
    <row r="518" spans="1:22" s="114" customFormat="1">
      <c r="A518" s="121" t="str">
        <f t="shared" si="83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6">+O520+O522</f>
        <v>0</v>
      </c>
      <c r="P518" s="191">
        <f t="shared" si="96"/>
        <v>0</v>
      </c>
      <c r="Q518" s="160"/>
      <c r="R518" s="160"/>
      <c r="S518" s="342"/>
      <c r="T518" s="160"/>
      <c r="U518" s="160"/>
      <c r="V518" s="160"/>
    </row>
    <row r="519" spans="1:22">
      <c r="A519" s="121" t="str">
        <f t="shared" si="83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si="83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2"/>
      <c r="T520" s="160"/>
      <c r="U520" s="160"/>
      <c r="V520" s="160"/>
    </row>
    <row r="521" spans="1:22" s="114" customFormat="1" ht="25.5">
      <c r="A521" s="121" t="str">
        <f t="shared" si="83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7">O521+P521</f>
        <v>0</v>
      </c>
      <c r="O521" s="302"/>
      <c r="P521" s="302"/>
      <c r="Q521" s="160"/>
      <c r="R521" s="160"/>
      <c r="S521" s="342"/>
      <c r="T521" s="160"/>
      <c r="U521" s="160"/>
      <c r="V521" s="160"/>
    </row>
    <row r="522" spans="1:22" ht="28.5" customHeight="1">
      <c r="A522" s="121" t="str">
        <f t="shared" si="83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742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2"/>
      <c r="T522" s="160"/>
      <c r="U522" s="160"/>
      <c r="V522" s="160"/>
    </row>
    <row r="523" spans="1:22">
      <c r="A523" s="121" t="str">
        <f t="shared" si="83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7"/>
        <v>0</v>
      </c>
      <c r="O523" s="182"/>
      <c r="P523" s="182"/>
      <c r="Q523" s="160"/>
      <c r="R523" s="160"/>
      <c r="S523" s="342"/>
      <c r="T523" s="160"/>
      <c r="U523" s="160"/>
      <c r="V523" s="160"/>
    </row>
    <row r="524" spans="1:22">
      <c r="A524" s="121" t="str">
        <f t="shared" si="83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8">+O526</f>
        <v>0</v>
      </c>
      <c r="P524" s="191">
        <f t="shared" si="98"/>
        <v>0</v>
      </c>
      <c r="Q524" s="160"/>
      <c r="R524" s="160"/>
      <c r="S524" s="342"/>
      <c r="T524" s="160"/>
      <c r="U524" s="160"/>
      <c r="V524" s="160"/>
    </row>
    <row r="525" spans="1:22" s="169" customFormat="1">
      <c r="A525" s="121" t="str">
        <f t="shared" si="83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2"/>
      <c r="T525" s="160"/>
      <c r="U525" s="160"/>
      <c r="V525" s="160"/>
    </row>
    <row r="526" spans="1:22">
      <c r="A526" s="121" t="str">
        <f t="shared" ref="A526:A580" si="99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2"/>
      <c r="T526" s="160"/>
      <c r="U526" s="160"/>
      <c r="V526" s="160"/>
    </row>
    <row r="527" spans="1:22" s="155" customFormat="1" ht="25.5">
      <c r="A527" s="121" t="str">
        <f t="shared" si="99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0">O527+P527</f>
        <v>0</v>
      </c>
      <c r="O527" s="309"/>
      <c r="P527" s="309">
        <v>0</v>
      </c>
      <c r="Q527" s="160"/>
      <c r="R527" s="160"/>
      <c r="S527" s="342"/>
      <c r="T527" s="160"/>
      <c r="U527" s="160"/>
      <c r="V527" s="160"/>
    </row>
    <row r="528" spans="1:22" ht="25.5">
      <c r="A528" s="121" t="str">
        <f t="shared" si="99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0"/>
        <v>0</v>
      </c>
      <c r="O528" s="182"/>
      <c r="P528" s="182"/>
      <c r="Q528" s="160"/>
      <c r="R528" s="160"/>
      <c r="S528" s="342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2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2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2"/>
      <c r="T531" s="160"/>
      <c r="U531" s="160"/>
      <c r="V531" s="160"/>
    </row>
    <row r="532" spans="1:22" s="114" customFormat="1" ht="25.5">
      <c r="A532" s="121" t="str">
        <f t="shared" si="99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1">O532+P532</f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>
      <c r="A533" s="121" t="str">
        <f t="shared" si="99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2">+O535+O544+O546</f>
        <v>0</v>
      </c>
      <c r="P533" s="191">
        <f t="shared" si="102"/>
        <v>0</v>
      </c>
      <c r="Q533" s="160"/>
      <c r="R533" s="160"/>
      <c r="S533" s="342"/>
      <c r="T533" s="160"/>
      <c r="U533" s="160"/>
      <c r="V533" s="160"/>
    </row>
    <row r="534" spans="1:22" s="114" customFormat="1">
      <c r="A534" s="121" t="str">
        <f t="shared" si="99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2"/>
      <c r="T534" s="160"/>
      <c r="U534" s="160"/>
      <c r="V534" s="160"/>
    </row>
    <row r="535" spans="1:22">
      <c r="A535" s="121" t="str">
        <f t="shared" si="99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3">SUM(O536:O543)</f>
        <v>0</v>
      </c>
      <c r="P535" s="196">
        <f t="shared" si="103"/>
        <v>0</v>
      </c>
      <c r="Q535" s="160"/>
      <c r="R535" s="160"/>
      <c r="S535" s="342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4">O536+P536</f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 s="169" customFormat="1">
      <c r="A537" s="121" t="str">
        <f t="shared" si="99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757</v>
      </c>
      <c r="M537" s="11">
        <v>4234</v>
      </c>
      <c r="N537" s="182">
        <f t="shared" si="104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>
      <c r="A538" s="121" t="str">
        <f t="shared" si="99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4"/>
        <v>0</v>
      </c>
      <c r="O538" s="182"/>
      <c r="P538" s="182"/>
      <c r="Q538" s="160"/>
      <c r="R538" s="160"/>
      <c r="S538" s="342"/>
      <c r="T538" s="160"/>
      <c r="U538" s="160"/>
      <c r="V538" s="160"/>
    </row>
    <row r="539" spans="1:22" s="155" customFormat="1">
      <c r="A539" s="121" t="str">
        <f t="shared" si="99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4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>
      <c r="A540" s="121" t="str">
        <f t="shared" si="99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5">O540+P540</f>
        <v>0</v>
      </c>
      <c r="O540" s="182"/>
      <c r="P540" s="182"/>
      <c r="Q540" s="160"/>
      <c r="R540" s="160"/>
      <c r="S540" s="342"/>
      <c r="T540" s="160"/>
      <c r="U540" s="160"/>
      <c r="V540" s="160"/>
    </row>
    <row r="541" spans="1:22" s="114" customFormat="1">
      <c r="A541" s="121" t="str">
        <f t="shared" si="99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5"/>
        <v>0</v>
      </c>
      <c r="O541" s="182"/>
      <c r="P541" s="182"/>
      <c r="Q541" s="160"/>
      <c r="R541" s="160"/>
      <c r="S541" s="342"/>
      <c r="T541" s="160"/>
      <c r="U541" s="160"/>
      <c r="V541" s="160"/>
    </row>
    <row r="542" spans="1:22" ht="25.5">
      <c r="A542" s="121" t="str">
        <f t="shared" ref="A542" si="106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5"/>
        <v>0</v>
      </c>
      <c r="O542" s="182"/>
      <c r="P542" s="182"/>
      <c r="Q542" s="160"/>
      <c r="R542" s="160"/>
      <c r="S542" s="342"/>
      <c r="T542" s="160"/>
      <c r="U542" s="160"/>
      <c r="V542" s="160"/>
    </row>
    <row r="543" spans="1:22">
      <c r="A543" s="121" t="str">
        <f t="shared" si="99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5"/>
        <v>0</v>
      </c>
      <c r="O543" s="182"/>
      <c r="P543" s="182"/>
      <c r="Q543" s="160"/>
      <c r="R543" s="160"/>
      <c r="S543" s="342"/>
      <c r="T543" s="160"/>
      <c r="U543" s="160"/>
      <c r="V543" s="160"/>
    </row>
    <row r="544" spans="1:22" ht="18" customHeight="1">
      <c r="A544" s="121" t="str">
        <f t="shared" si="99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2"/>
      <c r="T544" s="160"/>
      <c r="U544" s="160"/>
      <c r="V544" s="160"/>
    </row>
    <row r="545" spans="1:22" s="114" customFormat="1" ht="25.5">
      <c r="A545" s="121" t="str">
        <f t="shared" si="99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5"/>
        <v>0</v>
      </c>
      <c r="O545" s="182"/>
      <c r="P545" s="182"/>
      <c r="Q545" s="160"/>
      <c r="R545" s="160"/>
      <c r="S545" s="342"/>
      <c r="T545" s="160"/>
      <c r="U545" s="160"/>
      <c r="V545" s="160"/>
    </row>
    <row r="546" spans="1:22" ht="18" customHeight="1">
      <c r="A546" s="121" t="str">
        <f t="shared" si="99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770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2"/>
      <c r="T546" s="160"/>
      <c r="U546" s="160"/>
      <c r="V546" s="160"/>
    </row>
    <row r="547" spans="1:22">
      <c r="A547" s="121" t="str">
        <f t="shared" si="99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7">O547+P547</f>
        <v>0</v>
      </c>
      <c r="O547" s="182">
        <v>0</v>
      </c>
      <c r="P547" s="182"/>
      <c r="Q547" s="160"/>
      <c r="R547" s="160"/>
      <c r="S547" s="342"/>
      <c r="T547" s="160"/>
      <c r="U547" s="160"/>
      <c r="V547" s="160"/>
    </row>
    <row r="548" spans="1:22" ht="16.5">
      <c r="A548" s="121" t="str">
        <f t="shared" ref="A548" si="108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7"/>
        <v>0</v>
      </c>
      <c r="O548" s="302"/>
      <c r="P548" s="302"/>
      <c r="Q548" s="160"/>
      <c r="R548" s="160"/>
      <c r="S548" s="342"/>
      <c r="T548" s="160"/>
      <c r="U548" s="160"/>
      <c r="V548" s="160"/>
    </row>
    <row r="549" spans="1:22">
      <c r="A549" s="121" t="str">
        <f t="shared" si="99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2"/>
      <c r="T549" s="160"/>
      <c r="U549" s="160"/>
      <c r="V549" s="160"/>
    </row>
    <row r="550" spans="1:22" s="114" customFormat="1">
      <c r="A550" s="121" t="str">
        <f t="shared" si="99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2"/>
      <c r="T550" s="160"/>
      <c r="U550" s="160"/>
      <c r="V550" s="160"/>
    </row>
    <row r="551" spans="1:22">
      <c r="A551" s="121" t="str">
        <f t="shared" si="99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99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09">O552+P552</f>
        <v>0</v>
      </c>
      <c r="O552" s="182"/>
      <c r="P552" s="182"/>
      <c r="Q552" s="160"/>
      <c r="R552" s="160"/>
      <c r="S552" s="342"/>
      <c r="T552" s="160"/>
      <c r="U552" s="160"/>
      <c r="V552" s="160"/>
    </row>
    <row r="553" spans="1:22" s="181" customFormat="1">
      <c r="A553" s="121" t="str">
        <f t="shared" si="99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2"/>
      <c r="T553" s="160"/>
      <c r="U553" s="160"/>
      <c r="V553" s="160"/>
    </row>
    <row r="554" spans="1:22" ht="25.5">
      <c r="A554" s="121" t="str">
        <f t="shared" si="99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09"/>
        <v>0</v>
      </c>
      <c r="O554" s="182"/>
      <c r="P554" s="182"/>
      <c r="Q554" s="160"/>
      <c r="R554" s="160"/>
      <c r="S554" s="342"/>
      <c r="T554" s="160"/>
      <c r="U554" s="160"/>
      <c r="V554" s="160"/>
    </row>
    <row r="555" spans="1:22" s="169" customFormat="1">
      <c r="A555" s="121" t="str">
        <f t="shared" si="99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616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2"/>
      <c r="T555" s="160"/>
      <c r="U555" s="160"/>
      <c r="V555" s="160"/>
    </row>
    <row r="556" spans="1:22" ht="16.5">
      <c r="A556" s="121" t="str">
        <f t="shared" si="99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09"/>
        <v>0</v>
      </c>
      <c r="O556" s="302"/>
      <c r="P556" s="302"/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99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09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 ht="25.5">
      <c r="A558" s="121" t="str">
        <f t="shared" si="99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0">+O560</f>
        <v>0</v>
      </c>
      <c r="P558" s="191">
        <f t="shared" si="110"/>
        <v>0</v>
      </c>
      <c r="Q558" s="160"/>
      <c r="R558" s="160"/>
      <c r="S558" s="342"/>
      <c r="T558" s="160"/>
      <c r="U558" s="160"/>
      <c r="V558" s="160"/>
    </row>
    <row r="559" spans="1:22" s="114" customFormat="1">
      <c r="A559" s="121" t="str">
        <f t="shared" si="99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2"/>
      <c r="T559" s="160"/>
      <c r="U559" s="160"/>
      <c r="V559" s="160"/>
    </row>
    <row r="560" spans="1:22">
      <c r="A560" s="121" t="str">
        <f t="shared" si="99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2"/>
      <c r="T560" s="160"/>
      <c r="U560" s="160"/>
      <c r="V560" s="160"/>
    </row>
    <row r="561" spans="1:22">
      <c r="A561" s="121" t="str">
        <f t="shared" si="99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1">O561+P561</f>
        <v>0</v>
      </c>
      <c r="O561" s="182"/>
      <c r="P561" s="182"/>
      <c r="Q561" s="160"/>
      <c r="R561" s="160"/>
      <c r="S561" s="342"/>
      <c r="T561" s="160"/>
      <c r="U561" s="160"/>
      <c r="V561" s="160"/>
    </row>
    <row r="562" spans="1:22" ht="25.5">
      <c r="A562" s="121" t="str">
        <f t="shared" si="99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1"/>
        <v>0</v>
      </c>
      <c r="O562" s="182"/>
      <c r="P562" s="182">
        <v>0</v>
      </c>
      <c r="Q562" s="160"/>
      <c r="R562" s="160"/>
      <c r="S562" s="342"/>
      <c r="T562" s="160"/>
      <c r="U562" s="160"/>
      <c r="V562" s="160"/>
    </row>
    <row r="563" spans="1:22" s="155" customFormat="1" ht="16.5">
      <c r="A563" s="121" t="str">
        <f t="shared" si="99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1"/>
        <v>0</v>
      </c>
      <c r="O563" s="302"/>
      <c r="P563" s="302"/>
      <c r="Q563" s="160"/>
      <c r="R563" s="160"/>
      <c r="S563" s="342"/>
      <c r="T563" s="160"/>
      <c r="U563" s="160"/>
      <c r="V563" s="160"/>
    </row>
    <row r="564" spans="1:22">
      <c r="A564" s="121" t="str">
        <f t="shared" si="99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1"/>
        <v>0</v>
      </c>
      <c r="O564" s="182"/>
      <c r="P564" s="182"/>
      <c r="Q564" s="160"/>
      <c r="R564" s="160"/>
      <c r="S564" s="342"/>
      <c r="T564" s="160"/>
      <c r="U564" s="160"/>
      <c r="V564" s="160"/>
    </row>
    <row r="565" spans="1:22">
      <c r="A565" s="121" t="str">
        <f t="shared" si="99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2"/>
      <c r="T565" s="160"/>
      <c r="U565" s="160"/>
      <c r="V565" s="160"/>
    </row>
    <row r="566" spans="1:22" s="114" customFormat="1">
      <c r="A566" s="121" t="str">
        <f t="shared" si="99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2"/>
      <c r="T566" s="160"/>
      <c r="U566" s="160"/>
      <c r="V566" s="160"/>
    </row>
    <row r="567" spans="1:22">
      <c r="A567" s="121" t="str">
        <f t="shared" si="99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743</v>
      </c>
      <c r="I567" s="151" t="s">
        <v>185</v>
      </c>
      <c r="J567" s="152">
        <v>4</v>
      </c>
      <c r="K567" s="152">
        <v>1</v>
      </c>
      <c r="L567" s="153" t="s">
        <v>744</v>
      </c>
      <c r="M567" s="154"/>
      <c r="N567" s="191">
        <f t="shared" ref="N567" si="112">+N569</f>
        <v>0</v>
      </c>
      <c r="O567" s="191">
        <f>+O569</f>
        <v>0</v>
      </c>
      <c r="P567" s="191">
        <f>+P569</f>
        <v>0</v>
      </c>
      <c r="Q567" s="160"/>
      <c r="R567" s="160"/>
      <c r="S567" s="342"/>
      <c r="T567" s="160"/>
      <c r="U567" s="160"/>
      <c r="V567" s="160"/>
    </row>
    <row r="568" spans="1:22">
      <c r="A568" s="121" t="str">
        <f t="shared" si="99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2"/>
      <c r="T568" s="160"/>
      <c r="U568" s="160"/>
      <c r="V568" s="160"/>
    </row>
    <row r="569" spans="1:22">
      <c r="A569" s="121" t="str">
        <f t="shared" si="99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745</v>
      </c>
      <c r="M569" s="27"/>
      <c r="N569" s="196">
        <f>SUM(N570:N571)</f>
        <v>0</v>
      </c>
      <c r="O569" s="196">
        <f t="shared" ref="O569:P569" si="113">SUM(O570:O571)</f>
        <v>0</v>
      </c>
      <c r="P569" s="196">
        <f t="shared" si="113"/>
        <v>0</v>
      </c>
      <c r="Q569" s="160"/>
      <c r="R569" s="160"/>
      <c r="S569" s="342"/>
      <c r="T569" s="160"/>
      <c r="U569" s="160"/>
      <c r="V569" s="160"/>
    </row>
    <row r="570" spans="1:22" ht="16.5">
      <c r="A570" s="121" t="str">
        <f t="shared" si="99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4">O570+P570</f>
        <v>0</v>
      </c>
      <c r="O570" s="302"/>
      <c r="P570" s="302"/>
      <c r="Q570" s="160"/>
      <c r="R570" s="160"/>
      <c r="S570" s="342"/>
      <c r="T570" s="160"/>
      <c r="U570" s="160"/>
      <c r="V570" s="160"/>
    </row>
    <row r="571" spans="1:22" ht="25.5">
      <c r="A571" s="121" t="str">
        <f t="shared" si="99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4"/>
        <v>0</v>
      </c>
      <c r="O571" s="182"/>
      <c r="P571" s="182"/>
      <c r="Q571" s="160"/>
      <c r="R571" s="160"/>
      <c r="S571" s="342"/>
      <c r="T571" s="160"/>
      <c r="U571" s="160"/>
      <c r="V571" s="160"/>
    </row>
    <row r="572" spans="1:22">
      <c r="A572" s="121" t="str">
        <f t="shared" si="99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2"/>
      <c r="T572" s="160"/>
      <c r="U572" s="160"/>
      <c r="V572" s="160"/>
    </row>
    <row r="573" spans="1:22">
      <c r="A573" s="121" t="str">
        <f t="shared" si="99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99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56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2"/>
      <c r="T574" s="160"/>
      <c r="U574" s="160"/>
      <c r="V574" s="160"/>
    </row>
    <row r="575" spans="1:22" s="169" customFormat="1">
      <c r="A575" s="121" t="str">
        <f t="shared" si="99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2"/>
      <c r="T575" s="160"/>
      <c r="U575" s="160"/>
      <c r="V575" s="160"/>
    </row>
    <row r="576" spans="1:22">
      <c r="A576" s="121" t="str">
        <f t="shared" si="99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2"/>
      <c r="T576" s="160"/>
      <c r="U576" s="160"/>
      <c r="V576" s="160"/>
    </row>
    <row r="577" spans="1:22" s="155" customFormat="1">
      <c r="A577" s="121" t="str">
        <f t="shared" si="99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2"/>
      <c r="T577" s="160"/>
      <c r="U577" s="160"/>
      <c r="V577" s="160"/>
    </row>
    <row r="578" spans="1:22">
      <c r="A578" s="121" t="str">
        <f t="shared" si="99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5">+O580+O585+O589+O593+O595+O597+O599</f>
        <v>0</v>
      </c>
      <c r="P578" s="191">
        <f t="shared" si="115"/>
        <v>0</v>
      </c>
      <c r="Q578" s="160"/>
      <c r="R578" s="160"/>
      <c r="S578" s="342"/>
      <c r="T578" s="160"/>
      <c r="U578" s="160"/>
      <c r="V578" s="160"/>
    </row>
    <row r="579" spans="1:22" s="114" customFormat="1">
      <c r="A579" s="121" t="str">
        <f t="shared" si="99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2"/>
      <c r="T579" s="160"/>
      <c r="U579" s="160"/>
      <c r="V579" s="160"/>
    </row>
    <row r="580" spans="1:22">
      <c r="A580" s="121" t="str">
        <f t="shared" si="99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2"/>
      <c r="T580" s="160"/>
      <c r="U580" s="160"/>
      <c r="V580" s="160"/>
    </row>
    <row r="581" spans="1:22" ht="16.5">
      <c r="A581" s="121" t="str">
        <f t="shared" ref="A581:A610" si="116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7">O581+P581</f>
        <v>0</v>
      </c>
      <c r="O581" s="302"/>
      <c r="P581" s="302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7"/>
        <v>0</v>
      </c>
      <c r="O582" s="302"/>
      <c r="P582" s="302"/>
      <c r="Q582" s="160"/>
      <c r="R582" s="160"/>
      <c r="S582" s="342"/>
      <c r="T582" s="160"/>
      <c r="U582" s="160"/>
      <c r="V582" s="160"/>
    </row>
    <row r="583" spans="1:22" ht="25.5">
      <c r="A583" s="121" t="str">
        <f t="shared" si="116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7"/>
        <v>0</v>
      </c>
      <c r="O583" s="302"/>
      <c r="P583" s="302"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28"/>
      <c r="I584" s="329"/>
      <c r="J584" s="330"/>
      <c r="K584" s="330"/>
      <c r="L584" s="28" t="s">
        <v>137</v>
      </c>
      <c r="M584" s="11">
        <v>5129</v>
      </c>
      <c r="N584" s="182">
        <f t="shared" si="117"/>
        <v>0</v>
      </c>
      <c r="O584" s="309"/>
      <c r="P584" s="309"/>
      <c r="Q584" s="160"/>
      <c r="R584" s="160"/>
      <c r="S584" s="342"/>
      <c r="T584" s="160"/>
      <c r="U584" s="160"/>
      <c r="V584" s="160"/>
    </row>
    <row r="585" spans="1:22" ht="27">
      <c r="A585" s="121" t="str">
        <f t="shared" si="116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2"/>
      <c r="T585" s="160"/>
      <c r="U585" s="160"/>
      <c r="V585" s="160"/>
    </row>
    <row r="586" spans="1:22" ht="16.5">
      <c r="A586" s="121" t="str">
        <f t="shared" si="116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4"/>
      <c r="J586" s="305"/>
      <c r="K586" s="305"/>
      <c r="L586" s="31" t="s">
        <v>364</v>
      </c>
      <c r="M586" s="43">
        <v>4269</v>
      </c>
      <c r="N586" s="182">
        <f t="shared" si="117"/>
        <v>0</v>
      </c>
      <c r="O586" s="303"/>
      <c r="P586" s="303"/>
      <c r="Q586" s="160"/>
      <c r="R586" s="160"/>
      <c r="S586" s="342"/>
      <c r="T586" s="160"/>
      <c r="U586" s="160"/>
      <c r="V586" s="160"/>
    </row>
    <row r="587" spans="1:22" ht="16.5">
      <c r="B587" s="123"/>
      <c r="H587" s="16"/>
      <c r="I587" s="304"/>
      <c r="J587" s="305"/>
      <c r="K587" s="305"/>
      <c r="L587" s="31" t="s">
        <v>733</v>
      </c>
      <c r="M587" s="47" t="s">
        <v>734</v>
      </c>
      <c r="N587" s="182">
        <f t="shared" ref="N587" si="118">O587+P587</f>
        <v>0</v>
      </c>
      <c r="O587" s="303"/>
      <c r="P587" s="303"/>
      <c r="Q587" s="160"/>
      <c r="R587" s="160"/>
      <c r="S587" s="342"/>
      <c r="T587" s="160"/>
      <c r="U587" s="160"/>
      <c r="V587" s="160"/>
    </row>
    <row r="588" spans="1:22" ht="16.5">
      <c r="A588" s="121" t="str">
        <f t="shared" si="116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7"/>
        <v>0</v>
      </c>
      <c r="O588" s="303"/>
      <c r="P588" s="303"/>
      <c r="Q588" s="160"/>
      <c r="R588" s="160"/>
      <c r="S588" s="342"/>
      <c r="T588" s="160"/>
      <c r="U588" s="160"/>
      <c r="V588" s="160"/>
    </row>
    <row r="589" spans="1:22" ht="27">
      <c r="A589" s="121" t="str">
        <f t="shared" si="116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48" t="s">
        <v>779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2"/>
      <c r="T589" s="160"/>
      <c r="U589" s="160"/>
      <c r="V589" s="160"/>
    </row>
    <row r="590" spans="1:22">
      <c r="A590" s="121" t="str">
        <f t="shared" si="116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7"/>
        <v>0</v>
      </c>
      <c r="O590" s="182"/>
      <c r="P590" s="182"/>
      <c r="Q590" s="160"/>
      <c r="R590" s="160"/>
      <c r="S590" s="342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733</v>
      </c>
      <c r="M591" s="47" t="s">
        <v>734</v>
      </c>
      <c r="N591" s="182"/>
      <c r="O591" s="182"/>
      <c r="P591" s="182"/>
      <c r="Q591" s="160"/>
      <c r="R591" s="160"/>
      <c r="S591" s="342"/>
      <c r="T591" s="160"/>
      <c r="U591" s="160"/>
      <c r="V591" s="160"/>
    </row>
    <row r="592" spans="1:22" ht="25.5">
      <c r="A592" s="121" t="str">
        <f t="shared" si="116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7"/>
        <v>0</v>
      </c>
      <c r="O592" s="306"/>
      <c r="P592" s="306"/>
      <c r="Q592" s="160"/>
      <c r="R592" s="160"/>
      <c r="S592" s="342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766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19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46" t="s">
        <v>773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2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7"/>
        <v>0</v>
      </c>
      <c r="O596" s="309"/>
      <c r="P596" s="309">
        <v>0</v>
      </c>
      <c r="Q596" s="160"/>
      <c r="R596" s="160"/>
      <c r="S596" s="342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46" t="s">
        <v>774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2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0">O598+P598</f>
        <v>0</v>
      </c>
      <c r="O598" s="306"/>
      <c r="P598" s="306">
        <v>0</v>
      </c>
      <c r="Q598" s="160"/>
      <c r="R598" s="160"/>
      <c r="S598" s="342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48" t="s">
        <v>780</v>
      </c>
      <c r="M599" s="27"/>
      <c r="N599" s="196">
        <f>N600</f>
        <v>0</v>
      </c>
      <c r="O599" s="196">
        <f t="shared" ref="O599:P599" si="121">O600</f>
        <v>0</v>
      </c>
      <c r="P599" s="196">
        <f t="shared" si="121"/>
        <v>0</v>
      </c>
      <c r="Q599" s="160"/>
      <c r="R599" s="160"/>
      <c r="S599" s="342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2">O600+P600</f>
        <v>0</v>
      </c>
      <c r="O600" s="306"/>
      <c r="P600" s="306">
        <v>0</v>
      </c>
      <c r="Q600" s="160"/>
      <c r="R600" s="160"/>
      <c r="S600" s="342"/>
      <c r="T600" s="160"/>
      <c r="U600" s="160"/>
      <c r="V600" s="160"/>
    </row>
    <row r="601" spans="1:22" ht="25.5">
      <c r="A601" s="121" t="str">
        <f t="shared" si="116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2"/>
      <c r="T601" s="160"/>
      <c r="U601" s="160"/>
      <c r="V601" s="160"/>
    </row>
    <row r="602" spans="1:22">
      <c r="A602" s="121" t="str">
        <f t="shared" si="116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2"/>
      <c r="T602" s="160"/>
      <c r="U602" s="160"/>
      <c r="V602" s="160"/>
    </row>
    <row r="603" spans="1:22" s="155" customFormat="1">
      <c r="A603" s="121" t="str">
        <f t="shared" si="116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2"/>
      <c r="T603" s="160"/>
      <c r="U603" s="160"/>
      <c r="V603" s="160"/>
    </row>
    <row r="604" spans="1:22">
      <c r="A604" s="121" t="str">
        <f t="shared" si="116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3">O604+P604</f>
        <v>0</v>
      </c>
      <c r="O604" s="182">
        <v>0</v>
      </c>
      <c r="P604" s="182"/>
      <c r="Q604" s="160"/>
      <c r="R604" s="160"/>
      <c r="S604" s="342"/>
      <c r="T604" s="160"/>
      <c r="U604" s="160"/>
      <c r="V604" s="160"/>
    </row>
    <row r="605" spans="1:22" s="114" customFormat="1" ht="25.5">
      <c r="A605" s="121" t="str">
        <f t="shared" si="116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3"/>
        <v>0</v>
      </c>
      <c r="O605" s="306"/>
      <c r="P605" s="306"/>
      <c r="Q605" s="160"/>
      <c r="R605" s="160"/>
      <c r="S605" s="342"/>
      <c r="T605" s="160"/>
      <c r="U605" s="160"/>
      <c r="V605" s="160"/>
    </row>
    <row r="606" spans="1:22">
      <c r="A606" s="121" t="str">
        <f t="shared" si="116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2"/>
      <c r="T606" s="160"/>
      <c r="U606" s="160"/>
      <c r="V606" s="160"/>
    </row>
    <row r="607" spans="1:22" s="155" customFormat="1">
      <c r="A607" s="121" t="str">
        <f t="shared" si="116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2"/>
      <c r="T607" s="160"/>
      <c r="U607" s="160"/>
      <c r="V607" s="160"/>
    </row>
    <row r="608" spans="1:22" ht="25.5">
      <c r="A608" s="121" t="str">
        <f t="shared" si="116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2"/>
      <c r="T608" s="160"/>
      <c r="U608" s="160"/>
      <c r="V608" s="160"/>
    </row>
    <row r="609" spans="1:22">
      <c r="A609" s="121" t="str">
        <f t="shared" si="116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2"/>
      <c r="T609" s="160"/>
      <c r="U609" s="160"/>
      <c r="V609" s="160"/>
    </row>
    <row r="610" spans="1:22">
      <c r="A610" s="121" t="str">
        <f t="shared" si="116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2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4">O611+P611</f>
        <v>0</v>
      </c>
      <c r="O611" s="182">
        <v>0</v>
      </c>
      <c r="P611" s="182"/>
      <c r="Q611" s="160"/>
      <c r="R611" s="160"/>
      <c r="S611" s="342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4"/>
        <v>0</v>
      </c>
      <c r="O612" s="306"/>
      <c r="P612" s="306"/>
      <c r="Q612" s="160"/>
      <c r="R612" s="160"/>
      <c r="S612" s="342"/>
      <c r="T612" s="160"/>
      <c r="U612" s="160"/>
      <c r="V612" s="160"/>
    </row>
    <row r="613" spans="1:22" ht="45.75" customHeight="1">
      <c r="A613" s="121" t="str">
        <f t="shared" ref="A613" si="125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776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2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6">O614+P614</f>
        <v>0</v>
      </c>
      <c r="O614" s="182"/>
      <c r="P614" s="182">
        <v>0</v>
      </c>
      <c r="Q614" s="160"/>
      <c r="R614" s="160"/>
      <c r="S614" s="342"/>
      <c r="T614" s="160"/>
      <c r="U614" s="160"/>
      <c r="V614" s="160"/>
    </row>
    <row r="615" spans="1:22" ht="45.75" customHeight="1">
      <c r="A615" s="121" t="str">
        <f t="shared" ref="A615" si="127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873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2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871</v>
      </c>
      <c r="M616" s="47" t="s">
        <v>870</v>
      </c>
      <c r="N616" s="182">
        <f t="shared" ref="N616" si="128">O616+P616</f>
        <v>0</v>
      </c>
      <c r="O616" s="182"/>
      <c r="P616" s="182">
        <v>0</v>
      </c>
      <c r="Q616" s="160"/>
      <c r="R616" s="160"/>
      <c r="S616" s="342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2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29">O620+P620</f>
        <v>0</v>
      </c>
      <c r="O620" s="182">
        <v>0</v>
      </c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29"/>
        <v>0</v>
      </c>
      <c r="O621" s="306"/>
      <c r="P621" s="306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2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2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2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2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808</v>
      </c>
      <c r="N627" s="182">
        <f t="shared" ref="N627:N645" si="130">O627+P627</f>
        <v>0</v>
      </c>
      <c r="O627" s="309"/>
      <c r="P627" s="309">
        <v>0</v>
      </c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0"/>
        <v>0</v>
      </c>
      <c r="O628" s="182"/>
      <c r="P628" s="182"/>
      <c r="Q628" s="160"/>
      <c r="R628" s="160"/>
      <c r="S628" s="342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0"/>
        <v>0</v>
      </c>
      <c r="O629" s="182"/>
      <c r="P629" s="182"/>
      <c r="Q629" s="160"/>
      <c r="R629" s="160"/>
      <c r="S629" s="342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0"/>
        <v>0</v>
      </c>
      <c r="O630" s="182">
        <v>0</v>
      </c>
      <c r="P630" s="182"/>
      <c r="Q630" s="160"/>
      <c r="R630" s="160"/>
      <c r="S630" s="342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614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2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0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0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0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0"/>
        <v>0</v>
      </c>
      <c r="O636" s="306"/>
      <c r="P636" s="306">
        <v>0</v>
      </c>
      <c r="Q636" s="160"/>
      <c r="R636" s="160"/>
      <c r="S636" s="342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2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0"/>
        <v>0</v>
      </c>
      <c r="O638" s="302"/>
      <c r="P638" s="302">
        <v>0</v>
      </c>
      <c r="Q638" s="160"/>
      <c r="R638" s="160"/>
      <c r="S638" s="342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781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0"/>
        <v>0</v>
      </c>
      <c r="O640" s="182"/>
      <c r="P640" s="182"/>
      <c r="Q640" s="160"/>
      <c r="R640" s="160"/>
      <c r="S640" s="342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0"/>
        <v>0</v>
      </c>
      <c r="O641" s="182"/>
      <c r="P641" s="182"/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0"/>
        <v>0</v>
      </c>
      <c r="O642" s="182"/>
      <c r="P642" s="182"/>
      <c r="Q642" s="160"/>
      <c r="R642" s="160"/>
      <c r="S642" s="342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0"/>
        <v>0</v>
      </c>
      <c r="O643" s="182">
        <v>0</v>
      </c>
      <c r="P643" s="182"/>
      <c r="Q643" s="160"/>
      <c r="R643" s="160"/>
      <c r="S643" s="342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788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0"/>
        <v>0</v>
      </c>
      <c r="O645" s="309"/>
      <c r="P645" s="309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1">O646+P646</f>
        <v>0</v>
      </c>
      <c r="O646" s="182">
        <v>0</v>
      </c>
      <c r="P646" s="182"/>
      <c r="Q646" s="160"/>
      <c r="R646" s="160"/>
      <c r="S646" s="342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2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2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2">+O651+O656+O658+O660+O662+O665+O667</f>
        <v>0</v>
      </c>
      <c r="P649" s="191">
        <f t="shared" si="132"/>
        <v>0</v>
      </c>
      <c r="Q649" s="160"/>
      <c r="R649" s="160"/>
      <c r="S649" s="342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2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771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2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3">O652+P652</f>
        <v>0</v>
      </c>
      <c r="O652" s="182"/>
      <c r="P652" s="182"/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3"/>
        <v>0</v>
      </c>
      <c r="O653" s="182"/>
      <c r="P653" s="182"/>
      <c r="Q653" s="160"/>
      <c r="R653" s="160"/>
      <c r="S653" s="342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3"/>
        <v>0</v>
      </c>
      <c r="O654" s="182"/>
      <c r="P654" s="182"/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3"/>
        <v>0</v>
      </c>
      <c r="O655" s="182"/>
      <c r="P655" s="182"/>
      <c r="Q655" s="160"/>
      <c r="R655" s="160"/>
      <c r="S655" s="342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2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3"/>
        <v>0</v>
      </c>
      <c r="O657" s="182"/>
      <c r="P657" s="182"/>
      <c r="Q657" s="160"/>
      <c r="R657" s="160"/>
      <c r="S657" s="342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746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2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3"/>
        <v>0</v>
      </c>
      <c r="O659" s="306"/>
      <c r="P659" s="306"/>
      <c r="Q659" s="160"/>
      <c r="R659" s="160"/>
      <c r="S659" s="342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747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3"/>
        <v>0</v>
      </c>
      <c r="O661" s="306"/>
      <c r="P661" s="306"/>
      <c r="Q661" s="160"/>
      <c r="R661" s="160"/>
      <c r="S661" s="342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782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2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3"/>
        <v>0</v>
      </c>
      <c r="O663" s="306"/>
      <c r="P663" s="306"/>
      <c r="Q663" s="160"/>
      <c r="R663" s="160"/>
      <c r="S663" s="342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3"/>
        <v>0</v>
      </c>
      <c r="O664" s="182"/>
      <c r="P664" s="182"/>
      <c r="Q664" s="160"/>
      <c r="R664" s="160"/>
      <c r="S664" s="342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48" t="s">
        <v>835</v>
      </c>
      <c r="M665" s="350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836</v>
      </c>
      <c r="M666" s="47">
        <v>4861</v>
      </c>
      <c r="N666" s="182">
        <f t="shared" ref="N666" si="134">O666+P666</f>
        <v>0</v>
      </c>
      <c r="O666" s="306"/>
      <c r="P666" s="306">
        <v>0</v>
      </c>
      <c r="Q666" s="160"/>
      <c r="R666" s="160"/>
      <c r="S666" s="342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48" t="s">
        <v>869</v>
      </c>
      <c r="M667" s="350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2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871</v>
      </c>
      <c r="M668" s="47" t="s">
        <v>870</v>
      </c>
      <c r="N668" s="182">
        <f t="shared" ref="N668" si="135">O668+P668</f>
        <v>0</v>
      </c>
      <c r="O668" s="306"/>
      <c r="P668" s="306">
        <v>0</v>
      </c>
      <c r="Q668" s="160"/>
      <c r="R668" s="160"/>
      <c r="S668" s="342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2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748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2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2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748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0"/>
      <c r="I674" s="328"/>
      <c r="J674" s="332"/>
      <c r="K674" s="332"/>
      <c r="L674" s="29" t="s">
        <v>108</v>
      </c>
      <c r="M674" s="333"/>
      <c r="N674" s="189"/>
      <c r="O674" s="189"/>
      <c r="P674" s="189"/>
      <c r="Q674" s="160"/>
      <c r="R674" s="160"/>
      <c r="S674" s="342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749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6">O676+P676</f>
        <v>0</v>
      </c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750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2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750</v>
      </c>
      <c r="M679" s="154"/>
      <c r="N679" s="191">
        <f>+N681+N689+N692+N695</f>
        <v>0</v>
      </c>
      <c r="O679" s="191">
        <f t="shared" ref="O679:P679" si="137">+O681+O689+O692+O695</f>
        <v>0</v>
      </c>
      <c r="P679" s="191">
        <f t="shared" si="137"/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0"/>
      <c r="I680" s="328"/>
      <c r="J680" s="332"/>
      <c r="K680" s="332"/>
      <c r="L680" s="29" t="s">
        <v>108</v>
      </c>
      <c r="M680" s="333"/>
      <c r="N680" s="189"/>
      <c r="O680" s="189"/>
      <c r="P680" s="189"/>
      <c r="Q680" s="160"/>
      <c r="R680" s="160"/>
      <c r="S680" s="342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751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2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8">O682+P682</f>
        <v>0</v>
      </c>
      <c r="O682" s="182"/>
      <c r="P682" s="182"/>
      <c r="Q682" s="160"/>
      <c r="R682" s="160"/>
      <c r="S682" s="342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8"/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2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2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837</v>
      </c>
      <c r="M686" s="11" t="s">
        <v>838</v>
      </c>
      <c r="N686" s="182"/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2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37" t="s">
        <v>839</v>
      </c>
      <c r="M688" s="357" t="s">
        <v>840</v>
      </c>
      <c r="N688" s="182">
        <f t="shared" si="138"/>
        <v>0</v>
      </c>
      <c r="O688" s="182"/>
      <c r="P688" s="182"/>
      <c r="Q688" s="160"/>
      <c r="R688" s="160"/>
      <c r="S688" s="342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48" t="s">
        <v>783</v>
      </c>
      <c r="M689" s="350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2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8"/>
        <v>0</v>
      </c>
      <c r="O690" s="182"/>
      <c r="P690" s="182"/>
      <c r="Q690" s="160"/>
      <c r="R690" s="160"/>
      <c r="S690" s="342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8"/>
        <v>0</v>
      </c>
      <c r="O691" s="182"/>
      <c r="P691" s="182"/>
      <c r="Q691" s="160"/>
      <c r="R691" s="160"/>
      <c r="S691" s="342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48" t="s">
        <v>784</v>
      </c>
      <c r="M692" s="350"/>
      <c r="N692" s="196">
        <f>SUM(N693:N694)</f>
        <v>0</v>
      </c>
      <c r="O692" s="196">
        <f t="shared" ref="O692:P692" si="139">SUM(O693:O694)</f>
        <v>0</v>
      </c>
      <c r="P692" s="196">
        <f t="shared" si="139"/>
        <v>0</v>
      </c>
      <c r="Q692" s="160"/>
      <c r="R692" s="160"/>
      <c r="S692" s="342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0">O693+P693</f>
        <v>0</v>
      </c>
      <c r="O693" s="182"/>
      <c r="P693" s="182"/>
      <c r="Q693" s="160"/>
      <c r="R693" s="160"/>
      <c r="S693" s="342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0"/>
        <v>0</v>
      </c>
      <c r="O694" s="182"/>
      <c r="P694" s="182"/>
      <c r="Q694" s="160"/>
      <c r="R694" s="160"/>
      <c r="S694" s="342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48" t="s">
        <v>785</v>
      </c>
      <c r="M695" s="350"/>
      <c r="N695" s="196">
        <f>SUM(N696:N697)</f>
        <v>0</v>
      </c>
      <c r="O695" s="196">
        <f t="shared" ref="O695:P695" si="141">SUM(O696:O697)</f>
        <v>0</v>
      </c>
      <c r="P695" s="196">
        <f t="shared" si="141"/>
        <v>0</v>
      </c>
      <c r="Q695" s="160"/>
      <c r="R695" s="160"/>
      <c r="S695" s="342"/>
      <c r="T695" s="160"/>
      <c r="U695" s="160"/>
      <c r="V695" s="160"/>
    </row>
    <row r="696" spans="1:22">
      <c r="H696" s="16"/>
      <c r="I696" s="24"/>
      <c r="J696" s="25"/>
      <c r="K696" s="25"/>
      <c r="L696" s="351" t="s">
        <v>123</v>
      </c>
      <c r="M696" s="352">
        <v>4235</v>
      </c>
      <c r="N696" s="182">
        <f t="shared" ref="N696:N697" si="142">O696+P696</f>
        <v>0</v>
      </c>
      <c r="O696" s="182"/>
      <c r="P696" s="182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337" t="s">
        <v>125</v>
      </c>
      <c r="M697" s="353">
        <v>4239</v>
      </c>
      <c r="N697" s="182">
        <f t="shared" si="142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2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2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3">+O702+O710+O716+O718+O724+O731+O735+O743+O749</f>
        <v>0</v>
      </c>
      <c r="P700" s="191">
        <f t="shared" si="143"/>
        <v>0</v>
      </c>
      <c r="Q700" s="160"/>
      <c r="R700" s="160"/>
      <c r="S700" s="342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2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841</v>
      </c>
      <c r="M702" s="27"/>
      <c r="N702" s="196">
        <f>O702+P702</f>
        <v>0</v>
      </c>
      <c r="O702" s="334">
        <f>SUM(O703:O709)</f>
        <v>0</v>
      </c>
      <c r="P702" s="334">
        <f>SUM(P703:P709)</f>
        <v>0</v>
      </c>
      <c r="Q702" s="160"/>
      <c r="R702" s="160"/>
      <c r="S702" s="342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4">O703+P703</f>
        <v>0</v>
      </c>
      <c r="O703" s="303">
        <v>0</v>
      </c>
      <c r="P703" s="303"/>
      <c r="Q703" s="160"/>
      <c r="R703" s="160"/>
      <c r="S703" s="342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4"/>
        <v>0</v>
      </c>
      <c r="O704" s="303"/>
      <c r="P704" s="303"/>
      <c r="Q704" s="160"/>
      <c r="R704" s="160"/>
      <c r="S704" s="342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4"/>
        <v>0</v>
      </c>
      <c r="O705" s="303"/>
      <c r="P705" s="303"/>
      <c r="Q705" s="160"/>
      <c r="R705" s="160"/>
      <c r="S705" s="342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4"/>
        <v>0</v>
      </c>
      <c r="O706" s="303"/>
      <c r="P706" s="303"/>
      <c r="Q706" s="160"/>
      <c r="R706" s="160"/>
      <c r="S706" s="342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4"/>
        <v>0</v>
      </c>
      <c r="O707" s="182"/>
      <c r="P707" s="182"/>
      <c r="Q707" s="160"/>
      <c r="R707" s="160"/>
      <c r="S707" s="342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4"/>
        <v>0</v>
      </c>
      <c r="O708" s="182"/>
      <c r="P708" s="182"/>
      <c r="Q708" s="160"/>
      <c r="R708" s="160"/>
      <c r="S708" s="342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4"/>
        <v>0</v>
      </c>
      <c r="O709" s="303"/>
      <c r="P709" s="303"/>
      <c r="Q709" s="160"/>
      <c r="R709" s="160"/>
      <c r="S709" s="342"/>
      <c r="T709" s="160"/>
      <c r="U709" s="160"/>
      <c r="V709" s="160"/>
    </row>
    <row r="710" spans="1:22" ht="40.5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849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4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1.6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4"/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4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5">O714+P714</f>
        <v>0</v>
      </c>
      <c r="O714" s="182"/>
      <c r="P714" s="182"/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4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753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2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4"/>
        <v>0</v>
      </c>
      <c r="O717" s="309"/>
      <c r="P717" s="309"/>
      <c r="Q717" s="160"/>
      <c r="R717" s="160"/>
      <c r="S717" s="342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754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4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4"/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4"/>
        <v>0</v>
      </c>
      <c r="O721" s="182"/>
      <c r="P721" s="182"/>
      <c r="Q721" s="160"/>
      <c r="R721" s="160"/>
      <c r="S721" s="342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6">O722+P722</f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4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755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2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4"/>
        <v>0</v>
      </c>
      <c r="O725" s="182"/>
      <c r="P725" s="182"/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4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4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7">O728+P728</f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4"/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8">O730+P730</f>
        <v>0</v>
      </c>
      <c r="O730" s="182">
        <v>0</v>
      </c>
      <c r="P730" s="182"/>
      <c r="Q730" s="160"/>
      <c r="R730" s="160"/>
      <c r="S730" s="342"/>
      <c r="T730" s="160"/>
      <c r="U730" s="160"/>
      <c r="V730" s="160"/>
    </row>
    <row r="731" spans="1:22" ht="27">
      <c r="H731" s="44"/>
      <c r="I731" s="146"/>
      <c r="J731" s="147"/>
      <c r="K731" s="147"/>
      <c r="L731" s="348" t="s">
        <v>786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4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738</v>
      </c>
      <c r="M733" s="43">
        <v>4728</v>
      </c>
      <c r="N733" s="182">
        <f t="shared" si="144"/>
        <v>0</v>
      </c>
      <c r="O733" s="182"/>
      <c r="P733" s="182"/>
      <c r="Q733" s="160"/>
      <c r="R733" s="160"/>
      <c r="S733" s="342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4"/>
        <v>0</v>
      </c>
      <c r="O734" s="182"/>
      <c r="P734" s="182"/>
      <c r="Q734" s="160"/>
      <c r="R734" s="160"/>
      <c r="S734" s="342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756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4"/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4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4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49">O739+P739</f>
        <v>0</v>
      </c>
      <c r="O739" s="182"/>
      <c r="P739" s="182"/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4"/>
        <v>0</v>
      </c>
      <c r="O740" s="182"/>
      <c r="P740" s="182"/>
      <c r="Q740" s="160"/>
      <c r="R740" s="160"/>
      <c r="S740" s="342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4"/>
        <v>0</v>
      </c>
      <c r="O741" s="182"/>
      <c r="P741" s="182"/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4"/>
        <v>0</v>
      </c>
      <c r="O742" s="182"/>
      <c r="P742" s="182"/>
      <c r="Q742" s="160"/>
      <c r="R742" s="160"/>
      <c r="S742" s="342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765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2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4"/>
        <v>0</v>
      </c>
      <c r="O744" s="182"/>
      <c r="P744" s="182">
        <v>0</v>
      </c>
      <c r="Q744" s="160"/>
      <c r="R744" s="160"/>
      <c r="S744" s="342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0">O745+P745</f>
        <v>0</v>
      </c>
      <c r="O745" s="182"/>
      <c r="P745" s="182"/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1">O746+P746</f>
        <v>0</v>
      </c>
      <c r="O746" s="182"/>
      <c r="P746" s="182"/>
      <c r="Q746" s="160"/>
      <c r="R746" s="160"/>
      <c r="S746" s="342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1"/>
        <v>0</v>
      </c>
      <c r="O747" s="182"/>
      <c r="P747" s="182"/>
      <c r="Q747" s="160"/>
      <c r="R747" s="160"/>
      <c r="S747" s="342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1"/>
        <v>0</v>
      </c>
      <c r="O748" s="182"/>
      <c r="P748" s="182"/>
      <c r="Q748" s="160"/>
      <c r="R748" s="160"/>
      <c r="S748" s="342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48" t="s">
        <v>842</v>
      </c>
      <c r="M749" s="27"/>
      <c r="N749" s="196">
        <f>SUM(N750)</f>
        <v>0</v>
      </c>
      <c r="O749" s="196">
        <f t="shared" ref="O749:P749" si="152">SUM(O750)</f>
        <v>0</v>
      </c>
      <c r="P749" s="196">
        <f t="shared" si="152"/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787</v>
      </c>
      <c r="M750" s="12">
        <v>4239</v>
      </c>
      <c r="N750" s="182">
        <f t="shared" ref="N750" si="153">O750+P750</f>
        <v>0</v>
      </c>
      <c r="O750" s="182"/>
      <c r="P750" s="182">
        <v>0</v>
      </c>
      <c r="Q750" s="160"/>
      <c r="R750" s="160"/>
      <c r="S750" s="342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2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4">O756+P756</f>
        <v>0</v>
      </c>
      <c r="O756" s="306"/>
      <c r="P756" s="306"/>
      <c r="Q756" s="160"/>
      <c r="R756" s="160"/>
      <c r="S756" s="342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2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4"/>
        <v>0</v>
      </c>
      <c r="O758" s="335"/>
      <c r="P758" s="335"/>
      <c r="Q758" s="160"/>
      <c r="R758" s="160"/>
      <c r="S758" s="342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2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2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2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2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2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2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5">O765+P765</f>
        <v>0</v>
      </c>
      <c r="O765" s="189"/>
      <c r="P765" s="189"/>
      <c r="Q765" s="160"/>
      <c r="R765" s="160"/>
      <c r="S765" s="342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5"/>
        <v>0</v>
      </c>
      <c r="O766" s="309"/>
      <c r="P766" s="309">
        <v>0</v>
      </c>
      <c r="Q766" s="160"/>
      <c r="R766" s="160"/>
      <c r="S766" s="342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2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8" spans="12:12" s="4" customFormat="1">
      <c r="L778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8:O9">
    <cfRule type="cellIs" dxfId="6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140625" style="38" customWidth="1"/>
    <col min="15" max="15" width="14.28515625" style="38" customWidth="1"/>
    <col min="16" max="16" width="13.42578125" style="4" customWidth="1"/>
    <col min="17" max="17" width="9.28515625" style="4" bestFit="1" customWidth="1"/>
    <col min="18" max="19" width="9.57031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8"/>
      <c r="L1" s="428"/>
      <c r="M1" s="428"/>
      <c r="N1" s="367" t="s">
        <v>719</v>
      </c>
      <c r="O1" s="367"/>
      <c r="P1" s="367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8"/>
      <c r="L2" s="428"/>
      <c r="M2" s="428"/>
      <c r="N2" s="367" t="s">
        <v>599</v>
      </c>
      <c r="O2" s="367"/>
      <c r="P2" s="367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428"/>
      <c r="L3" s="428"/>
      <c r="M3" s="428"/>
      <c r="N3" s="367" t="s">
        <v>868</v>
      </c>
      <c r="O3" s="367"/>
      <c r="P3" s="367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8"/>
      <c r="L4" s="428"/>
      <c r="M4" s="428"/>
      <c r="N4" s="367" t="s">
        <v>867</v>
      </c>
      <c r="O4" s="367"/>
      <c r="P4" s="367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8"/>
      <c r="L5" s="428"/>
      <c r="M5" s="428"/>
      <c r="N5" s="431" t="s">
        <v>594</v>
      </c>
      <c r="O5" s="431"/>
      <c r="P5" s="431"/>
    </row>
    <row r="6" spans="1:22" ht="19.5" customHeight="1">
      <c r="A6" s="235" t="s">
        <v>720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22" ht="34.5" customHeight="1">
      <c r="A7" s="121" t="s">
        <v>490</v>
      </c>
      <c r="H7" s="418" t="s">
        <v>855</v>
      </c>
      <c r="I7" s="418"/>
      <c r="J7" s="418"/>
      <c r="K7" s="418"/>
      <c r="L7" s="418"/>
      <c r="M7" s="418"/>
      <c r="N7" s="418"/>
      <c r="O7" s="418"/>
      <c r="P7" s="418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26" t="s">
        <v>97</v>
      </c>
      <c r="P9" s="426"/>
    </row>
    <row r="10" spans="1:22" ht="46.5" customHeight="1">
      <c r="A10" s="122"/>
      <c r="H10" s="391" t="s">
        <v>98</v>
      </c>
      <c r="I10" s="391" t="s">
        <v>99</v>
      </c>
      <c r="J10" s="394" t="s">
        <v>100</v>
      </c>
      <c r="K10" s="394" t="s">
        <v>101</v>
      </c>
      <c r="L10" s="397" t="s">
        <v>102</v>
      </c>
      <c r="M10" s="400" t="s">
        <v>103</v>
      </c>
      <c r="N10" s="373" t="s">
        <v>374</v>
      </c>
      <c r="O10" s="425" t="s">
        <v>375</v>
      </c>
      <c r="P10" s="425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92"/>
      <c r="I11" s="392"/>
      <c r="J11" s="395"/>
      <c r="K11" s="395"/>
      <c r="L11" s="398"/>
      <c r="M11" s="401"/>
      <c r="N11" s="373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>
        <v>0</v>
      </c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30.7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>
        <v>0</v>
      </c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768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775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>
        <v>0</v>
      </c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8.5" customHeight="1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>
        <v>0</v>
      </c>
      <c r="Q186" s="160"/>
      <c r="R186" s="160"/>
      <c r="S186" s="342"/>
      <c r="T186" s="160"/>
      <c r="U186" s="160"/>
      <c r="V186" s="160"/>
    </row>
    <row r="187" spans="1:22" s="114" customFormat="1" ht="18" customHeigh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>
        <v>0</v>
      </c>
      <c r="P187" s="182"/>
      <c r="Q187" s="160"/>
      <c r="R187" s="160"/>
      <c r="S187" s="342"/>
      <c r="T187" s="160"/>
      <c r="U187" s="160"/>
      <c r="V187" s="160"/>
    </row>
    <row r="188" spans="1:22" ht="18" customHeight="1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>
        <v>0</v>
      </c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/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762</v>
      </c>
      <c r="M240" s="11" t="s">
        <v>761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8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767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769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763</v>
      </c>
      <c r="M353" s="299" t="s">
        <v>761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872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2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2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2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2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831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2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3"/>
      <c r="P429" s="303"/>
      <c r="Q429" s="160"/>
      <c r="R429" s="160"/>
      <c r="S429" s="342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2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3"/>
      <c r="P431" s="303"/>
      <c r="Q431" s="160"/>
      <c r="R431" s="160"/>
      <c r="S431" s="342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2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46" t="s">
        <v>832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2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2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06"/>
      <c r="P435" s="306">
        <v>0</v>
      </c>
      <c r="Q435" s="160"/>
      <c r="R435" s="160"/>
      <c r="S435" s="342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2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2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06"/>
      <c r="P438" s="306"/>
      <c r="Q438" s="160"/>
      <c r="R438" s="160"/>
      <c r="S438" s="342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739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2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06"/>
      <c r="P440" s="306"/>
      <c r="Q440" s="160"/>
      <c r="R440" s="160"/>
      <c r="S440" s="342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2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2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2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2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2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2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2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2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42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42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2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2"/>
      <c r="T456" s="160"/>
      <c r="U456" s="160"/>
      <c r="V456" s="160"/>
    </row>
    <row r="457" spans="1:22" ht="33.75" customHeight="1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42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2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>
        <v>0</v>
      </c>
      <c r="P461" s="182"/>
      <c r="Q461" s="160"/>
      <c r="R461" s="160"/>
      <c r="S461" s="342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02">
        <v>0</v>
      </c>
      <c r="P462" s="302"/>
      <c r="Q462" s="160"/>
      <c r="R462" s="160"/>
      <c r="S462" s="342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42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2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09"/>
      <c r="P465" s="309"/>
      <c r="Q465" s="160"/>
      <c r="R465" s="160"/>
      <c r="S465" s="342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2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2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2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09"/>
      <c r="P470" s="309"/>
      <c r="Q470" s="160"/>
      <c r="R470" s="160"/>
      <c r="S470" s="342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2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2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777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2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4"/>
      <c r="J474" s="305"/>
      <c r="K474" s="305"/>
      <c r="L474" s="29" t="s">
        <v>142</v>
      </c>
      <c r="M474" s="30">
        <v>4251</v>
      </c>
      <c r="N474" s="182">
        <f t="shared" si="83"/>
        <v>0</v>
      </c>
      <c r="O474" s="327"/>
      <c r="P474" s="327"/>
      <c r="Q474" s="160"/>
      <c r="R474" s="160"/>
      <c r="S474" s="342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2"/>
      <c r="P475" s="302"/>
      <c r="Q475" s="160"/>
      <c r="R475" s="160"/>
      <c r="S475" s="342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2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2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2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2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2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2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833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2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2"/>
      <c r="P483" s="302"/>
      <c r="Q483" s="160"/>
      <c r="R483" s="160"/>
      <c r="S483" s="342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2">
        <v>0</v>
      </c>
      <c r="P484" s="302"/>
      <c r="Q484" s="160"/>
      <c r="R484" s="160"/>
      <c r="S484" s="342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2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2"/>
      <c r="P486" s="302"/>
      <c r="Q486" s="160"/>
      <c r="R486" s="160"/>
      <c r="S486" s="342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844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2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2"/>
      <c r="P488" s="302"/>
      <c r="Q488" s="160"/>
      <c r="R488" s="160"/>
      <c r="S488" s="342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2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2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2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2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2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2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2"/>
      <c r="T495" s="160"/>
      <c r="U495" s="160"/>
      <c r="V495" s="160"/>
    </row>
    <row r="496" spans="1:235" ht="20.25" customHeight="1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s="155" customFormat="1" ht="19.5" customHeigh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55" customFormat="1" ht="28.5" customHeigh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772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2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>
        <v>0</v>
      </c>
      <c r="Q503" s="160"/>
      <c r="R503" s="160"/>
      <c r="S503" s="342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3"/>
      <c r="P504" s="303"/>
      <c r="Q504" s="160"/>
      <c r="R504" s="160"/>
      <c r="S504" s="342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42"/>
      <c r="T506" s="160"/>
      <c r="U506" s="160"/>
      <c r="V506" s="160"/>
    </row>
    <row r="507" spans="1:22" s="114" customFormat="1" ht="18.75" customHeigh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42"/>
      <c r="T507" s="160"/>
      <c r="U507" s="160"/>
      <c r="V507" s="160"/>
    </row>
    <row r="508" spans="1:22" ht="16.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2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740</v>
      </c>
      <c r="M509" s="11" t="s">
        <v>741</v>
      </c>
      <c r="N509" s="182">
        <f t="shared" si="92"/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778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2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2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2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834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2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2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2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2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2"/>
      <c r="P521" s="302"/>
      <c r="Q521" s="160"/>
      <c r="R521" s="160"/>
      <c r="S521" s="342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742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2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2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2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2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2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09"/>
      <c r="P527" s="309">
        <v>0</v>
      </c>
      <c r="Q527" s="160"/>
      <c r="R527" s="160"/>
      <c r="S527" s="342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2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2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2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2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2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2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2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757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2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2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2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2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2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2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2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770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2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2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2"/>
      <c r="P548" s="302"/>
      <c r="Q548" s="160"/>
      <c r="R548" s="160"/>
      <c r="S548" s="342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2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2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2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2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2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616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2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2"/>
      <c r="P556" s="302"/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2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2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2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2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2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2"/>
      <c r="P563" s="302"/>
      <c r="Q563" s="160"/>
      <c r="R563" s="160"/>
      <c r="S563" s="342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2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2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2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743</v>
      </c>
      <c r="I567" s="151" t="s">
        <v>185</v>
      </c>
      <c r="J567" s="152">
        <v>4</v>
      </c>
      <c r="K567" s="152">
        <v>1</v>
      </c>
      <c r="L567" s="153" t="s">
        <v>744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2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2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745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2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2"/>
      <c r="P570" s="302"/>
      <c r="Q570" s="160"/>
      <c r="R570" s="160"/>
      <c r="S570" s="342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2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2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56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2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2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2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2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2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2"/>
      <c r="T579" s="160"/>
      <c r="U579" s="160"/>
      <c r="V579" s="160"/>
    </row>
    <row r="580" spans="1:22" ht="18" customHeight="1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2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2"/>
      <c r="P581" s="302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2"/>
      <c r="P582" s="302"/>
      <c r="Q582" s="160"/>
      <c r="R582" s="160"/>
      <c r="S582" s="342"/>
      <c r="T582" s="160"/>
      <c r="U582" s="160"/>
      <c r="V582" s="160"/>
    </row>
    <row r="583" spans="1:22" ht="34.5" customHeight="1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2"/>
      <c r="P583" s="302"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28"/>
      <c r="I584" s="329"/>
      <c r="J584" s="330"/>
      <c r="K584" s="330"/>
      <c r="L584" s="28" t="s">
        <v>137</v>
      </c>
      <c r="M584" s="11">
        <v>5129</v>
      </c>
      <c r="N584" s="182">
        <f t="shared" si="118"/>
        <v>0</v>
      </c>
      <c r="O584" s="309"/>
      <c r="P584" s="309"/>
      <c r="Q584" s="160"/>
      <c r="R584" s="160"/>
      <c r="S584" s="342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2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4"/>
      <c r="J586" s="305"/>
      <c r="K586" s="305"/>
      <c r="L586" s="31" t="s">
        <v>364</v>
      </c>
      <c r="M586" s="43">
        <v>4269</v>
      </c>
      <c r="N586" s="182">
        <f t="shared" si="118"/>
        <v>0</v>
      </c>
      <c r="O586" s="303"/>
      <c r="P586" s="303"/>
      <c r="Q586" s="160"/>
      <c r="R586" s="160"/>
      <c r="S586" s="342"/>
      <c r="T586" s="160"/>
      <c r="U586" s="160"/>
      <c r="V586" s="160"/>
    </row>
    <row r="587" spans="1:22" ht="16.5">
      <c r="B587" s="123"/>
      <c r="H587" s="16"/>
      <c r="I587" s="304"/>
      <c r="J587" s="305"/>
      <c r="K587" s="305"/>
      <c r="L587" s="31" t="s">
        <v>733</v>
      </c>
      <c r="M587" s="47" t="s">
        <v>734</v>
      </c>
      <c r="N587" s="182">
        <f t="shared" ref="N587" si="119">O587+P587</f>
        <v>0</v>
      </c>
      <c r="O587" s="303"/>
      <c r="P587" s="303"/>
      <c r="Q587" s="160"/>
      <c r="R587" s="160"/>
      <c r="S587" s="342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3"/>
      <c r="P588" s="303"/>
      <c r="Q588" s="160"/>
      <c r="R588" s="160"/>
      <c r="S588" s="342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48" t="s">
        <v>779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2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2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733</v>
      </c>
      <c r="M591" s="47" t="s">
        <v>734</v>
      </c>
      <c r="N591" s="182"/>
      <c r="O591" s="182"/>
      <c r="P591" s="182"/>
      <c r="Q591" s="160"/>
      <c r="R591" s="160"/>
      <c r="S591" s="342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06"/>
      <c r="P592" s="306"/>
      <c r="Q592" s="160"/>
      <c r="R592" s="160"/>
      <c r="S592" s="342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766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46" t="s">
        <v>773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2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09"/>
      <c r="P596" s="309">
        <v>0</v>
      </c>
      <c r="Q596" s="160"/>
      <c r="R596" s="160"/>
      <c r="S596" s="342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46" t="s">
        <v>774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2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06"/>
      <c r="P598" s="306">
        <v>0</v>
      </c>
      <c r="Q598" s="160"/>
      <c r="R598" s="160"/>
      <c r="S598" s="342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48" t="s">
        <v>780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2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06"/>
      <c r="P600" s="306">
        <v>0</v>
      </c>
      <c r="Q600" s="160"/>
      <c r="R600" s="160"/>
      <c r="S600" s="342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2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2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2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2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06"/>
      <c r="P605" s="306"/>
      <c r="Q605" s="160"/>
      <c r="R605" s="160"/>
      <c r="S605" s="342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2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2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2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2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2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2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06"/>
      <c r="P612" s="306"/>
      <c r="Q612" s="160"/>
      <c r="R612" s="160"/>
      <c r="S612" s="342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776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2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2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873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2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871</v>
      </c>
      <c r="M616" s="47" t="s">
        <v>870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2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2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06"/>
      <c r="P621" s="306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2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2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2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2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808</v>
      </c>
      <c r="N627" s="182">
        <f t="shared" ref="N627:N645" si="131">O627+P627</f>
        <v>0</v>
      </c>
      <c r="O627" s="309"/>
      <c r="P627" s="309">
        <v>0</v>
      </c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2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2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2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614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2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06"/>
      <c r="P636" s="306">
        <v>0</v>
      </c>
      <c r="Q636" s="160"/>
      <c r="R636" s="160"/>
      <c r="S636" s="342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2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2"/>
      <c r="P638" s="302">
        <v>0</v>
      </c>
      <c r="Q638" s="160"/>
      <c r="R638" s="160"/>
      <c r="S638" s="342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781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2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2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2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788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09"/>
      <c r="P645" s="309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2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2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2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2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2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771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2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2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42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2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2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746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2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06"/>
      <c r="P659" s="306"/>
      <c r="Q659" s="160"/>
      <c r="R659" s="160"/>
      <c r="S659" s="342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747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06"/>
      <c r="P661" s="306"/>
      <c r="Q661" s="160"/>
      <c r="R661" s="160"/>
      <c r="S661" s="342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782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2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06"/>
      <c r="P663" s="306"/>
      <c r="Q663" s="160"/>
      <c r="R663" s="160"/>
      <c r="S663" s="342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2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48" t="s">
        <v>835</v>
      </c>
      <c r="M665" s="350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836</v>
      </c>
      <c r="M666" s="47">
        <v>4861</v>
      </c>
      <c r="N666" s="182">
        <f t="shared" ref="N666" si="135">O666+P666</f>
        <v>0</v>
      </c>
      <c r="O666" s="306"/>
      <c r="P666" s="306">
        <v>0</v>
      </c>
      <c r="Q666" s="160"/>
      <c r="R666" s="160"/>
      <c r="S666" s="342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48" t="s">
        <v>869</v>
      </c>
      <c r="M667" s="350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2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871</v>
      </c>
      <c r="M668" s="47" t="s">
        <v>870</v>
      </c>
      <c r="N668" s="182">
        <f t="shared" ref="N668" si="136">O668+P668</f>
        <v>0</v>
      </c>
      <c r="O668" s="306"/>
      <c r="P668" s="306">
        <v>0</v>
      </c>
      <c r="Q668" s="160"/>
      <c r="R668" s="160"/>
      <c r="S668" s="342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2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748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2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2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748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0"/>
      <c r="I674" s="328"/>
      <c r="J674" s="332"/>
      <c r="K674" s="332"/>
      <c r="L674" s="29" t="s">
        <v>108</v>
      </c>
      <c r="M674" s="333"/>
      <c r="N674" s="189"/>
      <c r="O674" s="189"/>
      <c r="P674" s="189"/>
      <c r="Q674" s="160"/>
      <c r="R674" s="160"/>
      <c r="S674" s="342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749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750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2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750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0"/>
      <c r="I680" s="328"/>
      <c r="J680" s="332"/>
      <c r="K680" s="332"/>
      <c r="L680" s="29" t="s">
        <v>108</v>
      </c>
      <c r="M680" s="333"/>
      <c r="N680" s="189"/>
      <c r="O680" s="189"/>
      <c r="P680" s="189"/>
      <c r="Q680" s="160"/>
      <c r="R680" s="160"/>
      <c r="S680" s="342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751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2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2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2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2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837</v>
      </c>
      <c r="M686" s="11" t="s">
        <v>838</v>
      </c>
      <c r="N686" s="182"/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2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37" t="s">
        <v>839</v>
      </c>
      <c r="M688" s="357" t="s">
        <v>840</v>
      </c>
      <c r="N688" s="182">
        <f t="shared" si="139"/>
        <v>0</v>
      </c>
      <c r="O688" s="182"/>
      <c r="P688" s="182"/>
      <c r="Q688" s="160"/>
      <c r="R688" s="160"/>
      <c r="S688" s="342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48" t="s">
        <v>783</v>
      </c>
      <c r="M689" s="350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2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2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2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48" t="s">
        <v>784</v>
      </c>
      <c r="M692" s="350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2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2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2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48" t="s">
        <v>785</v>
      </c>
      <c r="M695" s="350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2"/>
      <c r="T695" s="160"/>
      <c r="U695" s="160"/>
      <c r="V695" s="160"/>
    </row>
    <row r="696" spans="1:22">
      <c r="H696" s="16"/>
      <c r="I696" s="24"/>
      <c r="J696" s="25"/>
      <c r="K696" s="25"/>
      <c r="L696" s="351" t="s">
        <v>123</v>
      </c>
      <c r="M696" s="352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337" t="s">
        <v>125</v>
      </c>
      <c r="M697" s="353">
        <v>4239</v>
      </c>
      <c r="N697" s="182">
        <f t="shared" si="143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2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2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2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2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841</v>
      </c>
      <c r="M702" s="27"/>
      <c r="N702" s="196">
        <f>O702+P702</f>
        <v>0</v>
      </c>
      <c r="O702" s="334">
        <f>SUM(O703:O709)</f>
        <v>0</v>
      </c>
      <c r="P702" s="334">
        <f>SUM(P703:P709)</f>
        <v>0</v>
      </c>
      <c r="Q702" s="160"/>
      <c r="R702" s="160"/>
      <c r="S702" s="342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3">
        <v>0</v>
      </c>
      <c r="P703" s="303"/>
      <c r="Q703" s="160"/>
      <c r="R703" s="160"/>
      <c r="S703" s="342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3"/>
      <c r="P704" s="303"/>
      <c r="Q704" s="160"/>
      <c r="R704" s="160"/>
      <c r="S704" s="342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3"/>
      <c r="P705" s="303"/>
      <c r="Q705" s="160"/>
      <c r="R705" s="160"/>
      <c r="S705" s="342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3"/>
      <c r="P706" s="303"/>
      <c r="Q706" s="160"/>
      <c r="R706" s="160"/>
      <c r="S706" s="342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2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2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3"/>
      <c r="P709" s="303"/>
      <c r="Q709" s="160"/>
      <c r="R709" s="160"/>
      <c r="S709" s="342"/>
      <c r="T709" s="160"/>
      <c r="U709" s="160"/>
      <c r="V709" s="160"/>
    </row>
    <row r="710" spans="1:22" ht="40.5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849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753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2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09"/>
      <c r="P717" s="309"/>
      <c r="Q717" s="160"/>
      <c r="R717" s="160"/>
      <c r="S717" s="342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754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2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755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2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 ht="27">
      <c r="H731" s="44"/>
      <c r="I731" s="146"/>
      <c r="J731" s="147"/>
      <c r="K731" s="147"/>
      <c r="L731" s="348" t="s">
        <v>786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738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2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2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756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2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2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765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2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2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2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2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2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48" t="s">
        <v>842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787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2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2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06"/>
      <c r="P756" s="306"/>
      <c r="Q756" s="160"/>
      <c r="R756" s="160"/>
      <c r="S756" s="342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2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35"/>
      <c r="P758" s="335"/>
      <c r="Q758" s="160"/>
      <c r="R758" s="160"/>
      <c r="S758" s="342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2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2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2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2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2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2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2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09"/>
      <c r="P766" s="309">
        <v>0</v>
      </c>
      <c r="Q766" s="160"/>
      <c r="R766" s="160"/>
      <c r="S766" s="342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2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8" spans="12:12" s="4" customFormat="1">
      <c r="L778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:15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M913" s="4"/>
      <c r="N913" s="4"/>
      <c r="O913" s="4"/>
    </row>
    <row r="914" spans="1:15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M914" s="4"/>
      <c r="N914" s="4"/>
      <c r="O914" s="4"/>
    </row>
    <row r="915" spans="1:15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M915" s="4"/>
      <c r="N915" s="4"/>
      <c r="O915" s="4"/>
    </row>
    <row r="916" spans="1:15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M916" s="4"/>
      <c r="N916" s="4"/>
      <c r="O916" s="4"/>
    </row>
    <row r="917" spans="1:15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M917" s="4"/>
      <c r="N917" s="4"/>
      <c r="O917" s="4"/>
    </row>
    <row r="918" spans="1:15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M918" s="4"/>
      <c r="N918" s="4"/>
      <c r="O918" s="4"/>
    </row>
    <row r="919" spans="1:15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M919" s="4"/>
      <c r="N919" s="4"/>
      <c r="O919" s="4"/>
    </row>
    <row r="921" spans="1:15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M921" s="4"/>
      <c r="N921" s="4"/>
      <c r="O921" s="4"/>
    </row>
    <row r="922" spans="1:15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M922" s="4"/>
      <c r="N922" s="4"/>
      <c r="O922" s="4"/>
    </row>
    <row r="923" spans="1:15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M923" s="4"/>
      <c r="N923" s="4"/>
      <c r="O923" s="4"/>
    </row>
    <row r="924" spans="1:15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M924" s="4"/>
      <c r="N924" s="4"/>
      <c r="O924" s="4"/>
    </row>
    <row r="925" spans="1:15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M925" s="4"/>
      <c r="N925" s="4"/>
      <c r="O925" s="4"/>
    </row>
    <row r="926" spans="1:15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M926" s="4"/>
      <c r="N926" s="4"/>
      <c r="O926" s="4"/>
    </row>
    <row r="927" spans="1:15">
      <c r="N927" s="4"/>
      <c r="O927" s="4"/>
    </row>
    <row r="929" spans="1:15">
      <c r="N929" s="4"/>
      <c r="O929" s="4"/>
    </row>
    <row r="931" spans="1:15">
      <c r="N931" s="4"/>
      <c r="O931" s="4"/>
    </row>
    <row r="933" spans="1:15">
      <c r="N933" s="4"/>
      <c r="O933" s="4"/>
    </row>
    <row r="935" spans="1:15">
      <c r="N935" s="4"/>
      <c r="O935" s="4"/>
    </row>
    <row r="936" spans="1:15">
      <c r="N936" s="4"/>
      <c r="O936" s="4"/>
    </row>
    <row r="937" spans="1:15">
      <c r="A937" s="121" t="str">
        <f t="shared" ref="A937:A1000" si="157">CONCATENATE(B937,C937,D937,E937,F937,G937)</f>
        <v>7111010200x</v>
      </c>
      <c r="B937" s="115" t="s">
        <v>439</v>
      </c>
      <c r="C937" s="116" t="s">
        <v>104</v>
      </c>
      <c r="D937" s="117" t="s">
        <v>106</v>
      </c>
      <c r="E937" s="118" t="s">
        <v>140</v>
      </c>
      <c r="F937" s="119" t="s">
        <v>441</v>
      </c>
      <c r="G937" s="120" t="s">
        <v>361</v>
      </c>
      <c r="L937" s="37" t="e">
        <v>#NAME?</v>
      </c>
      <c r="M937" s="38" t="s">
        <v>361</v>
      </c>
      <c r="N937" s="4"/>
      <c r="O937" s="4"/>
    </row>
    <row r="938" spans="1:15">
      <c r="A938" s="121" t="str">
        <f t="shared" si="157"/>
        <v>71010101014216</v>
      </c>
      <c r="B938" s="115" t="s">
        <v>439</v>
      </c>
      <c r="C938" s="116" t="s">
        <v>106</v>
      </c>
      <c r="D938" s="117" t="s">
        <v>106</v>
      </c>
      <c r="E938" s="118" t="s">
        <v>106</v>
      </c>
      <c r="F938" s="119" t="s">
        <v>106</v>
      </c>
      <c r="G938" s="120">
        <v>4216</v>
      </c>
      <c r="L938" s="37" t="s">
        <v>118</v>
      </c>
      <c r="M938" s="38">
        <v>4216</v>
      </c>
      <c r="N938" s="4"/>
      <c r="O938" s="4"/>
    </row>
    <row r="939" spans="1:15">
      <c r="A939" s="121" t="str">
        <f t="shared" si="157"/>
        <v>71010101014231</v>
      </c>
      <c r="B939" s="115" t="s">
        <v>439</v>
      </c>
      <c r="C939" s="116" t="s">
        <v>106</v>
      </c>
      <c r="D939" s="117" t="s">
        <v>106</v>
      </c>
      <c r="E939" s="118" t="s">
        <v>106</v>
      </c>
      <c r="F939" s="119" t="s">
        <v>106</v>
      </c>
      <c r="G939" s="120">
        <v>4231</v>
      </c>
      <c r="L939" s="37" t="s">
        <v>120</v>
      </c>
      <c r="M939" s="38">
        <v>4231</v>
      </c>
      <c r="N939" s="4"/>
      <c r="O939" s="4"/>
    </row>
    <row r="940" spans="1:15" ht="30">
      <c r="A940" s="121" t="str">
        <f t="shared" si="157"/>
        <v>71010101014233</v>
      </c>
      <c r="B940" s="115" t="s">
        <v>439</v>
      </c>
      <c r="C940" s="116" t="s">
        <v>106</v>
      </c>
      <c r="D940" s="117" t="s">
        <v>106</v>
      </c>
      <c r="E940" s="118" t="s">
        <v>106</v>
      </c>
      <c r="F940" s="119" t="s">
        <v>106</v>
      </c>
      <c r="G940" s="120">
        <v>4233</v>
      </c>
      <c r="L940" s="37" t="s">
        <v>394</v>
      </c>
      <c r="M940" s="38">
        <v>4233</v>
      </c>
      <c r="N940" s="4"/>
      <c r="O940" s="4"/>
    </row>
    <row r="941" spans="1:15">
      <c r="A941" s="121" t="str">
        <f t="shared" si="157"/>
        <v>71010101014235</v>
      </c>
      <c r="B941" s="115" t="s">
        <v>439</v>
      </c>
      <c r="C941" s="116" t="s">
        <v>106</v>
      </c>
      <c r="D941" s="117" t="s">
        <v>106</v>
      </c>
      <c r="E941" s="118" t="s">
        <v>106</v>
      </c>
      <c r="F941" s="119" t="s">
        <v>106</v>
      </c>
      <c r="G941" s="120">
        <v>4235</v>
      </c>
      <c r="L941" s="37" t="s">
        <v>123</v>
      </c>
      <c r="M941" s="38">
        <v>4235</v>
      </c>
      <c r="N941" s="4"/>
      <c r="O941" s="4"/>
    </row>
    <row r="942" spans="1:15">
      <c r="A942" s="121" t="str">
        <f t="shared" si="157"/>
        <v>71010101014269</v>
      </c>
      <c r="B942" s="115" t="s">
        <v>439</v>
      </c>
      <c r="C942" s="116" t="s">
        <v>106</v>
      </c>
      <c r="D942" s="117" t="s">
        <v>106</v>
      </c>
      <c r="E942" s="118" t="s">
        <v>106</v>
      </c>
      <c r="F942" s="119" t="s">
        <v>106</v>
      </c>
      <c r="G942" s="120">
        <v>4269</v>
      </c>
      <c r="L942" s="37" t="s">
        <v>240</v>
      </c>
      <c r="M942" s="38">
        <v>4269</v>
      </c>
      <c r="N942" s="4"/>
      <c r="O942" s="4"/>
    </row>
    <row r="943" spans="1:15" ht="30">
      <c r="A943" s="121" t="str">
        <f t="shared" si="157"/>
        <v>71010101014511</v>
      </c>
      <c r="B943" s="115" t="s">
        <v>439</v>
      </c>
      <c r="C943" s="116" t="s">
        <v>106</v>
      </c>
      <c r="D943" s="117" t="s">
        <v>106</v>
      </c>
      <c r="E943" s="118" t="s">
        <v>106</v>
      </c>
      <c r="F943" s="119" t="s">
        <v>106</v>
      </c>
      <c r="G943" s="120">
        <v>4511</v>
      </c>
      <c r="L943" s="37" t="s">
        <v>217</v>
      </c>
      <c r="M943" s="38">
        <v>4511</v>
      </c>
      <c r="N943" s="4"/>
      <c r="O943" s="4"/>
    </row>
    <row r="944" spans="1:15">
      <c r="A944" s="121" t="str">
        <f t="shared" si="157"/>
        <v>71010101014729</v>
      </c>
      <c r="B944" s="115" t="s">
        <v>439</v>
      </c>
      <c r="C944" s="116" t="s">
        <v>106</v>
      </c>
      <c r="D944" s="117" t="s">
        <v>106</v>
      </c>
      <c r="E944" s="118" t="s">
        <v>106</v>
      </c>
      <c r="F944" s="119" t="s">
        <v>106</v>
      </c>
      <c r="G944" s="120">
        <v>4729</v>
      </c>
      <c r="L944" s="37" t="s">
        <v>348</v>
      </c>
      <c r="M944" s="38">
        <v>4729</v>
      </c>
      <c r="N944" s="4"/>
      <c r="O944" s="4"/>
    </row>
    <row r="945" spans="1:15">
      <c r="A945" s="121" t="str">
        <f t="shared" si="157"/>
        <v>71010101015129</v>
      </c>
      <c r="B945" s="115" t="s">
        <v>439</v>
      </c>
      <c r="C945" s="116" t="s">
        <v>106</v>
      </c>
      <c r="D945" s="117" t="s">
        <v>106</v>
      </c>
      <c r="E945" s="118" t="s">
        <v>106</v>
      </c>
      <c r="F945" s="119" t="s">
        <v>106</v>
      </c>
      <c r="G945" s="120">
        <v>5129</v>
      </c>
      <c r="L945" s="37" t="s">
        <v>424</v>
      </c>
      <c r="M945" s="38">
        <v>5129</v>
      </c>
      <c r="N945" s="4"/>
      <c r="O945" s="4"/>
    </row>
    <row r="946" spans="1:15">
      <c r="A946" s="121" t="str">
        <f t="shared" si="157"/>
        <v>71010101015134</v>
      </c>
      <c r="B946" s="115" t="s">
        <v>439</v>
      </c>
      <c r="C946" s="116" t="s">
        <v>106</v>
      </c>
      <c r="D946" s="117" t="s">
        <v>106</v>
      </c>
      <c r="E946" s="118" t="s">
        <v>106</v>
      </c>
      <c r="F946" s="119" t="s">
        <v>106</v>
      </c>
      <c r="G946" s="120">
        <v>5134</v>
      </c>
      <c r="L946" s="37" t="s">
        <v>139</v>
      </c>
      <c r="M946" s="38">
        <v>5134</v>
      </c>
      <c r="N946" s="4"/>
      <c r="O946" s="4"/>
    </row>
    <row r="947" spans="1:15" ht="30">
      <c r="A947" s="121" t="str">
        <f t="shared" si="157"/>
        <v>71010101024251</v>
      </c>
      <c r="B947" s="115" t="s">
        <v>439</v>
      </c>
      <c r="C947" s="116" t="s">
        <v>106</v>
      </c>
      <c r="D947" s="117" t="s">
        <v>106</v>
      </c>
      <c r="E947" s="118" t="s">
        <v>106</v>
      </c>
      <c r="F947" s="119" t="s">
        <v>140</v>
      </c>
      <c r="G947" s="120">
        <v>4251</v>
      </c>
      <c r="L947" s="37" t="s">
        <v>142</v>
      </c>
      <c r="M947" s="38">
        <v>4251</v>
      </c>
      <c r="N947" s="4"/>
      <c r="O947" s="4"/>
    </row>
    <row r="948" spans="1:15">
      <c r="A948" s="121" t="str">
        <f t="shared" si="157"/>
        <v>71010301014216</v>
      </c>
      <c r="B948" s="115" t="s">
        <v>439</v>
      </c>
      <c r="C948" s="116" t="s">
        <v>106</v>
      </c>
      <c r="D948" s="117" t="s">
        <v>442</v>
      </c>
      <c r="E948" s="118" t="s">
        <v>106</v>
      </c>
      <c r="F948" s="119" t="s">
        <v>106</v>
      </c>
      <c r="G948" s="120">
        <v>4216</v>
      </c>
      <c r="L948" s="37" t="s">
        <v>118</v>
      </c>
      <c r="M948" s="38">
        <v>4216</v>
      </c>
      <c r="N948" s="4"/>
      <c r="O948" s="4"/>
    </row>
    <row r="949" spans="1:15">
      <c r="A949" s="121" t="str">
        <f t="shared" si="157"/>
        <v>71010301014231</v>
      </c>
      <c r="B949" s="115" t="s">
        <v>439</v>
      </c>
      <c r="C949" s="116" t="s">
        <v>106</v>
      </c>
      <c r="D949" s="117" t="s">
        <v>442</v>
      </c>
      <c r="E949" s="118" t="s">
        <v>106</v>
      </c>
      <c r="F949" s="119" t="s">
        <v>106</v>
      </c>
      <c r="G949" s="120">
        <v>4231</v>
      </c>
      <c r="L949" s="37" t="s">
        <v>120</v>
      </c>
      <c r="M949" s="38">
        <v>4231</v>
      </c>
      <c r="N949" s="4"/>
      <c r="O949" s="4"/>
    </row>
    <row r="950" spans="1:15" ht="30">
      <c r="A950" s="121" t="str">
        <f t="shared" si="157"/>
        <v>71010301014252</v>
      </c>
      <c r="B950" s="115" t="s">
        <v>439</v>
      </c>
      <c r="C950" s="116" t="s">
        <v>106</v>
      </c>
      <c r="D950" s="117" t="s">
        <v>442</v>
      </c>
      <c r="E950" s="118" t="s">
        <v>106</v>
      </c>
      <c r="F950" s="119" t="s">
        <v>106</v>
      </c>
      <c r="G950" s="120">
        <v>4252</v>
      </c>
      <c r="L950" s="37" t="s">
        <v>127</v>
      </c>
      <c r="M950" s="38">
        <v>4252</v>
      </c>
      <c r="N950" s="4"/>
      <c r="O950" s="4"/>
    </row>
    <row r="951" spans="1:15">
      <c r="A951" s="121" t="str">
        <f t="shared" si="157"/>
        <v>71010301014267</v>
      </c>
      <c r="B951" s="115" t="s">
        <v>439</v>
      </c>
      <c r="C951" s="116" t="s">
        <v>106</v>
      </c>
      <c r="D951" s="117" t="s">
        <v>442</v>
      </c>
      <c r="E951" s="118" t="s">
        <v>106</v>
      </c>
      <c r="F951" s="119" t="s">
        <v>106</v>
      </c>
      <c r="G951" s="120">
        <v>4267</v>
      </c>
      <c r="L951" s="37" t="s">
        <v>130</v>
      </c>
      <c r="M951" s="38">
        <v>4267</v>
      </c>
      <c r="N951" s="4"/>
      <c r="O951" s="4"/>
    </row>
    <row r="952" spans="1:15">
      <c r="A952" s="121" t="str">
        <f t="shared" si="157"/>
        <v>71010301015122</v>
      </c>
      <c r="B952" s="115" t="s">
        <v>439</v>
      </c>
      <c r="C952" s="116" t="s">
        <v>106</v>
      </c>
      <c r="D952" s="117" t="s">
        <v>442</v>
      </c>
      <c r="E952" s="118" t="s">
        <v>106</v>
      </c>
      <c r="F952" s="119" t="s">
        <v>106</v>
      </c>
      <c r="G952" s="120">
        <v>5122</v>
      </c>
      <c r="L952" s="37" t="s">
        <v>332</v>
      </c>
      <c r="M952" s="38">
        <v>5122</v>
      </c>
      <c r="N952" s="4"/>
      <c r="O952" s="4"/>
    </row>
    <row r="953" spans="1:15">
      <c r="A953" s="121" t="str">
        <f t="shared" si="157"/>
        <v>71010501020000</v>
      </c>
      <c r="B953" s="115" t="s">
        <v>439</v>
      </c>
      <c r="C953" s="116" t="s">
        <v>106</v>
      </c>
      <c r="D953" s="117" t="s">
        <v>149</v>
      </c>
      <c r="E953" s="118" t="s">
        <v>106</v>
      </c>
      <c r="F953" s="119" t="s">
        <v>140</v>
      </c>
      <c r="G953" s="120" t="s">
        <v>440</v>
      </c>
      <c r="L953" s="37" t="s">
        <v>493</v>
      </c>
      <c r="N953" s="4"/>
      <c r="O953" s="4"/>
    </row>
    <row r="954" spans="1:15">
      <c r="A954" s="121" t="str">
        <f t="shared" si="157"/>
        <v>71010501025134</v>
      </c>
      <c r="B954" s="115" t="s">
        <v>439</v>
      </c>
      <c r="C954" s="116" t="s">
        <v>106</v>
      </c>
      <c r="D954" s="117" t="s">
        <v>149</v>
      </c>
      <c r="E954" s="118" t="s">
        <v>106</v>
      </c>
      <c r="F954" s="119" t="s">
        <v>140</v>
      </c>
      <c r="G954" s="120">
        <v>5134</v>
      </c>
      <c r="L954" s="37" t="s">
        <v>139</v>
      </c>
      <c r="M954" s="38">
        <v>5134</v>
      </c>
      <c r="N954" s="4"/>
      <c r="O954" s="4"/>
    </row>
    <row r="955" spans="1:15">
      <c r="A955" s="121" t="str">
        <f t="shared" si="157"/>
        <v>71010501030000</v>
      </c>
      <c r="B955" s="115" t="s">
        <v>439</v>
      </c>
      <c r="C955" s="116" t="s">
        <v>106</v>
      </c>
      <c r="D955" s="117" t="s">
        <v>149</v>
      </c>
      <c r="E955" s="118" t="s">
        <v>106</v>
      </c>
      <c r="F955" s="119" t="s">
        <v>442</v>
      </c>
      <c r="G955" s="120" t="s">
        <v>440</v>
      </c>
      <c r="L955" s="37" t="s">
        <v>494</v>
      </c>
      <c r="N955" s="4"/>
      <c r="O955" s="4"/>
    </row>
    <row r="956" spans="1:15">
      <c r="A956" s="121" t="str">
        <f t="shared" si="157"/>
        <v>71010501035134</v>
      </c>
      <c r="B956" s="115" t="s">
        <v>439</v>
      </c>
      <c r="C956" s="116" t="s">
        <v>106</v>
      </c>
      <c r="D956" s="117" t="s">
        <v>149</v>
      </c>
      <c r="E956" s="118" t="s">
        <v>106</v>
      </c>
      <c r="F956" s="119" t="s">
        <v>442</v>
      </c>
      <c r="G956" s="120">
        <v>5134</v>
      </c>
      <c r="L956" s="37" t="s">
        <v>139</v>
      </c>
      <c r="M956" s="38">
        <v>5134</v>
      </c>
      <c r="N956" s="4"/>
      <c r="O956" s="4"/>
    </row>
    <row r="957" spans="1:15">
      <c r="A957" s="121" t="str">
        <f t="shared" si="157"/>
        <v>71010501040000</v>
      </c>
      <c r="B957" s="115" t="s">
        <v>439</v>
      </c>
      <c r="C957" s="116" t="s">
        <v>106</v>
      </c>
      <c r="D957" s="117" t="s">
        <v>149</v>
      </c>
      <c r="E957" s="118" t="s">
        <v>106</v>
      </c>
      <c r="F957" s="119" t="s">
        <v>155</v>
      </c>
      <c r="G957" s="120" t="s">
        <v>440</v>
      </c>
      <c r="L957" s="37" t="s">
        <v>495</v>
      </c>
      <c r="N957" s="4"/>
      <c r="O957" s="4"/>
    </row>
    <row r="958" spans="1:15">
      <c r="A958" s="121" t="str">
        <f t="shared" si="157"/>
        <v>71010501045134</v>
      </c>
      <c r="B958" s="115" t="s">
        <v>439</v>
      </c>
      <c r="C958" s="116" t="s">
        <v>106</v>
      </c>
      <c r="D958" s="117" t="s">
        <v>149</v>
      </c>
      <c r="E958" s="118" t="s">
        <v>106</v>
      </c>
      <c r="F958" s="119" t="s">
        <v>155</v>
      </c>
      <c r="G958" s="120">
        <v>5134</v>
      </c>
      <c r="L958" s="37" t="s">
        <v>139</v>
      </c>
      <c r="M958" s="38">
        <v>5134</v>
      </c>
      <c r="N958" s="4"/>
      <c r="O958" s="4"/>
    </row>
    <row r="959" spans="1:15">
      <c r="A959" s="121" t="str">
        <f t="shared" si="157"/>
        <v>71010601014729</v>
      </c>
      <c r="B959" s="115" t="s">
        <v>439</v>
      </c>
      <c r="C959" s="116" t="s">
        <v>106</v>
      </c>
      <c r="D959" s="117" t="s">
        <v>157</v>
      </c>
      <c r="E959" s="118" t="s">
        <v>106</v>
      </c>
      <c r="F959" s="119" t="s">
        <v>106</v>
      </c>
      <c r="G959" s="120">
        <v>4729</v>
      </c>
      <c r="L959" s="37" t="s">
        <v>348</v>
      </c>
      <c r="M959" s="38">
        <v>4729</v>
      </c>
      <c r="N959" s="4"/>
      <c r="O959" s="4"/>
    </row>
    <row r="960" spans="1:15">
      <c r="A960" s="121" t="str">
        <f t="shared" si="157"/>
        <v>71020200000000</v>
      </c>
      <c r="B960" s="115" t="s">
        <v>439</v>
      </c>
      <c r="C960" s="116" t="s">
        <v>140</v>
      </c>
      <c r="D960" s="117" t="s">
        <v>140</v>
      </c>
      <c r="E960" s="118" t="s">
        <v>441</v>
      </c>
      <c r="F960" s="119" t="s">
        <v>441</v>
      </c>
      <c r="G960" s="120" t="s">
        <v>440</v>
      </c>
      <c r="L960" s="37" t="s">
        <v>496</v>
      </c>
      <c r="N960" s="4"/>
      <c r="O960" s="4"/>
    </row>
    <row r="961" spans="1:15">
      <c r="A961" s="121" t="str">
        <f t="shared" si="157"/>
        <v>71020200000001</v>
      </c>
      <c r="B961" s="115" t="s">
        <v>439</v>
      </c>
      <c r="C961" s="116" t="s">
        <v>140</v>
      </c>
      <c r="D961" s="117" t="s">
        <v>140</v>
      </c>
      <c r="E961" s="118" t="s">
        <v>441</v>
      </c>
      <c r="F961" s="119" t="s">
        <v>441</v>
      </c>
      <c r="G961" s="120" t="s">
        <v>96</v>
      </c>
      <c r="L961" s="37" t="e">
        <v>#N/A</v>
      </c>
      <c r="N961" s="4"/>
      <c r="O961" s="4"/>
    </row>
    <row r="962" spans="1:15">
      <c r="A962" s="121" t="str">
        <f t="shared" si="157"/>
        <v>71020201000000</v>
      </c>
      <c r="B962" s="115" t="s">
        <v>439</v>
      </c>
      <c r="C962" s="116" t="s">
        <v>140</v>
      </c>
      <c r="D962" s="117" t="s">
        <v>140</v>
      </c>
      <c r="E962" s="118" t="s">
        <v>106</v>
      </c>
      <c r="F962" s="119" t="s">
        <v>441</v>
      </c>
      <c r="G962" s="120" t="s">
        <v>440</v>
      </c>
      <c r="L962" s="37" t="s">
        <v>497</v>
      </c>
      <c r="N962" s="4"/>
      <c r="O962" s="4"/>
    </row>
    <row r="963" spans="1:15">
      <c r="A963" s="121" t="str">
        <f t="shared" si="157"/>
        <v>71020201000001</v>
      </c>
      <c r="B963" s="115" t="s">
        <v>439</v>
      </c>
      <c r="C963" s="116" t="s">
        <v>140</v>
      </c>
      <c r="D963" s="117" t="s">
        <v>140</v>
      </c>
      <c r="E963" s="118" t="s">
        <v>106</v>
      </c>
      <c r="F963" s="119" t="s">
        <v>441</v>
      </c>
      <c r="G963" s="120" t="s">
        <v>96</v>
      </c>
      <c r="L963" s="37" t="e">
        <v>#N/A</v>
      </c>
      <c r="N963" s="4"/>
      <c r="O963" s="4"/>
    </row>
    <row r="964" spans="1:15">
      <c r="A964" s="121" t="str">
        <f t="shared" si="157"/>
        <v>71020201010000</v>
      </c>
      <c r="B964" s="115" t="s">
        <v>439</v>
      </c>
      <c r="C964" s="116" t="s">
        <v>140</v>
      </c>
      <c r="D964" s="117" t="s">
        <v>140</v>
      </c>
      <c r="E964" s="118" t="s">
        <v>106</v>
      </c>
      <c r="F964" s="119" t="s">
        <v>106</v>
      </c>
      <c r="G964" s="120" t="s">
        <v>440</v>
      </c>
      <c r="L964" s="37" t="s">
        <v>498</v>
      </c>
      <c r="N964" s="4"/>
      <c r="O964" s="4"/>
    </row>
    <row r="965" spans="1:15">
      <c r="A965" s="121" t="str">
        <f t="shared" si="157"/>
        <v>71020201014239</v>
      </c>
      <c r="B965" s="115" t="s">
        <v>439</v>
      </c>
      <c r="C965" s="116" t="s">
        <v>140</v>
      </c>
      <c r="D965" s="117" t="s">
        <v>140</v>
      </c>
      <c r="E965" s="118" t="s">
        <v>106</v>
      </c>
      <c r="F965" s="119" t="s">
        <v>106</v>
      </c>
      <c r="G965" s="120">
        <v>4239</v>
      </c>
      <c r="L965" s="37" t="s">
        <v>125</v>
      </c>
      <c r="M965" s="38">
        <v>4239</v>
      </c>
      <c r="N965" s="4"/>
      <c r="O965" s="4"/>
    </row>
    <row r="966" spans="1:15">
      <c r="A966" s="121" t="str">
        <f t="shared" si="157"/>
        <v>71020201014261</v>
      </c>
      <c r="B966" s="115" t="s">
        <v>439</v>
      </c>
      <c r="C966" s="116" t="s">
        <v>140</v>
      </c>
      <c r="D966" s="117" t="s">
        <v>140</v>
      </c>
      <c r="E966" s="118" t="s">
        <v>106</v>
      </c>
      <c r="F966" s="119" t="s">
        <v>106</v>
      </c>
      <c r="G966" s="120">
        <v>4261</v>
      </c>
      <c r="L966" s="37" t="s">
        <v>128</v>
      </c>
      <c r="M966" s="38">
        <v>4261</v>
      </c>
      <c r="N966" s="4"/>
      <c r="O966" s="4"/>
    </row>
    <row r="967" spans="1:15">
      <c r="A967" s="121" t="str">
        <f t="shared" si="157"/>
        <v>71020201014639</v>
      </c>
      <c r="B967" s="115" t="s">
        <v>439</v>
      </c>
      <c r="C967" s="116" t="s">
        <v>140</v>
      </c>
      <c r="D967" s="117" t="s">
        <v>140</v>
      </c>
      <c r="E967" s="118" t="s">
        <v>106</v>
      </c>
      <c r="F967" s="119" t="s">
        <v>106</v>
      </c>
      <c r="G967" s="120">
        <v>4639</v>
      </c>
      <c r="L967" s="37" t="s">
        <v>167</v>
      </c>
      <c r="M967" s="38">
        <v>4639</v>
      </c>
      <c r="N967" s="4"/>
      <c r="O967" s="4"/>
    </row>
    <row r="968" spans="1:15">
      <c r="A968" s="121" t="str">
        <f t="shared" si="157"/>
        <v>71020501014216</v>
      </c>
      <c r="B968" s="115" t="s">
        <v>439</v>
      </c>
      <c r="C968" s="116" t="s">
        <v>140</v>
      </c>
      <c r="D968" s="117" t="s">
        <v>149</v>
      </c>
      <c r="E968" s="118" t="s">
        <v>106</v>
      </c>
      <c r="F968" s="119" t="s">
        <v>106</v>
      </c>
      <c r="G968" s="120">
        <v>4216</v>
      </c>
      <c r="L968" s="37" t="s">
        <v>118</v>
      </c>
      <c r="M968" s="38">
        <v>4216</v>
      </c>
      <c r="N968" s="4"/>
      <c r="O968" s="4"/>
    </row>
    <row r="969" spans="1:15">
      <c r="A969" s="121" t="str">
        <f t="shared" si="157"/>
        <v>71020501014239</v>
      </c>
      <c r="B969" s="115" t="s">
        <v>439</v>
      </c>
      <c r="C969" s="116" t="s">
        <v>140</v>
      </c>
      <c r="D969" s="117" t="s">
        <v>149</v>
      </c>
      <c r="E969" s="118" t="s">
        <v>106</v>
      </c>
      <c r="F969" s="119" t="s">
        <v>106</v>
      </c>
      <c r="G969" s="120">
        <v>4239</v>
      </c>
      <c r="L969" s="37" t="s">
        <v>125</v>
      </c>
      <c r="M969" s="38">
        <v>4239</v>
      </c>
      <c r="N969" s="4"/>
      <c r="O969" s="4"/>
    </row>
    <row r="970" spans="1:15">
      <c r="A970" s="121" t="str">
        <f t="shared" si="157"/>
        <v>71020501014264</v>
      </c>
      <c r="B970" s="115" t="s">
        <v>439</v>
      </c>
      <c r="C970" s="116" t="s">
        <v>140</v>
      </c>
      <c r="D970" s="117" t="s">
        <v>149</v>
      </c>
      <c r="E970" s="118" t="s">
        <v>106</v>
      </c>
      <c r="F970" s="119" t="s">
        <v>106</v>
      </c>
      <c r="G970" s="120">
        <v>4264</v>
      </c>
      <c r="L970" s="37" t="s">
        <v>129</v>
      </c>
      <c r="M970" s="38">
        <v>4264</v>
      </c>
      <c r="N970" s="4"/>
      <c r="O970" s="4"/>
    </row>
    <row r="971" spans="1:15">
      <c r="A971" s="121" t="str">
        <f t="shared" si="157"/>
        <v>71040200000000</v>
      </c>
      <c r="B971" s="115" t="s">
        <v>439</v>
      </c>
      <c r="C971" s="116" t="s">
        <v>155</v>
      </c>
      <c r="D971" s="117" t="s">
        <v>140</v>
      </c>
      <c r="E971" s="118" t="s">
        <v>441</v>
      </c>
      <c r="F971" s="119" t="s">
        <v>441</v>
      </c>
      <c r="G971" s="120" t="s">
        <v>440</v>
      </c>
      <c r="L971" s="37" t="s">
        <v>499</v>
      </c>
      <c r="N971" s="4"/>
      <c r="O971" s="4"/>
    </row>
    <row r="972" spans="1:15">
      <c r="A972" s="121" t="str">
        <f t="shared" si="157"/>
        <v>71040200000001</v>
      </c>
      <c r="B972" s="115" t="s">
        <v>439</v>
      </c>
      <c r="C972" s="116" t="s">
        <v>155</v>
      </c>
      <c r="D972" s="117" t="s">
        <v>140</v>
      </c>
      <c r="E972" s="118" t="s">
        <v>441</v>
      </c>
      <c r="F972" s="119" t="s">
        <v>441</v>
      </c>
      <c r="G972" s="120" t="s">
        <v>96</v>
      </c>
      <c r="L972" s="37" t="e">
        <v>#N/A</v>
      </c>
      <c r="N972" s="4"/>
      <c r="O972" s="4"/>
    </row>
    <row r="973" spans="1:15">
      <c r="A973" s="121" t="str">
        <f t="shared" si="157"/>
        <v>71040204000000</v>
      </c>
      <c r="B973" s="115" t="s">
        <v>439</v>
      </c>
      <c r="C973" s="116" t="s">
        <v>155</v>
      </c>
      <c r="D973" s="117" t="s">
        <v>140</v>
      </c>
      <c r="E973" s="118" t="s">
        <v>155</v>
      </c>
      <c r="F973" s="119" t="s">
        <v>441</v>
      </c>
      <c r="G973" s="120" t="s">
        <v>440</v>
      </c>
      <c r="L973" s="37" t="s">
        <v>500</v>
      </c>
      <c r="N973" s="4"/>
      <c r="O973" s="4"/>
    </row>
    <row r="974" spans="1:15">
      <c r="A974" s="121" t="str">
        <f t="shared" si="157"/>
        <v>71040204000001</v>
      </c>
      <c r="B974" s="115" t="s">
        <v>439</v>
      </c>
      <c r="C974" s="116" t="s">
        <v>155</v>
      </c>
      <c r="D974" s="117" t="s">
        <v>140</v>
      </c>
      <c r="E974" s="118" t="s">
        <v>155</v>
      </c>
      <c r="F974" s="119" t="s">
        <v>441</v>
      </c>
      <c r="G974" s="120" t="s">
        <v>96</v>
      </c>
      <c r="L974" s="37" t="e">
        <v>#N/A</v>
      </c>
      <c r="N974" s="4"/>
      <c r="O974" s="4"/>
    </row>
    <row r="975" spans="1:15">
      <c r="A975" s="121" t="str">
        <f t="shared" si="157"/>
        <v>71040204010000</v>
      </c>
      <c r="B975" s="115" t="s">
        <v>439</v>
      </c>
      <c r="C975" s="116" t="s">
        <v>155</v>
      </c>
      <c r="D975" s="117" t="s">
        <v>140</v>
      </c>
      <c r="E975" s="118" t="s">
        <v>155</v>
      </c>
      <c r="F975" s="119" t="s">
        <v>106</v>
      </c>
      <c r="G975" s="120" t="s">
        <v>440</v>
      </c>
      <c r="L975" s="37" t="s">
        <v>501</v>
      </c>
      <c r="N975" s="4"/>
      <c r="O975" s="4"/>
    </row>
    <row r="976" spans="1:15">
      <c r="A976" s="121" t="str">
        <f t="shared" si="157"/>
        <v>71040204015112</v>
      </c>
      <c r="B976" s="115" t="s">
        <v>439</v>
      </c>
      <c r="C976" s="116" t="s">
        <v>155</v>
      </c>
      <c r="D976" s="117" t="s">
        <v>140</v>
      </c>
      <c r="E976" s="118" t="s">
        <v>155</v>
      </c>
      <c r="F976" s="119" t="s">
        <v>106</v>
      </c>
      <c r="G976" s="120">
        <v>5112</v>
      </c>
      <c r="L976" s="37" t="s">
        <v>173</v>
      </c>
      <c r="M976" s="38">
        <v>5112</v>
      </c>
      <c r="N976" s="4"/>
      <c r="O976" s="4"/>
    </row>
    <row r="977" spans="1:15" ht="30">
      <c r="A977" s="121" t="str">
        <f t="shared" si="157"/>
        <v>71040204015113</v>
      </c>
      <c r="B977" s="115" t="s">
        <v>439</v>
      </c>
      <c r="C977" s="116" t="s">
        <v>155</v>
      </c>
      <c r="D977" s="117" t="s">
        <v>140</v>
      </c>
      <c r="E977" s="118" t="s">
        <v>155</v>
      </c>
      <c r="F977" s="119" t="s">
        <v>106</v>
      </c>
      <c r="G977" s="120">
        <v>5113</v>
      </c>
      <c r="L977" s="37" t="s">
        <v>174</v>
      </c>
      <c r="M977" s="38">
        <v>5113</v>
      </c>
      <c r="N977" s="4"/>
      <c r="O977" s="4"/>
    </row>
    <row r="978" spans="1:15">
      <c r="A978" s="121" t="str">
        <f t="shared" si="157"/>
        <v>71040501020000</v>
      </c>
      <c r="B978" s="115" t="s">
        <v>439</v>
      </c>
      <c r="C978" s="116" t="s">
        <v>155</v>
      </c>
      <c r="D978" s="117" t="s">
        <v>149</v>
      </c>
      <c r="E978" s="118" t="s">
        <v>106</v>
      </c>
      <c r="F978" s="119" t="s">
        <v>140</v>
      </c>
      <c r="G978" s="120" t="s">
        <v>440</v>
      </c>
      <c r="L978" s="37" t="s">
        <v>502</v>
      </c>
      <c r="N978" s="4"/>
      <c r="O978" s="4"/>
    </row>
    <row r="979" spans="1:15" ht="30">
      <c r="A979" s="121" t="str">
        <f t="shared" si="157"/>
        <v>71040501025113</v>
      </c>
      <c r="B979" s="115" t="s">
        <v>439</v>
      </c>
      <c r="C979" s="116" t="s">
        <v>155</v>
      </c>
      <c r="D979" s="117" t="s">
        <v>149</v>
      </c>
      <c r="E979" s="118" t="s">
        <v>106</v>
      </c>
      <c r="F979" s="119" t="s">
        <v>140</v>
      </c>
      <c r="G979" s="120">
        <v>5113</v>
      </c>
      <c r="L979" s="37" t="s">
        <v>174</v>
      </c>
      <c r="M979" s="38">
        <v>5113</v>
      </c>
      <c r="N979" s="4"/>
      <c r="O979" s="4"/>
    </row>
    <row r="980" spans="1:15" ht="30">
      <c r="A980" s="121" t="str">
        <f t="shared" si="157"/>
        <v>71040501035113</v>
      </c>
      <c r="B980" s="115" t="s">
        <v>439</v>
      </c>
      <c r="C980" s="116" t="s">
        <v>155</v>
      </c>
      <c r="D980" s="117" t="s">
        <v>149</v>
      </c>
      <c r="E980" s="118" t="s">
        <v>106</v>
      </c>
      <c r="F980" s="119" t="s">
        <v>442</v>
      </c>
      <c r="G980" s="120">
        <v>5113</v>
      </c>
      <c r="L980" s="37" t="s">
        <v>174</v>
      </c>
      <c r="M980" s="38">
        <v>5113</v>
      </c>
      <c r="N980" s="4"/>
      <c r="O980" s="4"/>
    </row>
    <row r="981" spans="1:15">
      <c r="A981" s="121" t="str">
        <f t="shared" si="157"/>
        <v>71040501040000</v>
      </c>
      <c r="B981" s="115" t="s">
        <v>439</v>
      </c>
      <c r="C981" s="116" t="s">
        <v>155</v>
      </c>
      <c r="D981" s="117" t="s">
        <v>149</v>
      </c>
      <c r="E981" s="118" t="s">
        <v>106</v>
      </c>
      <c r="F981" s="119" t="s">
        <v>155</v>
      </c>
      <c r="G981" s="120" t="s">
        <v>440</v>
      </c>
      <c r="L981" s="37" t="s">
        <v>503</v>
      </c>
      <c r="N981" s="4"/>
      <c r="O981" s="4"/>
    </row>
    <row r="982" spans="1:15" ht="30">
      <c r="A982" s="121" t="str">
        <f t="shared" si="157"/>
        <v>71040501044251</v>
      </c>
      <c r="B982" s="115" t="s">
        <v>439</v>
      </c>
      <c r="C982" s="116" t="s">
        <v>155</v>
      </c>
      <c r="D982" s="117" t="s">
        <v>149</v>
      </c>
      <c r="E982" s="118" t="s">
        <v>106</v>
      </c>
      <c r="F982" s="119" t="s">
        <v>155</v>
      </c>
      <c r="G982" s="120">
        <v>4251</v>
      </c>
      <c r="L982" s="37" t="s">
        <v>142</v>
      </c>
      <c r="M982" s="38">
        <v>4251</v>
      </c>
      <c r="N982" s="4"/>
      <c r="O982" s="4"/>
    </row>
    <row r="983" spans="1:15">
      <c r="A983" s="121" t="str">
        <f t="shared" si="157"/>
        <v>71040501045112</v>
      </c>
      <c r="B983" s="115" t="s">
        <v>439</v>
      </c>
      <c r="C983" s="116" t="s">
        <v>155</v>
      </c>
      <c r="D983" s="117" t="s">
        <v>149</v>
      </c>
      <c r="E983" s="118" t="s">
        <v>106</v>
      </c>
      <c r="F983" s="119" t="s">
        <v>155</v>
      </c>
      <c r="G983" s="120">
        <v>5112</v>
      </c>
      <c r="L983" s="37" t="s">
        <v>173</v>
      </c>
      <c r="M983" s="38">
        <v>5112</v>
      </c>
      <c r="N983" s="4"/>
      <c r="O983" s="4"/>
    </row>
    <row r="984" spans="1:15" ht="30">
      <c r="A984" s="121" t="str">
        <f t="shared" si="157"/>
        <v>71040501045113</v>
      </c>
      <c r="B984" s="115" t="s">
        <v>439</v>
      </c>
      <c r="C984" s="116" t="s">
        <v>155</v>
      </c>
      <c r="D984" s="117" t="s">
        <v>149</v>
      </c>
      <c r="E984" s="118" t="s">
        <v>106</v>
      </c>
      <c r="F984" s="119" t="s">
        <v>155</v>
      </c>
      <c r="G984" s="120">
        <v>5113</v>
      </c>
      <c r="L984" s="37" t="s">
        <v>174</v>
      </c>
      <c r="M984" s="38">
        <v>5113</v>
      </c>
      <c r="N984" s="4"/>
      <c r="O984" s="4"/>
    </row>
    <row r="985" spans="1:15">
      <c r="A985" s="121" t="str">
        <f t="shared" si="157"/>
        <v>71040501050000</v>
      </c>
      <c r="B985" s="115" t="s">
        <v>439</v>
      </c>
      <c r="C985" s="116" t="s">
        <v>155</v>
      </c>
      <c r="D985" s="117" t="s">
        <v>149</v>
      </c>
      <c r="E985" s="118" t="s">
        <v>106</v>
      </c>
      <c r="F985" s="119" t="s">
        <v>149</v>
      </c>
      <c r="G985" s="120" t="s">
        <v>440</v>
      </c>
      <c r="L985" s="37" t="s">
        <v>504</v>
      </c>
      <c r="N985" s="4"/>
      <c r="O985" s="4"/>
    </row>
    <row r="986" spans="1:15" ht="30">
      <c r="A986" s="121" t="str">
        <f t="shared" si="157"/>
        <v>71040501054251</v>
      </c>
      <c r="B986" s="115" t="s">
        <v>439</v>
      </c>
      <c r="C986" s="116" t="s">
        <v>155</v>
      </c>
      <c r="D986" s="117" t="s">
        <v>149</v>
      </c>
      <c r="E986" s="118" t="s">
        <v>106</v>
      </c>
      <c r="F986" s="119" t="s">
        <v>149</v>
      </c>
      <c r="G986" s="120">
        <v>4251</v>
      </c>
      <c r="L986" s="37" t="s">
        <v>142</v>
      </c>
      <c r="M986" s="38">
        <v>4251</v>
      </c>
      <c r="N986" s="4"/>
      <c r="O986" s="4"/>
    </row>
    <row r="987" spans="1:15">
      <c r="A987" s="121" t="str">
        <f t="shared" si="157"/>
        <v>71040501055112</v>
      </c>
      <c r="B987" s="115" t="s">
        <v>439</v>
      </c>
      <c r="C987" s="116" t="s">
        <v>155</v>
      </c>
      <c r="D987" s="117" t="s">
        <v>149</v>
      </c>
      <c r="E987" s="118" t="s">
        <v>106</v>
      </c>
      <c r="F987" s="119" t="s">
        <v>149</v>
      </c>
      <c r="G987" s="120">
        <v>5112</v>
      </c>
      <c r="L987" s="37" t="s">
        <v>173</v>
      </c>
      <c r="M987" s="38">
        <v>5112</v>
      </c>
      <c r="N987" s="4"/>
      <c r="O987" s="4"/>
    </row>
    <row r="988" spans="1:15" ht="30">
      <c r="A988" s="121" t="str">
        <f t="shared" si="157"/>
        <v>71040501055113</v>
      </c>
      <c r="B988" s="115" t="s">
        <v>439</v>
      </c>
      <c r="C988" s="116" t="s">
        <v>155</v>
      </c>
      <c r="D988" s="117" t="s">
        <v>149</v>
      </c>
      <c r="E988" s="118" t="s">
        <v>106</v>
      </c>
      <c r="F988" s="119" t="s">
        <v>149</v>
      </c>
      <c r="G988" s="120">
        <v>5113</v>
      </c>
      <c r="L988" s="37" t="s">
        <v>174</v>
      </c>
      <c r="M988" s="38">
        <v>5113</v>
      </c>
      <c r="N988" s="4"/>
      <c r="O988" s="4"/>
    </row>
    <row r="989" spans="1:15">
      <c r="A989" s="121" t="str">
        <f t="shared" si="157"/>
        <v>71040501060000</v>
      </c>
      <c r="B989" s="115" t="s">
        <v>439</v>
      </c>
      <c r="C989" s="116" t="s">
        <v>155</v>
      </c>
      <c r="D989" s="117" t="s">
        <v>149</v>
      </c>
      <c r="E989" s="118" t="s">
        <v>106</v>
      </c>
      <c r="F989" s="119" t="s">
        <v>157</v>
      </c>
      <c r="G989" s="120" t="s">
        <v>440</v>
      </c>
      <c r="L989" s="37" t="s">
        <v>505</v>
      </c>
      <c r="N989" s="4"/>
      <c r="O989" s="4"/>
    </row>
    <row r="990" spans="1:15">
      <c r="A990" s="121" t="str">
        <f t="shared" si="157"/>
        <v>71040501064861</v>
      </c>
      <c r="B990" s="115" t="s">
        <v>439</v>
      </c>
      <c r="C990" s="116" t="s">
        <v>155</v>
      </c>
      <c r="D990" s="117" t="s">
        <v>149</v>
      </c>
      <c r="E990" s="118" t="s">
        <v>106</v>
      </c>
      <c r="F990" s="119" t="s">
        <v>157</v>
      </c>
      <c r="G990" s="120">
        <v>4861</v>
      </c>
      <c r="L990" s="37" t="s">
        <v>134</v>
      </c>
      <c r="M990" s="38">
        <v>4861</v>
      </c>
      <c r="N990" s="4"/>
      <c r="O990" s="4"/>
    </row>
    <row r="991" spans="1:15" ht="30">
      <c r="A991" s="121" t="str">
        <f t="shared" si="157"/>
        <v>71040501065113</v>
      </c>
      <c r="B991" s="115" t="s">
        <v>439</v>
      </c>
      <c r="C991" s="116" t="s">
        <v>155</v>
      </c>
      <c r="D991" s="117" t="s">
        <v>149</v>
      </c>
      <c r="E991" s="118" t="s">
        <v>106</v>
      </c>
      <c r="F991" s="119" t="s">
        <v>157</v>
      </c>
      <c r="G991" s="120">
        <v>5113</v>
      </c>
      <c r="L991" s="37" t="s">
        <v>174</v>
      </c>
      <c r="M991" s="38">
        <v>5113</v>
      </c>
      <c r="N991" s="4"/>
      <c r="O991" s="4"/>
    </row>
    <row r="992" spans="1:15">
      <c r="A992" s="121" t="str">
        <f t="shared" si="157"/>
        <v>71040501070000</v>
      </c>
      <c r="B992" s="115" t="s">
        <v>439</v>
      </c>
      <c r="C992" s="116" t="s">
        <v>155</v>
      </c>
      <c r="D992" s="117" t="s">
        <v>149</v>
      </c>
      <c r="E992" s="118" t="s">
        <v>106</v>
      </c>
      <c r="F992" s="119" t="s">
        <v>183</v>
      </c>
      <c r="G992" s="120" t="s">
        <v>440</v>
      </c>
      <c r="L992" s="37" t="s">
        <v>506</v>
      </c>
      <c r="N992" s="4"/>
      <c r="O992" s="4"/>
    </row>
    <row r="993" spans="1:15">
      <c r="A993" s="121" t="str">
        <f t="shared" si="157"/>
        <v>71040501074213</v>
      </c>
      <c r="B993" s="115" t="s">
        <v>439</v>
      </c>
      <c r="C993" s="116" t="s">
        <v>155</v>
      </c>
      <c r="D993" s="117" t="s">
        <v>149</v>
      </c>
      <c r="E993" s="118" t="s">
        <v>106</v>
      </c>
      <c r="F993" s="119" t="s">
        <v>183</v>
      </c>
      <c r="G993" s="120">
        <v>4213</v>
      </c>
      <c r="L993" s="37" t="s">
        <v>115</v>
      </c>
      <c r="M993" s="38">
        <v>4213</v>
      </c>
      <c r="N993" s="4"/>
      <c r="O993" s="4"/>
    </row>
    <row r="994" spans="1:15">
      <c r="A994" s="121" t="str">
        <f t="shared" si="157"/>
        <v>71040501080000</v>
      </c>
      <c r="B994" s="115" t="s">
        <v>439</v>
      </c>
      <c r="C994" s="116" t="s">
        <v>155</v>
      </c>
      <c r="D994" s="117" t="s">
        <v>149</v>
      </c>
      <c r="E994" s="118" t="s">
        <v>106</v>
      </c>
      <c r="F994" s="119" t="s">
        <v>185</v>
      </c>
      <c r="G994" s="120" t="s">
        <v>440</v>
      </c>
      <c r="L994" s="37" t="s">
        <v>507</v>
      </c>
      <c r="N994" s="4"/>
      <c r="O994" s="4"/>
    </row>
    <row r="995" spans="1:15" ht="30">
      <c r="A995" s="121" t="str">
        <f t="shared" si="157"/>
        <v>71040501085113</v>
      </c>
      <c r="B995" s="115" t="s">
        <v>439</v>
      </c>
      <c r="C995" s="116" t="s">
        <v>155</v>
      </c>
      <c r="D995" s="117" t="s">
        <v>149</v>
      </c>
      <c r="E995" s="118" t="s">
        <v>106</v>
      </c>
      <c r="F995" s="119" t="s">
        <v>185</v>
      </c>
      <c r="G995" s="120">
        <v>5113</v>
      </c>
      <c r="L995" s="37" t="s">
        <v>174</v>
      </c>
      <c r="M995" s="38">
        <v>5113</v>
      </c>
      <c r="N995" s="4"/>
      <c r="O995" s="4"/>
    </row>
    <row r="996" spans="1:15">
      <c r="A996" s="121" t="str">
        <f t="shared" si="157"/>
        <v>71040501090000</v>
      </c>
      <c r="B996" s="115" t="s">
        <v>439</v>
      </c>
      <c r="C996" s="116" t="s">
        <v>155</v>
      </c>
      <c r="D996" s="117" t="s">
        <v>149</v>
      </c>
      <c r="E996" s="118" t="s">
        <v>106</v>
      </c>
      <c r="F996" s="119" t="s">
        <v>187</v>
      </c>
      <c r="G996" s="120" t="s">
        <v>440</v>
      </c>
      <c r="L996" s="37" t="s">
        <v>508</v>
      </c>
      <c r="N996" s="4"/>
      <c r="O996" s="4"/>
    </row>
    <row r="997" spans="1:15" ht="30">
      <c r="A997" s="121" t="str">
        <f t="shared" si="157"/>
        <v>71040501094251</v>
      </c>
      <c r="B997" s="115" t="s">
        <v>439</v>
      </c>
      <c r="C997" s="116" t="s">
        <v>155</v>
      </c>
      <c r="D997" s="117" t="s">
        <v>149</v>
      </c>
      <c r="E997" s="118" t="s">
        <v>106</v>
      </c>
      <c r="F997" s="119" t="s">
        <v>187</v>
      </c>
      <c r="G997" s="120">
        <v>4251</v>
      </c>
      <c r="L997" s="37" t="s">
        <v>142</v>
      </c>
      <c r="M997" s="38">
        <v>4251</v>
      </c>
      <c r="N997" s="4"/>
      <c r="O997" s="4"/>
    </row>
    <row r="998" spans="1:15">
      <c r="A998" s="121" t="str">
        <f t="shared" si="157"/>
        <v>71040501094639</v>
      </c>
      <c r="B998" s="115" t="s">
        <v>439</v>
      </c>
      <c r="C998" s="116" t="s">
        <v>155</v>
      </c>
      <c r="D998" s="117" t="s">
        <v>149</v>
      </c>
      <c r="E998" s="118" t="s">
        <v>106</v>
      </c>
      <c r="F998" s="119" t="s">
        <v>187</v>
      </c>
      <c r="G998" s="120">
        <v>4639</v>
      </c>
      <c r="L998" s="37" t="s">
        <v>167</v>
      </c>
      <c r="M998" s="38">
        <v>4639</v>
      </c>
      <c r="N998" s="4"/>
      <c r="O998" s="4"/>
    </row>
    <row r="999" spans="1:15">
      <c r="A999" s="121" t="str">
        <f t="shared" si="157"/>
        <v>71040501100000</v>
      </c>
      <c r="B999" s="115" t="s">
        <v>439</v>
      </c>
      <c r="C999" s="116" t="s">
        <v>155</v>
      </c>
      <c r="D999" s="117" t="s">
        <v>149</v>
      </c>
      <c r="E999" s="118" t="s">
        <v>106</v>
      </c>
      <c r="F999" s="119" t="s">
        <v>189</v>
      </c>
      <c r="G999" s="120" t="s">
        <v>440</v>
      </c>
      <c r="L999" s="37" t="s">
        <v>509</v>
      </c>
      <c r="N999" s="4"/>
      <c r="O999" s="4"/>
    </row>
    <row r="1000" spans="1:15">
      <c r="A1000" s="121" t="str">
        <f t="shared" si="157"/>
        <v>71040501104861</v>
      </c>
      <c r="B1000" s="115" t="s">
        <v>439</v>
      </c>
      <c r="C1000" s="116" t="s">
        <v>155</v>
      </c>
      <c r="D1000" s="117" t="s">
        <v>149</v>
      </c>
      <c r="E1000" s="118" t="s">
        <v>106</v>
      </c>
      <c r="F1000" s="119" t="s">
        <v>189</v>
      </c>
      <c r="G1000" s="120">
        <v>4861</v>
      </c>
      <c r="L1000" s="37" t="s">
        <v>134</v>
      </c>
      <c r="M1000" s="38">
        <v>4861</v>
      </c>
      <c r="N1000" s="4"/>
      <c r="O1000" s="4"/>
    </row>
    <row r="1001" spans="1:15">
      <c r="A1001" s="121" t="str">
        <f t="shared" ref="A1001:A1064" si="158">CONCATENATE(B1001,C1001,D1001,E1001,F1001,G1001)</f>
        <v>71040501110000</v>
      </c>
      <c r="B1001" s="115" t="s">
        <v>439</v>
      </c>
      <c r="C1001" s="116" t="s">
        <v>155</v>
      </c>
      <c r="D1001" s="117" t="s">
        <v>149</v>
      </c>
      <c r="E1001" s="118" t="s">
        <v>106</v>
      </c>
      <c r="F1001" s="119" t="s">
        <v>104</v>
      </c>
      <c r="G1001" s="120" t="s">
        <v>440</v>
      </c>
      <c r="L1001" s="37" t="s">
        <v>510</v>
      </c>
      <c r="N1001" s="4"/>
      <c r="O1001" s="4"/>
    </row>
    <row r="1002" spans="1:15">
      <c r="A1002" s="121" t="str">
        <f t="shared" si="158"/>
        <v>71040501115112</v>
      </c>
      <c r="B1002" s="115" t="s">
        <v>439</v>
      </c>
      <c r="C1002" s="116" t="s">
        <v>155</v>
      </c>
      <c r="D1002" s="117" t="s">
        <v>149</v>
      </c>
      <c r="E1002" s="118" t="s">
        <v>106</v>
      </c>
      <c r="F1002" s="119" t="s">
        <v>104</v>
      </c>
      <c r="G1002" s="120">
        <v>5112</v>
      </c>
      <c r="L1002" s="37" t="s">
        <v>173</v>
      </c>
      <c r="M1002" s="38">
        <v>5112</v>
      </c>
      <c r="N1002" s="4"/>
      <c r="O1002" s="4"/>
    </row>
    <row r="1003" spans="1:15">
      <c r="A1003" s="121" t="str">
        <f t="shared" si="158"/>
        <v>71040501120000</v>
      </c>
      <c r="B1003" s="115" t="s">
        <v>439</v>
      </c>
      <c r="C1003" s="116" t="s">
        <v>155</v>
      </c>
      <c r="D1003" s="117" t="s">
        <v>149</v>
      </c>
      <c r="E1003" s="118" t="s">
        <v>106</v>
      </c>
      <c r="F1003" s="119" t="s">
        <v>443</v>
      </c>
      <c r="G1003" s="120" t="s">
        <v>440</v>
      </c>
      <c r="L1003" s="37" t="s">
        <v>511</v>
      </c>
      <c r="N1003" s="4"/>
      <c r="O1003" s="4"/>
    </row>
    <row r="1004" spans="1:15">
      <c r="A1004" s="121" t="str">
        <f t="shared" si="158"/>
        <v>71040501125129</v>
      </c>
      <c r="B1004" s="115" t="s">
        <v>439</v>
      </c>
      <c r="C1004" s="116" t="s">
        <v>155</v>
      </c>
      <c r="D1004" s="117" t="s">
        <v>149</v>
      </c>
      <c r="E1004" s="118" t="s">
        <v>106</v>
      </c>
      <c r="F1004" s="119" t="s">
        <v>443</v>
      </c>
      <c r="G1004" s="120">
        <v>5129</v>
      </c>
      <c r="L1004" s="37" t="s">
        <v>424</v>
      </c>
      <c r="M1004" s="38">
        <v>5129</v>
      </c>
      <c r="N1004" s="4"/>
      <c r="O1004" s="4"/>
    </row>
    <row r="1005" spans="1:15">
      <c r="A1005" s="121" t="str">
        <f t="shared" si="158"/>
        <v>71040501130000</v>
      </c>
      <c r="B1005" s="115" t="s">
        <v>439</v>
      </c>
      <c r="C1005" s="116" t="s">
        <v>155</v>
      </c>
      <c r="D1005" s="117" t="s">
        <v>149</v>
      </c>
      <c r="E1005" s="118" t="s">
        <v>106</v>
      </c>
      <c r="F1005" s="119" t="s">
        <v>444</v>
      </c>
      <c r="G1005" s="120" t="s">
        <v>440</v>
      </c>
      <c r="L1005" s="37" t="s">
        <v>512</v>
      </c>
      <c r="N1005" s="4"/>
      <c r="O1005" s="4"/>
    </row>
    <row r="1006" spans="1:15" ht="30">
      <c r="A1006" s="121" t="str">
        <f t="shared" si="158"/>
        <v>71040501134251</v>
      </c>
      <c r="B1006" s="115" t="s">
        <v>439</v>
      </c>
      <c r="C1006" s="116" t="s">
        <v>155</v>
      </c>
      <c r="D1006" s="117" t="s">
        <v>149</v>
      </c>
      <c r="E1006" s="118" t="s">
        <v>106</v>
      </c>
      <c r="F1006" s="119" t="s">
        <v>444</v>
      </c>
      <c r="G1006" s="120">
        <v>4251</v>
      </c>
      <c r="L1006" s="37" t="s">
        <v>142</v>
      </c>
      <c r="M1006" s="38">
        <v>4251</v>
      </c>
      <c r="N1006" s="4"/>
      <c r="O1006" s="4"/>
    </row>
    <row r="1007" spans="1:15">
      <c r="A1007" s="121" t="str">
        <f t="shared" si="158"/>
        <v>71040501135129</v>
      </c>
      <c r="B1007" s="115" t="s">
        <v>439</v>
      </c>
      <c r="C1007" s="116" t="s">
        <v>155</v>
      </c>
      <c r="D1007" s="117" t="s">
        <v>149</v>
      </c>
      <c r="E1007" s="118" t="s">
        <v>106</v>
      </c>
      <c r="F1007" s="119" t="s">
        <v>444</v>
      </c>
      <c r="G1007" s="120">
        <v>5129</v>
      </c>
      <c r="L1007" s="37" t="s">
        <v>424</v>
      </c>
      <c r="M1007" s="38">
        <v>5129</v>
      </c>
      <c r="N1007" s="4"/>
      <c r="O1007" s="4"/>
    </row>
    <row r="1008" spans="1:15">
      <c r="A1008" s="121" t="str">
        <f t="shared" si="158"/>
        <v>71040501135221</v>
      </c>
      <c r="B1008" s="115" t="s">
        <v>439</v>
      </c>
      <c r="C1008" s="116" t="s">
        <v>155</v>
      </c>
      <c r="D1008" s="117" t="s">
        <v>149</v>
      </c>
      <c r="E1008" s="118" t="s">
        <v>106</v>
      </c>
      <c r="F1008" s="119" t="s">
        <v>444</v>
      </c>
      <c r="G1008" s="120">
        <v>5221</v>
      </c>
      <c r="L1008" s="37" t="s">
        <v>428</v>
      </c>
      <c r="M1008" s="38">
        <v>5221</v>
      </c>
      <c r="N1008" s="4"/>
      <c r="O1008" s="4"/>
    </row>
    <row r="1009" spans="1:15">
      <c r="A1009" s="121" t="str">
        <f t="shared" si="158"/>
        <v>71040501140000</v>
      </c>
      <c r="B1009" s="115" t="s">
        <v>439</v>
      </c>
      <c r="C1009" s="116" t="s">
        <v>155</v>
      </c>
      <c r="D1009" s="117" t="s">
        <v>149</v>
      </c>
      <c r="E1009" s="118" t="s">
        <v>106</v>
      </c>
      <c r="F1009" s="119" t="s">
        <v>445</v>
      </c>
      <c r="G1009" s="120" t="s">
        <v>440</v>
      </c>
      <c r="L1009" s="37" t="s">
        <v>513</v>
      </c>
      <c r="N1009" s="4"/>
      <c r="O1009" s="4"/>
    </row>
    <row r="1010" spans="1:15">
      <c r="A1010" s="121" t="str">
        <f t="shared" si="158"/>
        <v>71040501144729</v>
      </c>
      <c r="B1010" s="115" t="s">
        <v>439</v>
      </c>
      <c r="C1010" s="116" t="s">
        <v>155</v>
      </c>
      <c r="D1010" s="117" t="s">
        <v>149</v>
      </c>
      <c r="E1010" s="118" t="s">
        <v>106</v>
      </c>
      <c r="F1010" s="119" t="s">
        <v>445</v>
      </c>
      <c r="G1010" s="120">
        <v>4729</v>
      </c>
      <c r="L1010" s="37" t="s">
        <v>348</v>
      </c>
      <c r="M1010" s="38">
        <v>4729</v>
      </c>
      <c r="N1010" s="4"/>
      <c r="O1010" s="4"/>
    </row>
    <row r="1011" spans="1:15">
      <c r="A1011" s="121" t="str">
        <f t="shared" si="158"/>
        <v>71040501150000</v>
      </c>
      <c r="B1011" s="115" t="s">
        <v>439</v>
      </c>
      <c r="C1011" s="116" t="s">
        <v>155</v>
      </c>
      <c r="D1011" s="117" t="s">
        <v>149</v>
      </c>
      <c r="E1011" s="118" t="s">
        <v>106</v>
      </c>
      <c r="F1011" s="119" t="s">
        <v>446</v>
      </c>
      <c r="G1011" s="120" t="s">
        <v>440</v>
      </c>
      <c r="L1011" s="37" t="s">
        <v>514</v>
      </c>
      <c r="N1011" s="4"/>
      <c r="O1011" s="4"/>
    </row>
    <row r="1012" spans="1:15">
      <c r="A1012" s="121" t="str">
        <f t="shared" si="158"/>
        <v>71040501155112</v>
      </c>
      <c r="B1012" s="115" t="s">
        <v>439</v>
      </c>
      <c r="C1012" s="116" t="s">
        <v>155</v>
      </c>
      <c r="D1012" s="117" t="s">
        <v>149</v>
      </c>
      <c r="E1012" s="118" t="s">
        <v>106</v>
      </c>
      <c r="F1012" s="119" t="s">
        <v>446</v>
      </c>
      <c r="G1012" s="120">
        <v>5112</v>
      </c>
      <c r="L1012" s="37" t="s">
        <v>173</v>
      </c>
      <c r="M1012" s="38">
        <v>5112</v>
      </c>
      <c r="N1012" s="4"/>
      <c r="O1012" s="4"/>
    </row>
    <row r="1013" spans="1:15">
      <c r="A1013" s="121" t="str">
        <f t="shared" si="158"/>
        <v>71040501155133</v>
      </c>
      <c r="B1013" s="115" t="s">
        <v>439</v>
      </c>
      <c r="C1013" s="116" t="s">
        <v>155</v>
      </c>
      <c r="D1013" s="117" t="s">
        <v>149</v>
      </c>
      <c r="E1013" s="118" t="s">
        <v>106</v>
      </c>
      <c r="F1013" s="119" t="s">
        <v>446</v>
      </c>
      <c r="G1013" s="120">
        <v>5133</v>
      </c>
      <c r="L1013" s="37" t="s">
        <v>197</v>
      </c>
      <c r="M1013" s="38">
        <v>5133</v>
      </c>
      <c r="N1013" s="4"/>
      <c r="O1013" s="4"/>
    </row>
    <row r="1014" spans="1:15">
      <c r="A1014" s="121" t="str">
        <f t="shared" si="158"/>
        <v>71040501155134</v>
      </c>
      <c r="B1014" s="115" t="s">
        <v>439</v>
      </c>
      <c r="C1014" s="116" t="s">
        <v>155</v>
      </c>
      <c r="D1014" s="117" t="s">
        <v>149</v>
      </c>
      <c r="E1014" s="118" t="s">
        <v>106</v>
      </c>
      <c r="F1014" s="119" t="s">
        <v>446</v>
      </c>
      <c r="G1014" s="120">
        <v>5134</v>
      </c>
      <c r="L1014" s="37" t="s">
        <v>139</v>
      </c>
      <c r="M1014" s="38">
        <v>5134</v>
      </c>
      <c r="N1014" s="4"/>
      <c r="O1014" s="4"/>
    </row>
    <row r="1015" spans="1:15">
      <c r="A1015" s="121" t="str">
        <f t="shared" si="158"/>
        <v>71040505020000</v>
      </c>
      <c r="B1015" s="115" t="s">
        <v>439</v>
      </c>
      <c r="C1015" s="116" t="s">
        <v>155</v>
      </c>
      <c r="D1015" s="117" t="s">
        <v>149</v>
      </c>
      <c r="E1015" s="118" t="s">
        <v>149</v>
      </c>
      <c r="F1015" s="119" t="s">
        <v>140</v>
      </c>
      <c r="G1015" s="120" t="s">
        <v>440</v>
      </c>
      <c r="L1015" s="37" t="s">
        <v>515</v>
      </c>
      <c r="N1015" s="4"/>
      <c r="O1015" s="4"/>
    </row>
    <row r="1016" spans="1:15" ht="30">
      <c r="A1016" s="121" t="str">
        <f t="shared" si="158"/>
        <v>71040505024511</v>
      </c>
      <c r="B1016" s="115" t="s">
        <v>439</v>
      </c>
      <c r="C1016" s="116" t="s">
        <v>155</v>
      </c>
      <c r="D1016" s="117" t="s">
        <v>149</v>
      </c>
      <c r="E1016" s="118" t="s">
        <v>149</v>
      </c>
      <c r="F1016" s="119" t="s">
        <v>140</v>
      </c>
      <c r="G1016" s="120">
        <v>4511</v>
      </c>
      <c r="L1016" s="37" t="s">
        <v>217</v>
      </c>
      <c r="M1016" s="38">
        <v>4511</v>
      </c>
      <c r="N1016" s="4"/>
      <c r="O1016" s="4"/>
    </row>
    <row r="1017" spans="1:15">
      <c r="A1017" s="121" t="str">
        <f t="shared" si="158"/>
        <v>71040505030000</v>
      </c>
      <c r="B1017" s="115" t="s">
        <v>439</v>
      </c>
      <c r="C1017" s="116" t="s">
        <v>155</v>
      </c>
      <c r="D1017" s="117" t="s">
        <v>149</v>
      </c>
      <c r="E1017" s="118" t="s">
        <v>149</v>
      </c>
      <c r="F1017" s="119" t="s">
        <v>442</v>
      </c>
      <c r="G1017" s="120" t="s">
        <v>440</v>
      </c>
      <c r="L1017" s="37" t="s">
        <v>516</v>
      </c>
      <c r="N1017" s="4"/>
      <c r="O1017" s="4"/>
    </row>
    <row r="1018" spans="1:15" ht="30">
      <c r="A1018" s="121" t="str">
        <f t="shared" si="158"/>
        <v>71040505034511</v>
      </c>
      <c r="B1018" s="115" t="s">
        <v>439</v>
      </c>
      <c r="C1018" s="116" t="s">
        <v>155</v>
      </c>
      <c r="D1018" s="117" t="s">
        <v>149</v>
      </c>
      <c r="E1018" s="118" t="s">
        <v>149</v>
      </c>
      <c r="F1018" s="119" t="s">
        <v>442</v>
      </c>
      <c r="G1018" s="120">
        <v>4511</v>
      </c>
      <c r="L1018" s="37" t="s">
        <v>217</v>
      </c>
      <c r="M1018" s="38">
        <v>4511</v>
      </c>
      <c r="N1018" s="4"/>
      <c r="O1018" s="4"/>
    </row>
    <row r="1019" spans="1:15">
      <c r="A1019" s="121" t="str">
        <f t="shared" si="158"/>
        <v>71040505040000</v>
      </c>
      <c r="B1019" s="115" t="s">
        <v>439</v>
      </c>
      <c r="C1019" s="116" t="s">
        <v>155</v>
      </c>
      <c r="D1019" s="117" t="s">
        <v>149</v>
      </c>
      <c r="E1019" s="118" t="s">
        <v>149</v>
      </c>
      <c r="F1019" s="119" t="s">
        <v>155</v>
      </c>
      <c r="G1019" s="120" t="s">
        <v>440</v>
      </c>
      <c r="L1019" s="37" t="s">
        <v>517</v>
      </c>
      <c r="N1019" s="4"/>
      <c r="O1019" s="4"/>
    </row>
    <row r="1020" spans="1:15">
      <c r="A1020" s="121" t="str">
        <f t="shared" si="158"/>
        <v>71040505044861</v>
      </c>
      <c r="B1020" s="115" t="s">
        <v>439</v>
      </c>
      <c r="C1020" s="116" t="s">
        <v>155</v>
      </c>
      <c r="D1020" s="117" t="s">
        <v>149</v>
      </c>
      <c r="E1020" s="118" t="s">
        <v>149</v>
      </c>
      <c r="F1020" s="119" t="s">
        <v>155</v>
      </c>
      <c r="G1020" s="120">
        <v>4861</v>
      </c>
      <c r="L1020" s="37" t="s">
        <v>134</v>
      </c>
      <c r="M1020" s="38">
        <v>4861</v>
      </c>
      <c r="N1020" s="4"/>
      <c r="O1020" s="4"/>
    </row>
    <row r="1021" spans="1:15">
      <c r="A1021" s="121" t="str">
        <f t="shared" si="158"/>
        <v>71040505050000</v>
      </c>
      <c r="B1021" s="115" t="s">
        <v>439</v>
      </c>
      <c r="C1021" s="116" t="s">
        <v>155</v>
      </c>
      <c r="D1021" s="117" t="s">
        <v>149</v>
      </c>
      <c r="E1021" s="118" t="s">
        <v>149</v>
      </c>
      <c r="F1021" s="119" t="s">
        <v>149</v>
      </c>
      <c r="G1021" s="120" t="s">
        <v>440</v>
      </c>
      <c r="L1021" s="37" t="s">
        <v>518</v>
      </c>
      <c r="N1021" s="4"/>
      <c r="O1021" s="4"/>
    </row>
    <row r="1022" spans="1:15">
      <c r="A1022" s="121" t="str">
        <f t="shared" si="158"/>
        <v>71040505054861</v>
      </c>
      <c r="B1022" s="115" t="s">
        <v>439</v>
      </c>
      <c r="C1022" s="116" t="s">
        <v>155</v>
      </c>
      <c r="D1022" s="117" t="s">
        <v>149</v>
      </c>
      <c r="E1022" s="118" t="s">
        <v>149</v>
      </c>
      <c r="F1022" s="119" t="s">
        <v>149</v>
      </c>
      <c r="G1022" s="120">
        <v>4861</v>
      </c>
      <c r="L1022" s="37" t="s">
        <v>134</v>
      </c>
      <c r="M1022" s="38">
        <v>4861</v>
      </c>
      <c r="N1022" s="4"/>
      <c r="O1022" s="4"/>
    </row>
    <row r="1023" spans="1:15">
      <c r="A1023" s="121" t="str">
        <f t="shared" si="158"/>
        <v>71040505060000</v>
      </c>
      <c r="B1023" s="115" t="s">
        <v>439</v>
      </c>
      <c r="C1023" s="116" t="s">
        <v>155</v>
      </c>
      <c r="D1023" s="117" t="s">
        <v>149</v>
      </c>
      <c r="E1023" s="118" t="s">
        <v>149</v>
      </c>
      <c r="F1023" s="119" t="s">
        <v>157</v>
      </c>
      <c r="G1023" s="120" t="s">
        <v>440</v>
      </c>
      <c r="L1023" s="37" t="s">
        <v>519</v>
      </c>
      <c r="N1023" s="4"/>
      <c r="O1023" s="4"/>
    </row>
    <row r="1024" spans="1:15">
      <c r="A1024" s="121" t="str">
        <f t="shared" si="158"/>
        <v>71040505064861</v>
      </c>
      <c r="B1024" s="115" t="s">
        <v>439</v>
      </c>
      <c r="C1024" s="116" t="s">
        <v>155</v>
      </c>
      <c r="D1024" s="117" t="s">
        <v>149</v>
      </c>
      <c r="E1024" s="118" t="s">
        <v>149</v>
      </c>
      <c r="F1024" s="119" t="s">
        <v>157</v>
      </c>
      <c r="G1024" s="120">
        <v>4861</v>
      </c>
      <c r="L1024" s="37" t="s">
        <v>134</v>
      </c>
      <c r="M1024" s="38">
        <v>4861</v>
      </c>
      <c r="N1024" s="4"/>
      <c r="O1024" s="4"/>
    </row>
    <row r="1025" spans="1:15">
      <c r="A1025" s="121" t="str">
        <f t="shared" si="158"/>
        <v>71040505070000</v>
      </c>
      <c r="B1025" s="115" t="s">
        <v>439</v>
      </c>
      <c r="C1025" s="116" t="s">
        <v>155</v>
      </c>
      <c r="D1025" s="117" t="s">
        <v>149</v>
      </c>
      <c r="E1025" s="118" t="s">
        <v>149</v>
      </c>
      <c r="F1025" s="119" t="s">
        <v>183</v>
      </c>
      <c r="G1025" s="120" t="s">
        <v>440</v>
      </c>
      <c r="L1025" s="37" t="s">
        <v>520</v>
      </c>
      <c r="N1025" s="4"/>
      <c r="O1025" s="4"/>
    </row>
    <row r="1026" spans="1:15" ht="30">
      <c r="A1026" s="121" t="str">
        <f t="shared" si="158"/>
        <v>71040505075113</v>
      </c>
      <c r="B1026" s="115" t="s">
        <v>439</v>
      </c>
      <c r="C1026" s="116" t="s">
        <v>155</v>
      </c>
      <c r="D1026" s="117" t="s">
        <v>149</v>
      </c>
      <c r="E1026" s="118" t="s">
        <v>149</v>
      </c>
      <c r="F1026" s="119" t="s">
        <v>183</v>
      </c>
      <c r="G1026" s="120">
        <v>5113</v>
      </c>
      <c r="L1026" s="37" t="s">
        <v>174</v>
      </c>
      <c r="M1026" s="38">
        <v>5113</v>
      </c>
      <c r="N1026" s="4"/>
      <c r="O1026" s="4"/>
    </row>
    <row r="1027" spans="1:15">
      <c r="A1027" s="121" t="str">
        <f t="shared" si="158"/>
        <v>71040700000000</v>
      </c>
      <c r="B1027" s="115" t="s">
        <v>439</v>
      </c>
      <c r="C1027" s="116" t="s">
        <v>155</v>
      </c>
      <c r="D1027" s="117" t="s">
        <v>183</v>
      </c>
      <c r="E1027" s="118" t="s">
        <v>441</v>
      </c>
      <c r="F1027" s="119" t="s">
        <v>441</v>
      </c>
      <c r="G1027" s="120" t="s">
        <v>440</v>
      </c>
      <c r="L1027" s="37" t="s">
        <v>521</v>
      </c>
      <c r="N1027" s="4"/>
      <c r="O1027" s="4"/>
    </row>
    <row r="1028" spans="1:15">
      <c r="A1028" s="121" t="str">
        <f t="shared" si="158"/>
        <v>71040700000001</v>
      </c>
      <c r="B1028" s="115" t="s">
        <v>439</v>
      </c>
      <c r="C1028" s="116" t="s">
        <v>155</v>
      </c>
      <c r="D1028" s="117" t="s">
        <v>183</v>
      </c>
      <c r="E1028" s="118" t="s">
        <v>441</v>
      </c>
      <c r="F1028" s="119" t="s">
        <v>441</v>
      </c>
      <c r="G1028" s="120" t="s">
        <v>96</v>
      </c>
      <c r="L1028" s="37" t="e">
        <v>#N/A</v>
      </c>
      <c r="N1028" s="4"/>
      <c r="O1028" s="4"/>
    </row>
    <row r="1029" spans="1:15">
      <c r="A1029" s="121" t="str">
        <f t="shared" si="158"/>
        <v>71040703000000</v>
      </c>
      <c r="B1029" s="115" t="s">
        <v>439</v>
      </c>
      <c r="C1029" s="116" t="s">
        <v>155</v>
      </c>
      <c r="D1029" s="117" t="s">
        <v>183</v>
      </c>
      <c r="E1029" s="118" t="s">
        <v>442</v>
      </c>
      <c r="F1029" s="119" t="s">
        <v>441</v>
      </c>
      <c r="G1029" s="120" t="s">
        <v>440</v>
      </c>
      <c r="L1029" s="37" t="s">
        <v>522</v>
      </c>
      <c r="N1029" s="4"/>
      <c r="O1029" s="4"/>
    </row>
    <row r="1030" spans="1:15">
      <c r="A1030" s="121" t="str">
        <f t="shared" si="158"/>
        <v>71040703000001</v>
      </c>
      <c r="B1030" s="115" t="s">
        <v>439</v>
      </c>
      <c r="C1030" s="116" t="s">
        <v>155</v>
      </c>
      <c r="D1030" s="117" t="s">
        <v>183</v>
      </c>
      <c r="E1030" s="118" t="s">
        <v>442</v>
      </c>
      <c r="F1030" s="119" t="s">
        <v>441</v>
      </c>
      <c r="G1030" s="120" t="s">
        <v>96</v>
      </c>
      <c r="L1030" s="37" t="e">
        <v>#N/A</v>
      </c>
      <c r="N1030" s="4"/>
      <c r="O1030" s="4"/>
    </row>
    <row r="1031" spans="1:15">
      <c r="A1031" s="121" t="str">
        <f t="shared" si="158"/>
        <v>71040703010000</v>
      </c>
      <c r="B1031" s="115" t="s">
        <v>439</v>
      </c>
      <c r="C1031" s="116" t="s">
        <v>155</v>
      </c>
      <c r="D1031" s="117" t="s">
        <v>183</v>
      </c>
      <c r="E1031" s="118" t="s">
        <v>442</v>
      </c>
      <c r="F1031" s="119" t="s">
        <v>106</v>
      </c>
      <c r="G1031" s="120" t="s">
        <v>440</v>
      </c>
      <c r="L1031" s="37" t="s">
        <v>523</v>
      </c>
      <c r="N1031" s="4"/>
      <c r="O1031" s="4"/>
    </row>
    <row r="1032" spans="1:15">
      <c r="A1032" s="121" t="str">
        <f t="shared" si="158"/>
        <v>71040703014639</v>
      </c>
      <c r="B1032" s="115" t="s">
        <v>439</v>
      </c>
      <c r="C1032" s="116" t="s">
        <v>155</v>
      </c>
      <c r="D1032" s="117" t="s">
        <v>183</v>
      </c>
      <c r="E1032" s="118" t="s">
        <v>442</v>
      </c>
      <c r="F1032" s="119" t="s">
        <v>106</v>
      </c>
      <c r="G1032" s="120">
        <v>4639</v>
      </c>
      <c r="L1032" s="37" t="s">
        <v>167</v>
      </c>
      <c r="M1032" s="38">
        <v>4639</v>
      </c>
      <c r="N1032" s="4"/>
      <c r="O1032" s="4"/>
    </row>
    <row r="1033" spans="1:15">
      <c r="A1033" s="121" t="str">
        <f t="shared" si="158"/>
        <v>71040901010000</v>
      </c>
      <c r="B1033" s="115" t="s">
        <v>439</v>
      </c>
      <c r="C1033" s="116" t="s">
        <v>155</v>
      </c>
      <c r="D1033" s="117" t="s">
        <v>187</v>
      </c>
      <c r="E1033" s="118" t="s">
        <v>106</v>
      </c>
      <c r="F1033" s="119" t="s">
        <v>106</v>
      </c>
      <c r="G1033" s="120" t="s">
        <v>440</v>
      </c>
      <c r="L1033" s="37" t="s">
        <v>524</v>
      </c>
      <c r="N1033" s="4"/>
      <c r="O1033" s="4"/>
    </row>
    <row r="1034" spans="1:15">
      <c r="A1034" s="121" t="str">
        <f t="shared" si="158"/>
        <v>71040901014239</v>
      </c>
      <c r="B1034" s="115" t="s">
        <v>439</v>
      </c>
      <c r="C1034" s="116" t="s">
        <v>155</v>
      </c>
      <c r="D1034" s="117" t="s">
        <v>187</v>
      </c>
      <c r="E1034" s="118" t="s">
        <v>106</v>
      </c>
      <c r="F1034" s="119" t="s">
        <v>106</v>
      </c>
      <c r="G1034" s="120">
        <v>4239</v>
      </c>
      <c r="L1034" s="37" t="s">
        <v>125</v>
      </c>
      <c r="M1034" s="38">
        <v>4239</v>
      </c>
      <c r="N1034" s="4"/>
      <c r="O1034" s="4"/>
    </row>
    <row r="1035" spans="1:15">
      <c r="A1035" s="121" t="str">
        <f t="shared" si="158"/>
        <v>71040901015221</v>
      </c>
      <c r="B1035" s="115" t="s">
        <v>439</v>
      </c>
      <c r="C1035" s="116" t="s">
        <v>155</v>
      </c>
      <c r="D1035" s="117" t="s">
        <v>187</v>
      </c>
      <c r="E1035" s="118" t="s">
        <v>106</v>
      </c>
      <c r="F1035" s="119" t="s">
        <v>106</v>
      </c>
      <c r="G1035" s="120">
        <v>5221</v>
      </c>
      <c r="L1035" s="37" t="s">
        <v>428</v>
      </c>
      <c r="M1035" s="38">
        <v>5221</v>
      </c>
      <c r="N1035" s="4"/>
      <c r="O1035" s="4"/>
    </row>
    <row r="1036" spans="1:15">
      <c r="A1036" s="121" t="str">
        <f t="shared" si="158"/>
        <v>71040901020000</v>
      </c>
      <c r="B1036" s="115" t="s">
        <v>439</v>
      </c>
      <c r="C1036" s="116" t="s">
        <v>155</v>
      </c>
      <c r="D1036" s="117" t="s">
        <v>187</v>
      </c>
      <c r="E1036" s="118" t="s">
        <v>106</v>
      </c>
      <c r="F1036" s="119" t="s">
        <v>140</v>
      </c>
      <c r="G1036" s="120" t="s">
        <v>440</v>
      </c>
      <c r="L1036" s="37" t="s">
        <v>525</v>
      </c>
      <c r="N1036" s="4"/>
      <c r="O1036" s="4"/>
    </row>
    <row r="1037" spans="1:15" ht="45">
      <c r="A1037" s="121" t="str">
        <f t="shared" si="158"/>
        <v>71040901024637</v>
      </c>
      <c r="B1037" s="115" t="s">
        <v>439</v>
      </c>
      <c r="C1037" s="116" t="s">
        <v>155</v>
      </c>
      <c r="D1037" s="117" t="s">
        <v>187</v>
      </c>
      <c r="E1037" s="118" t="s">
        <v>106</v>
      </c>
      <c r="F1037" s="119" t="s">
        <v>140</v>
      </c>
      <c r="G1037" s="120">
        <v>4637</v>
      </c>
      <c r="L1037" s="37" t="s">
        <v>215</v>
      </c>
      <c r="M1037" s="38">
        <v>4637</v>
      </c>
      <c r="N1037" s="4"/>
      <c r="O1037" s="4"/>
    </row>
    <row r="1038" spans="1:15">
      <c r="A1038" s="121" t="str">
        <f t="shared" si="158"/>
        <v>71040901030000</v>
      </c>
      <c r="B1038" s="115" t="s">
        <v>439</v>
      </c>
      <c r="C1038" s="116" t="s">
        <v>155</v>
      </c>
      <c r="D1038" s="117" t="s">
        <v>187</v>
      </c>
      <c r="E1038" s="118" t="s">
        <v>106</v>
      </c>
      <c r="F1038" s="119" t="s">
        <v>442</v>
      </c>
      <c r="G1038" s="120" t="s">
        <v>440</v>
      </c>
      <c r="L1038" s="37" t="s">
        <v>526</v>
      </c>
      <c r="N1038" s="4"/>
      <c r="O1038" s="4"/>
    </row>
    <row r="1039" spans="1:15" ht="30">
      <c r="A1039" s="121" t="str">
        <f t="shared" si="158"/>
        <v>71040901034511</v>
      </c>
      <c r="B1039" s="115" t="s">
        <v>439</v>
      </c>
      <c r="C1039" s="116" t="s">
        <v>155</v>
      </c>
      <c r="D1039" s="117" t="s">
        <v>187</v>
      </c>
      <c r="E1039" s="118" t="s">
        <v>106</v>
      </c>
      <c r="F1039" s="119" t="s">
        <v>442</v>
      </c>
      <c r="G1039" s="120">
        <v>4511</v>
      </c>
      <c r="L1039" s="37" t="s">
        <v>217</v>
      </c>
      <c r="M1039" s="38">
        <v>4511</v>
      </c>
      <c r="N1039" s="4"/>
      <c r="O1039" s="4"/>
    </row>
    <row r="1040" spans="1:15">
      <c r="A1040" s="121" t="str">
        <f t="shared" si="158"/>
        <v>71040901040000</v>
      </c>
      <c r="B1040" s="115" t="s">
        <v>439</v>
      </c>
      <c r="C1040" s="116" t="s">
        <v>155</v>
      </c>
      <c r="D1040" s="117" t="s">
        <v>187</v>
      </c>
      <c r="E1040" s="118" t="s">
        <v>106</v>
      </c>
      <c r="F1040" s="119" t="s">
        <v>155</v>
      </c>
      <c r="G1040" s="120" t="s">
        <v>440</v>
      </c>
      <c r="L1040" s="37" t="s">
        <v>527</v>
      </c>
      <c r="N1040" s="4"/>
      <c r="O1040" s="4"/>
    </row>
    <row r="1041" spans="1:15">
      <c r="A1041" s="121" t="str">
        <f t="shared" si="158"/>
        <v>71040901044639</v>
      </c>
      <c r="B1041" s="115" t="s">
        <v>439</v>
      </c>
      <c r="C1041" s="116" t="s">
        <v>155</v>
      </c>
      <c r="D1041" s="117" t="s">
        <v>187</v>
      </c>
      <c r="E1041" s="118" t="s">
        <v>106</v>
      </c>
      <c r="F1041" s="119" t="s">
        <v>155</v>
      </c>
      <c r="G1041" s="120">
        <v>4639</v>
      </c>
      <c r="L1041" s="37" t="s">
        <v>167</v>
      </c>
      <c r="M1041" s="38">
        <v>4639</v>
      </c>
      <c r="N1041" s="4"/>
      <c r="O1041" s="4"/>
    </row>
    <row r="1042" spans="1:15" ht="30">
      <c r="A1042" s="121" t="str">
        <f t="shared" si="158"/>
        <v>71040901044819</v>
      </c>
      <c r="B1042" s="115" t="s">
        <v>439</v>
      </c>
      <c r="C1042" s="116" t="s">
        <v>155</v>
      </c>
      <c r="D1042" s="117" t="s">
        <v>187</v>
      </c>
      <c r="E1042" s="118" t="s">
        <v>106</v>
      </c>
      <c r="F1042" s="119" t="s">
        <v>155</v>
      </c>
      <c r="G1042" s="120">
        <v>4819</v>
      </c>
      <c r="L1042" s="37" t="s">
        <v>219</v>
      </c>
      <c r="M1042" s="38">
        <v>4819</v>
      </c>
      <c r="N1042" s="4"/>
      <c r="O1042" s="4"/>
    </row>
    <row r="1043" spans="1:15">
      <c r="A1043" s="121" t="str">
        <f t="shared" si="158"/>
        <v>71040901050000</v>
      </c>
      <c r="B1043" s="115" t="s">
        <v>439</v>
      </c>
      <c r="C1043" s="116" t="s">
        <v>155</v>
      </c>
      <c r="D1043" s="117" t="s">
        <v>187</v>
      </c>
      <c r="E1043" s="118" t="s">
        <v>106</v>
      </c>
      <c r="F1043" s="119" t="s">
        <v>149</v>
      </c>
      <c r="G1043" s="120" t="s">
        <v>440</v>
      </c>
      <c r="L1043" s="37" t="s">
        <v>528</v>
      </c>
      <c r="N1043" s="4"/>
      <c r="O1043" s="4"/>
    </row>
    <row r="1044" spans="1:15">
      <c r="A1044" s="121" t="str">
        <f t="shared" si="158"/>
        <v>71040901058111</v>
      </c>
      <c r="B1044" s="115" t="s">
        <v>439</v>
      </c>
      <c r="C1044" s="116" t="s">
        <v>155</v>
      </c>
      <c r="D1044" s="117" t="s">
        <v>187</v>
      </c>
      <c r="E1044" s="118" t="s">
        <v>106</v>
      </c>
      <c r="F1044" s="119" t="s">
        <v>149</v>
      </c>
      <c r="G1044" s="120">
        <v>8111</v>
      </c>
      <c r="L1044" s="37" t="s">
        <v>434</v>
      </c>
      <c r="M1044" s="38">
        <v>8111</v>
      </c>
      <c r="N1044" s="4"/>
      <c r="O1044" s="4"/>
    </row>
    <row r="1045" spans="1:15">
      <c r="A1045" s="121" t="str">
        <f t="shared" si="158"/>
        <v>71040901058411</v>
      </c>
      <c r="B1045" s="115" t="s">
        <v>439</v>
      </c>
      <c r="C1045" s="116" t="s">
        <v>155</v>
      </c>
      <c r="D1045" s="117" t="s">
        <v>187</v>
      </c>
      <c r="E1045" s="118" t="s">
        <v>106</v>
      </c>
      <c r="F1045" s="119" t="s">
        <v>149</v>
      </c>
      <c r="G1045" s="120">
        <v>8411</v>
      </c>
      <c r="L1045" s="37" t="s">
        <v>438</v>
      </c>
      <c r="M1045" s="38">
        <v>8411</v>
      </c>
      <c r="N1045" s="4"/>
      <c r="O1045" s="4"/>
    </row>
    <row r="1046" spans="1:15">
      <c r="A1046" s="121" t="str">
        <f t="shared" si="158"/>
        <v>71040901060000</v>
      </c>
      <c r="B1046" s="115" t="s">
        <v>439</v>
      </c>
      <c r="C1046" s="116" t="s">
        <v>155</v>
      </c>
      <c r="D1046" s="117" t="s">
        <v>187</v>
      </c>
      <c r="E1046" s="118" t="s">
        <v>106</v>
      </c>
      <c r="F1046" s="119" t="s">
        <v>157</v>
      </c>
      <c r="G1046" s="120" t="s">
        <v>440</v>
      </c>
      <c r="L1046" s="37" t="s">
        <v>529</v>
      </c>
      <c r="N1046" s="4"/>
      <c r="O1046" s="4"/>
    </row>
    <row r="1047" spans="1:15" ht="30">
      <c r="A1047" s="121" t="str">
        <f t="shared" si="158"/>
        <v>71040901064819</v>
      </c>
      <c r="B1047" s="115" t="s">
        <v>439</v>
      </c>
      <c r="C1047" s="116" t="s">
        <v>155</v>
      </c>
      <c r="D1047" s="117" t="s">
        <v>187</v>
      </c>
      <c r="E1047" s="118" t="s">
        <v>106</v>
      </c>
      <c r="F1047" s="119" t="s">
        <v>157</v>
      </c>
      <c r="G1047" s="120">
        <v>4819</v>
      </c>
      <c r="L1047" s="37" t="s">
        <v>219</v>
      </c>
      <c r="M1047" s="38">
        <v>4819</v>
      </c>
      <c r="N1047" s="4"/>
      <c r="O1047" s="4"/>
    </row>
    <row r="1048" spans="1:15">
      <c r="A1048" s="121" t="str">
        <f t="shared" si="158"/>
        <v>71040901070000</v>
      </c>
      <c r="B1048" s="115" t="s">
        <v>439</v>
      </c>
      <c r="C1048" s="116" t="s">
        <v>155</v>
      </c>
      <c r="D1048" s="117" t="s">
        <v>187</v>
      </c>
      <c r="E1048" s="118" t="s">
        <v>106</v>
      </c>
      <c r="F1048" s="119" t="s">
        <v>183</v>
      </c>
      <c r="G1048" s="120" t="s">
        <v>440</v>
      </c>
      <c r="L1048" s="37" t="s">
        <v>530</v>
      </c>
      <c r="N1048" s="4"/>
      <c r="O1048" s="4"/>
    </row>
    <row r="1049" spans="1:15">
      <c r="A1049" s="121" t="str">
        <f t="shared" si="158"/>
        <v>71040901074239</v>
      </c>
      <c r="B1049" s="115" t="s">
        <v>439</v>
      </c>
      <c r="C1049" s="116" t="s">
        <v>155</v>
      </c>
      <c r="D1049" s="117" t="s">
        <v>187</v>
      </c>
      <c r="E1049" s="118" t="s">
        <v>106</v>
      </c>
      <c r="F1049" s="119" t="s">
        <v>183</v>
      </c>
      <c r="G1049" s="120">
        <v>4239</v>
      </c>
      <c r="L1049" s="37" t="s">
        <v>125</v>
      </c>
      <c r="M1049" s="38">
        <v>4239</v>
      </c>
      <c r="N1049" s="4"/>
      <c r="O1049" s="4"/>
    </row>
    <row r="1050" spans="1:15">
      <c r="A1050" s="121" t="str">
        <f t="shared" si="158"/>
        <v>71040901080000</v>
      </c>
      <c r="B1050" s="115" t="s">
        <v>439</v>
      </c>
      <c r="C1050" s="116" t="s">
        <v>155</v>
      </c>
      <c r="D1050" s="117" t="s">
        <v>187</v>
      </c>
      <c r="E1050" s="118" t="s">
        <v>106</v>
      </c>
      <c r="F1050" s="119" t="s">
        <v>185</v>
      </c>
      <c r="G1050" s="120" t="s">
        <v>440</v>
      </c>
      <c r="L1050" s="37" t="s">
        <v>531</v>
      </c>
      <c r="N1050" s="4"/>
      <c r="O1050" s="4"/>
    </row>
    <row r="1051" spans="1:15">
      <c r="A1051" s="121" t="str">
        <f t="shared" si="158"/>
        <v>71040901084234</v>
      </c>
      <c r="B1051" s="115" t="s">
        <v>439</v>
      </c>
      <c r="C1051" s="116" t="s">
        <v>155</v>
      </c>
      <c r="D1051" s="117" t="s">
        <v>187</v>
      </c>
      <c r="E1051" s="118" t="s">
        <v>106</v>
      </c>
      <c r="F1051" s="119" t="s">
        <v>185</v>
      </c>
      <c r="G1051" s="120">
        <v>4234</v>
      </c>
      <c r="L1051" s="37" t="s">
        <v>122</v>
      </c>
      <c r="M1051" s="38">
        <v>4234</v>
      </c>
      <c r="N1051" s="4"/>
      <c r="O1051" s="4"/>
    </row>
    <row r="1052" spans="1:15" ht="30">
      <c r="A1052" s="121" t="str">
        <f t="shared" si="158"/>
        <v>71040901084511</v>
      </c>
      <c r="B1052" s="115" t="s">
        <v>439</v>
      </c>
      <c r="C1052" s="116" t="s">
        <v>155</v>
      </c>
      <c r="D1052" s="117" t="s">
        <v>187</v>
      </c>
      <c r="E1052" s="118" t="s">
        <v>106</v>
      </c>
      <c r="F1052" s="119" t="s">
        <v>185</v>
      </c>
      <c r="G1052" s="120">
        <v>4511</v>
      </c>
      <c r="L1052" s="37" t="s">
        <v>217</v>
      </c>
      <c r="M1052" s="38">
        <v>4511</v>
      </c>
      <c r="N1052" s="4"/>
      <c r="O1052" s="4"/>
    </row>
    <row r="1053" spans="1:15">
      <c r="A1053" s="121" t="str">
        <f t="shared" si="158"/>
        <v>71040901094234</v>
      </c>
      <c r="B1053" s="115" t="s">
        <v>439</v>
      </c>
      <c r="C1053" s="116" t="s">
        <v>155</v>
      </c>
      <c r="D1053" s="117" t="s">
        <v>187</v>
      </c>
      <c r="E1053" s="118" t="s">
        <v>106</v>
      </c>
      <c r="F1053" s="119" t="s">
        <v>187</v>
      </c>
      <c r="G1053" s="120">
        <v>4234</v>
      </c>
      <c r="L1053" s="37" t="s">
        <v>122</v>
      </c>
      <c r="M1053" s="38">
        <v>4234</v>
      </c>
      <c r="N1053" s="4"/>
      <c r="O1053" s="4"/>
    </row>
    <row r="1054" spans="1:15">
      <c r="A1054" s="121" t="str">
        <f t="shared" si="158"/>
        <v>71040901100000</v>
      </c>
      <c r="B1054" s="115" t="s">
        <v>439</v>
      </c>
      <c r="C1054" s="116" t="s">
        <v>155</v>
      </c>
      <c r="D1054" s="117" t="s">
        <v>187</v>
      </c>
      <c r="E1054" s="118" t="s">
        <v>106</v>
      </c>
      <c r="F1054" s="119" t="s">
        <v>189</v>
      </c>
      <c r="G1054" s="120" t="s">
        <v>440</v>
      </c>
      <c r="L1054" s="37" t="s">
        <v>532</v>
      </c>
      <c r="N1054" s="4"/>
      <c r="O1054" s="4"/>
    </row>
    <row r="1055" spans="1:15">
      <c r="A1055" s="121" t="str">
        <f t="shared" si="158"/>
        <v>71040901104823</v>
      </c>
      <c r="B1055" s="115" t="s">
        <v>439</v>
      </c>
      <c r="C1055" s="116" t="s">
        <v>155</v>
      </c>
      <c r="D1055" s="117" t="s">
        <v>187</v>
      </c>
      <c r="E1055" s="118" t="s">
        <v>106</v>
      </c>
      <c r="F1055" s="119" t="s">
        <v>189</v>
      </c>
      <c r="G1055" s="120">
        <v>4823</v>
      </c>
      <c r="L1055" s="37" t="s">
        <v>133</v>
      </c>
      <c r="M1055" s="38">
        <v>4823</v>
      </c>
      <c r="N1055" s="4"/>
      <c r="O1055" s="4"/>
    </row>
    <row r="1056" spans="1:15">
      <c r="A1056" s="121" t="str">
        <f t="shared" si="158"/>
        <v>71040901105129</v>
      </c>
      <c r="B1056" s="115" t="s">
        <v>439</v>
      </c>
      <c r="C1056" s="116" t="s">
        <v>155</v>
      </c>
      <c r="D1056" s="117" t="s">
        <v>187</v>
      </c>
      <c r="E1056" s="118" t="s">
        <v>106</v>
      </c>
      <c r="F1056" s="119" t="s">
        <v>189</v>
      </c>
      <c r="G1056" s="120">
        <v>5129</v>
      </c>
      <c r="L1056" s="37" t="s">
        <v>424</v>
      </c>
      <c r="M1056" s="38">
        <v>5129</v>
      </c>
      <c r="N1056" s="4"/>
      <c r="O1056" s="4"/>
    </row>
    <row r="1057" spans="1:15">
      <c r="A1057" s="121" t="str">
        <f t="shared" si="158"/>
        <v>71040901110000</v>
      </c>
      <c r="B1057" s="115" t="s">
        <v>439</v>
      </c>
      <c r="C1057" s="116" t="s">
        <v>155</v>
      </c>
      <c r="D1057" s="117" t="s">
        <v>187</v>
      </c>
      <c r="E1057" s="118" t="s">
        <v>106</v>
      </c>
      <c r="F1057" s="119" t="s">
        <v>104</v>
      </c>
      <c r="G1057" s="120" t="s">
        <v>440</v>
      </c>
      <c r="L1057" s="37" t="s">
        <v>533</v>
      </c>
      <c r="N1057" s="4"/>
      <c r="O1057" s="4"/>
    </row>
    <row r="1058" spans="1:15" ht="30">
      <c r="A1058" s="121" t="str">
        <f t="shared" si="158"/>
        <v>71040901114512</v>
      </c>
      <c r="B1058" s="115" t="s">
        <v>439</v>
      </c>
      <c r="C1058" s="116" t="s">
        <v>155</v>
      </c>
      <c r="D1058" s="117" t="s">
        <v>187</v>
      </c>
      <c r="E1058" s="118" t="s">
        <v>106</v>
      </c>
      <c r="F1058" s="119" t="s">
        <v>104</v>
      </c>
      <c r="G1058" s="120" t="s">
        <v>229</v>
      </c>
      <c r="L1058" s="37" t="s">
        <v>230</v>
      </c>
      <c r="M1058" s="38">
        <v>4512</v>
      </c>
      <c r="N1058" s="4"/>
      <c r="O1058" s="4"/>
    </row>
    <row r="1059" spans="1:15">
      <c r="A1059" s="121" t="str">
        <f t="shared" si="158"/>
        <v>71050101015112</v>
      </c>
      <c r="B1059" s="115" t="s">
        <v>439</v>
      </c>
      <c r="C1059" s="116" t="s">
        <v>149</v>
      </c>
      <c r="D1059" s="117" t="s">
        <v>106</v>
      </c>
      <c r="E1059" s="118" t="s">
        <v>106</v>
      </c>
      <c r="F1059" s="119" t="s">
        <v>106</v>
      </c>
      <c r="G1059" s="120">
        <v>5112</v>
      </c>
      <c r="L1059" s="37" t="s">
        <v>173</v>
      </c>
      <c r="M1059" s="38">
        <v>5112</v>
      </c>
      <c r="N1059" s="4"/>
      <c r="O1059" s="4"/>
    </row>
    <row r="1060" spans="1:15" ht="30">
      <c r="A1060" s="121" t="str">
        <f t="shared" si="158"/>
        <v>71050101015113</v>
      </c>
      <c r="B1060" s="115" t="s">
        <v>439</v>
      </c>
      <c r="C1060" s="116" t="s">
        <v>149</v>
      </c>
      <c r="D1060" s="117" t="s">
        <v>106</v>
      </c>
      <c r="E1060" s="118" t="s">
        <v>106</v>
      </c>
      <c r="F1060" s="119" t="s">
        <v>106</v>
      </c>
      <c r="G1060" s="120">
        <v>5113</v>
      </c>
      <c r="L1060" s="37" t="s">
        <v>174</v>
      </c>
      <c r="M1060" s="38">
        <v>5113</v>
      </c>
      <c r="N1060" s="4"/>
      <c r="O1060" s="4"/>
    </row>
    <row r="1061" spans="1:15">
      <c r="A1061" s="121" t="str">
        <f t="shared" si="158"/>
        <v>71050101020000</v>
      </c>
      <c r="B1061" s="115" t="s">
        <v>439</v>
      </c>
      <c r="C1061" s="116" t="s">
        <v>149</v>
      </c>
      <c r="D1061" s="117" t="s">
        <v>106</v>
      </c>
      <c r="E1061" s="118" t="s">
        <v>106</v>
      </c>
      <c r="F1061" s="119" t="s">
        <v>140</v>
      </c>
      <c r="G1061" s="120" t="s">
        <v>440</v>
      </c>
      <c r="L1061" s="37" t="s">
        <v>534</v>
      </c>
      <c r="N1061" s="4"/>
      <c r="O1061" s="4"/>
    </row>
    <row r="1062" spans="1:15">
      <c r="A1062" s="121" t="str">
        <f t="shared" si="158"/>
        <v>71050101024213</v>
      </c>
      <c r="B1062" s="115" t="s">
        <v>439</v>
      </c>
      <c r="C1062" s="116" t="s">
        <v>149</v>
      </c>
      <c r="D1062" s="117" t="s">
        <v>106</v>
      </c>
      <c r="E1062" s="118" t="s">
        <v>106</v>
      </c>
      <c r="F1062" s="119" t="s">
        <v>140</v>
      </c>
      <c r="G1062" s="120">
        <v>4213</v>
      </c>
      <c r="L1062" s="37" t="s">
        <v>115</v>
      </c>
      <c r="M1062" s="38">
        <v>4213</v>
      </c>
      <c r="N1062" s="4"/>
      <c r="O1062" s="4"/>
    </row>
    <row r="1063" spans="1:15">
      <c r="A1063" s="121" t="str">
        <f t="shared" si="158"/>
        <v>71050300000000</v>
      </c>
      <c r="B1063" s="115" t="s">
        <v>439</v>
      </c>
      <c r="C1063" s="116" t="s">
        <v>149</v>
      </c>
      <c r="D1063" s="117" t="s">
        <v>442</v>
      </c>
      <c r="E1063" s="118" t="s">
        <v>441</v>
      </c>
      <c r="F1063" s="119" t="s">
        <v>441</v>
      </c>
      <c r="G1063" s="120" t="s">
        <v>440</v>
      </c>
      <c r="L1063" s="37" t="s">
        <v>535</v>
      </c>
      <c r="N1063" s="4"/>
      <c r="O1063" s="4"/>
    </row>
    <row r="1064" spans="1:15">
      <c r="A1064" s="121" t="str">
        <f t="shared" si="158"/>
        <v>71050300000001</v>
      </c>
      <c r="B1064" s="115" t="s">
        <v>439</v>
      </c>
      <c r="C1064" s="116" t="s">
        <v>149</v>
      </c>
      <c r="D1064" s="117" t="s">
        <v>442</v>
      </c>
      <c r="E1064" s="118" t="s">
        <v>441</v>
      </c>
      <c r="F1064" s="119" t="s">
        <v>441</v>
      </c>
      <c r="G1064" s="120" t="s">
        <v>96</v>
      </c>
      <c r="L1064" s="37" t="e">
        <v>#N/A</v>
      </c>
      <c r="N1064" s="4"/>
      <c r="O1064" s="4"/>
    </row>
    <row r="1065" spans="1:15">
      <c r="A1065" s="121" t="str">
        <f t="shared" ref="A1065:A1128" si="159">CONCATENATE(B1065,C1065,D1065,E1065,F1065,G1065)</f>
        <v>71050301000000</v>
      </c>
      <c r="B1065" s="115" t="s">
        <v>439</v>
      </c>
      <c r="C1065" s="116" t="s">
        <v>149</v>
      </c>
      <c r="D1065" s="117" t="s">
        <v>442</v>
      </c>
      <c r="E1065" s="118" t="s">
        <v>106</v>
      </c>
      <c r="F1065" s="119" t="s">
        <v>441</v>
      </c>
      <c r="G1065" s="120" t="s">
        <v>440</v>
      </c>
      <c r="L1065" s="37" t="s">
        <v>536</v>
      </c>
      <c r="N1065" s="4"/>
      <c r="O1065" s="4"/>
    </row>
    <row r="1066" spans="1:15">
      <c r="A1066" s="121" t="str">
        <f t="shared" si="159"/>
        <v>71050301000001</v>
      </c>
      <c r="B1066" s="115" t="s">
        <v>439</v>
      </c>
      <c r="C1066" s="116" t="s">
        <v>149</v>
      </c>
      <c r="D1066" s="117" t="s">
        <v>442</v>
      </c>
      <c r="E1066" s="118" t="s">
        <v>106</v>
      </c>
      <c r="F1066" s="119" t="s">
        <v>441</v>
      </c>
      <c r="G1066" s="120" t="s">
        <v>96</v>
      </c>
      <c r="L1066" s="37" t="e">
        <v>#N/A</v>
      </c>
      <c r="N1066" s="4"/>
      <c r="O1066" s="4"/>
    </row>
    <row r="1067" spans="1:15">
      <c r="A1067" s="121" t="str">
        <f t="shared" si="159"/>
        <v>71050301010000</v>
      </c>
      <c r="B1067" s="115" t="s">
        <v>439</v>
      </c>
      <c r="C1067" s="116" t="s">
        <v>149</v>
      </c>
      <c r="D1067" s="117" t="s">
        <v>442</v>
      </c>
      <c r="E1067" s="118" t="s">
        <v>106</v>
      </c>
      <c r="F1067" s="119" t="s">
        <v>106</v>
      </c>
      <c r="G1067" s="120" t="s">
        <v>440</v>
      </c>
      <c r="L1067" s="37" t="s">
        <v>537</v>
      </c>
      <c r="N1067" s="4"/>
      <c r="O1067" s="4"/>
    </row>
    <row r="1068" spans="1:15">
      <c r="A1068" s="121" t="str">
        <f t="shared" si="159"/>
        <v>71050301014213</v>
      </c>
      <c r="B1068" s="115" t="s">
        <v>439</v>
      </c>
      <c r="C1068" s="116" t="s">
        <v>149</v>
      </c>
      <c r="D1068" s="117" t="s">
        <v>442</v>
      </c>
      <c r="E1068" s="118" t="s">
        <v>106</v>
      </c>
      <c r="F1068" s="119" t="s">
        <v>106</v>
      </c>
      <c r="G1068" s="120">
        <v>4213</v>
      </c>
      <c r="L1068" s="37" t="s">
        <v>115</v>
      </c>
      <c r="M1068" s="38">
        <v>4213</v>
      </c>
      <c r="N1068" s="4"/>
      <c r="O1068" s="4"/>
    </row>
    <row r="1069" spans="1:15">
      <c r="A1069" s="121" t="str">
        <f t="shared" si="159"/>
        <v>71050601014269</v>
      </c>
      <c r="B1069" s="115" t="s">
        <v>439</v>
      </c>
      <c r="C1069" s="116" t="s">
        <v>149</v>
      </c>
      <c r="D1069" s="117" t="s">
        <v>157</v>
      </c>
      <c r="E1069" s="118" t="s">
        <v>106</v>
      </c>
      <c r="F1069" s="119" t="s">
        <v>106</v>
      </c>
      <c r="G1069" s="120">
        <v>4269</v>
      </c>
      <c r="L1069" s="37" t="s">
        <v>240</v>
      </c>
      <c r="M1069" s="38">
        <v>4269</v>
      </c>
      <c r="N1069" s="4"/>
      <c r="O1069" s="4"/>
    </row>
    <row r="1070" spans="1:15" ht="45">
      <c r="A1070" s="121" t="str">
        <f t="shared" si="159"/>
        <v>71050601014638</v>
      </c>
      <c r="B1070" s="115" t="s">
        <v>439</v>
      </c>
      <c r="C1070" s="116" t="s">
        <v>149</v>
      </c>
      <c r="D1070" s="117" t="s">
        <v>157</v>
      </c>
      <c r="E1070" s="118" t="s">
        <v>106</v>
      </c>
      <c r="F1070" s="119" t="s">
        <v>106</v>
      </c>
      <c r="G1070" s="120">
        <v>4638</v>
      </c>
      <c r="L1070" s="37" t="s">
        <v>241</v>
      </c>
      <c r="M1070" s="38">
        <v>4638</v>
      </c>
      <c r="N1070" s="4"/>
      <c r="O1070" s="4"/>
    </row>
    <row r="1071" spans="1:15" ht="30">
      <c r="A1071" s="121" t="str">
        <f t="shared" si="159"/>
        <v>71050601014819</v>
      </c>
      <c r="B1071" s="115" t="s">
        <v>439</v>
      </c>
      <c r="C1071" s="116" t="s">
        <v>149</v>
      </c>
      <c r="D1071" s="117" t="s">
        <v>157</v>
      </c>
      <c r="E1071" s="118" t="s">
        <v>106</v>
      </c>
      <c r="F1071" s="119" t="s">
        <v>106</v>
      </c>
      <c r="G1071" s="120">
        <v>4819</v>
      </c>
      <c r="L1071" s="37" t="s">
        <v>219</v>
      </c>
      <c r="M1071" s="38">
        <v>4819</v>
      </c>
      <c r="N1071" s="4"/>
      <c r="O1071" s="4"/>
    </row>
    <row r="1072" spans="1:15" ht="30">
      <c r="A1072" s="121" t="str">
        <f t="shared" si="159"/>
        <v>71050601015113</v>
      </c>
      <c r="B1072" s="115" t="s">
        <v>439</v>
      </c>
      <c r="C1072" s="116" t="s">
        <v>149</v>
      </c>
      <c r="D1072" s="117" t="s">
        <v>157</v>
      </c>
      <c r="E1072" s="118" t="s">
        <v>106</v>
      </c>
      <c r="F1072" s="119" t="s">
        <v>106</v>
      </c>
      <c r="G1072" s="120">
        <v>5113</v>
      </c>
      <c r="L1072" s="37" t="s">
        <v>174</v>
      </c>
      <c r="M1072" s="38">
        <v>5113</v>
      </c>
      <c r="N1072" s="4"/>
      <c r="O1072" s="4"/>
    </row>
    <row r="1073" spans="1:15">
      <c r="A1073" s="121" t="str">
        <f t="shared" si="159"/>
        <v>71050601040000</v>
      </c>
      <c r="B1073" s="115" t="s">
        <v>439</v>
      </c>
      <c r="C1073" s="116" t="s">
        <v>149</v>
      </c>
      <c r="D1073" s="117" t="s">
        <v>157</v>
      </c>
      <c r="E1073" s="118" t="s">
        <v>106</v>
      </c>
      <c r="F1073" s="119" t="s">
        <v>155</v>
      </c>
      <c r="G1073" s="120" t="s">
        <v>440</v>
      </c>
      <c r="L1073" s="37" t="s">
        <v>538</v>
      </c>
      <c r="N1073" s="4"/>
      <c r="O1073" s="4"/>
    </row>
    <row r="1074" spans="1:15">
      <c r="A1074" s="121" t="str">
        <f t="shared" si="159"/>
        <v>71050601044269</v>
      </c>
      <c r="B1074" s="115" t="s">
        <v>439</v>
      </c>
      <c r="C1074" s="116" t="s">
        <v>149</v>
      </c>
      <c r="D1074" s="117" t="s">
        <v>157</v>
      </c>
      <c r="E1074" s="118" t="s">
        <v>106</v>
      </c>
      <c r="F1074" s="119" t="s">
        <v>155</v>
      </c>
      <c r="G1074" s="120">
        <v>4269</v>
      </c>
      <c r="L1074" s="37" t="s">
        <v>240</v>
      </c>
      <c r="M1074" s="38">
        <v>4269</v>
      </c>
      <c r="N1074" s="4"/>
      <c r="O1074" s="4"/>
    </row>
    <row r="1075" spans="1:15" ht="30">
      <c r="A1075" s="121" t="str">
        <f t="shared" si="159"/>
        <v>71050601044819</v>
      </c>
      <c r="B1075" s="115" t="s">
        <v>439</v>
      </c>
      <c r="C1075" s="116" t="s">
        <v>149</v>
      </c>
      <c r="D1075" s="117" t="s">
        <v>157</v>
      </c>
      <c r="E1075" s="118" t="s">
        <v>106</v>
      </c>
      <c r="F1075" s="119" t="s">
        <v>155</v>
      </c>
      <c r="G1075" s="120">
        <v>4819</v>
      </c>
      <c r="L1075" s="37" t="s">
        <v>219</v>
      </c>
      <c r="M1075" s="38">
        <v>4819</v>
      </c>
      <c r="N1075" s="4"/>
      <c r="O1075" s="4"/>
    </row>
    <row r="1076" spans="1:15">
      <c r="A1076" s="121" t="str">
        <f t="shared" si="159"/>
        <v>71050601045221</v>
      </c>
      <c r="B1076" s="115" t="s">
        <v>439</v>
      </c>
      <c r="C1076" s="116" t="s">
        <v>149</v>
      </c>
      <c r="D1076" s="117" t="s">
        <v>157</v>
      </c>
      <c r="E1076" s="118" t="s">
        <v>106</v>
      </c>
      <c r="F1076" s="119" t="s">
        <v>155</v>
      </c>
      <c r="G1076" s="120">
        <v>5221</v>
      </c>
      <c r="L1076" s="37" t="s">
        <v>428</v>
      </c>
      <c r="M1076" s="38">
        <v>5221</v>
      </c>
      <c r="N1076" s="4"/>
      <c r="O1076" s="4"/>
    </row>
    <row r="1077" spans="1:15">
      <c r="A1077" s="121" t="str">
        <f t="shared" si="159"/>
        <v>71050601050000</v>
      </c>
      <c r="B1077" s="115" t="s">
        <v>439</v>
      </c>
      <c r="C1077" s="116" t="s">
        <v>149</v>
      </c>
      <c r="D1077" s="117" t="s">
        <v>157</v>
      </c>
      <c r="E1077" s="118" t="s">
        <v>106</v>
      </c>
      <c r="F1077" s="119" t="s">
        <v>149</v>
      </c>
      <c r="G1077" s="120" t="s">
        <v>440</v>
      </c>
      <c r="L1077" s="37" t="s">
        <v>539</v>
      </c>
      <c r="N1077" s="4"/>
      <c r="O1077" s="4"/>
    </row>
    <row r="1078" spans="1:15">
      <c r="A1078" s="121" t="str">
        <f t="shared" si="159"/>
        <v>71050601054861</v>
      </c>
      <c r="B1078" s="115" t="s">
        <v>439</v>
      </c>
      <c r="C1078" s="116" t="s">
        <v>149</v>
      </c>
      <c r="D1078" s="117" t="s">
        <v>157</v>
      </c>
      <c r="E1078" s="118" t="s">
        <v>106</v>
      </c>
      <c r="F1078" s="119" t="s">
        <v>149</v>
      </c>
      <c r="G1078" s="120">
        <v>4861</v>
      </c>
      <c r="L1078" s="37" t="s">
        <v>134</v>
      </c>
      <c r="M1078" s="38">
        <v>4861</v>
      </c>
      <c r="N1078" s="4"/>
      <c r="O1078" s="4"/>
    </row>
    <row r="1079" spans="1:15">
      <c r="A1079" s="121" t="str">
        <f t="shared" si="159"/>
        <v>71060101025111</v>
      </c>
      <c r="B1079" s="115" t="s">
        <v>439</v>
      </c>
      <c r="C1079" s="116" t="s">
        <v>157</v>
      </c>
      <c r="D1079" s="117" t="s">
        <v>106</v>
      </c>
      <c r="E1079" s="118" t="s">
        <v>106</v>
      </c>
      <c r="F1079" s="119" t="s">
        <v>140</v>
      </c>
      <c r="G1079" s="120">
        <v>5111</v>
      </c>
      <c r="L1079" s="37" t="s">
        <v>421</v>
      </c>
      <c r="M1079" s="38">
        <v>5111</v>
      </c>
      <c r="N1079" s="4"/>
      <c r="O1079" s="4"/>
    </row>
    <row r="1080" spans="1:15">
      <c r="A1080" s="121" t="str">
        <f t="shared" si="159"/>
        <v>71060101025112</v>
      </c>
      <c r="B1080" s="115" t="s">
        <v>439</v>
      </c>
      <c r="C1080" s="116" t="s">
        <v>157</v>
      </c>
      <c r="D1080" s="117" t="s">
        <v>106</v>
      </c>
      <c r="E1080" s="118" t="s">
        <v>106</v>
      </c>
      <c r="F1080" s="119" t="s">
        <v>140</v>
      </c>
      <c r="G1080" s="120">
        <v>5112</v>
      </c>
      <c r="L1080" s="37" t="s">
        <v>173</v>
      </c>
      <c r="M1080" s="38">
        <v>5112</v>
      </c>
      <c r="N1080" s="4"/>
      <c r="O1080" s="4"/>
    </row>
    <row r="1081" spans="1:15">
      <c r="A1081" s="121" t="str">
        <f t="shared" si="159"/>
        <v>71060300000000</v>
      </c>
      <c r="B1081" s="115" t="s">
        <v>439</v>
      </c>
      <c r="C1081" s="116" t="s">
        <v>157</v>
      </c>
      <c r="D1081" s="117" t="s">
        <v>442</v>
      </c>
      <c r="E1081" s="118" t="s">
        <v>441</v>
      </c>
      <c r="F1081" s="119" t="s">
        <v>441</v>
      </c>
      <c r="G1081" s="120" t="s">
        <v>440</v>
      </c>
      <c r="L1081" s="37" t="s">
        <v>540</v>
      </c>
      <c r="N1081" s="4"/>
      <c r="O1081" s="4"/>
    </row>
    <row r="1082" spans="1:15">
      <c r="A1082" s="121" t="str">
        <f t="shared" si="159"/>
        <v>71060300000001</v>
      </c>
      <c r="B1082" s="115" t="s">
        <v>439</v>
      </c>
      <c r="C1082" s="116" t="s">
        <v>157</v>
      </c>
      <c r="D1082" s="117" t="s">
        <v>442</v>
      </c>
      <c r="E1082" s="118" t="s">
        <v>441</v>
      </c>
      <c r="F1082" s="119" t="s">
        <v>441</v>
      </c>
      <c r="G1082" s="120" t="s">
        <v>96</v>
      </c>
      <c r="L1082" s="37" t="e">
        <v>#N/A</v>
      </c>
      <c r="N1082" s="4"/>
      <c r="O1082" s="4"/>
    </row>
    <row r="1083" spans="1:15">
      <c r="A1083" s="121" t="str">
        <f t="shared" si="159"/>
        <v>71060301000000</v>
      </c>
      <c r="B1083" s="115" t="s">
        <v>439</v>
      </c>
      <c r="C1083" s="116" t="s">
        <v>157</v>
      </c>
      <c r="D1083" s="117" t="s">
        <v>442</v>
      </c>
      <c r="E1083" s="118" t="s">
        <v>106</v>
      </c>
      <c r="F1083" s="119" t="s">
        <v>441</v>
      </c>
      <c r="G1083" s="120" t="s">
        <v>440</v>
      </c>
      <c r="L1083" s="37" t="s">
        <v>541</v>
      </c>
      <c r="N1083" s="4"/>
      <c r="O1083" s="4"/>
    </row>
    <row r="1084" spans="1:15">
      <c r="A1084" s="121" t="str">
        <f t="shared" si="159"/>
        <v>71060301000001</v>
      </c>
      <c r="B1084" s="115" t="s">
        <v>439</v>
      </c>
      <c r="C1084" s="116" t="s">
        <v>157</v>
      </c>
      <c r="D1084" s="117" t="s">
        <v>442</v>
      </c>
      <c r="E1084" s="118" t="s">
        <v>106</v>
      </c>
      <c r="F1084" s="119" t="s">
        <v>441</v>
      </c>
      <c r="G1084" s="120" t="s">
        <v>96</v>
      </c>
      <c r="L1084" s="37" t="e">
        <v>#N/A</v>
      </c>
      <c r="N1084" s="4"/>
      <c r="O1084" s="4"/>
    </row>
    <row r="1085" spans="1:15">
      <c r="A1085" s="121" t="str">
        <f t="shared" si="159"/>
        <v>71060301010000</v>
      </c>
      <c r="B1085" s="115" t="s">
        <v>439</v>
      </c>
      <c r="C1085" s="116" t="s">
        <v>157</v>
      </c>
      <c r="D1085" s="117" t="s">
        <v>442</v>
      </c>
      <c r="E1085" s="118" t="s">
        <v>106</v>
      </c>
      <c r="F1085" s="119" t="s">
        <v>106</v>
      </c>
      <c r="G1085" s="120" t="s">
        <v>440</v>
      </c>
      <c r="L1085" s="37" t="s">
        <v>542</v>
      </c>
      <c r="N1085" s="4"/>
      <c r="O1085" s="4"/>
    </row>
    <row r="1086" spans="1:15">
      <c r="A1086" s="121" t="str">
        <f t="shared" si="159"/>
        <v>71060301014861</v>
      </c>
      <c r="B1086" s="115" t="s">
        <v>439</v>
      </c>
      <c r="C1086" s="116" t="s">
        <v>157</v>
      </c>
      <c r="D1086" s="117" t="s">
        <v>442</v>
      </c>
      <c r="E1086" s="118" t="s">
        <v>106</v>
      </c>
      <c r="F1086" s="119" t="s">
        <v>106</v>
      </c>
      <c r="G1086" s="120">
        <v>4861</v>
      </c>
      <c r="L1086" s="37" t="s">
        <v>134</v>
      </c>
      <c r="M1086" s="38">
        <v>4861</v>
      </c>
      <c r="N1086" s="4"/>
      <c r="O1086" s="4"/>
    </row>
    <row r="1087" spans="1:15">
      <c r="A1087" s="121" t="str">
        <f t="shared" si="159"/>
        <v>71060301020000</v>
      </c>
      <c r="B1087" s="115" t="s">
        <v>439</v>
      </c>
      <c r="C1087" s="116" t="s">
        <v>157</v>
      </c>
      <c r="D1087" s="117" t="s">
        <v>442</v>
      </c>
      <c r="E1087" s="118" t="s">
        <v>106</v>
      </c>
      <c r="F1087" s="119" t="s">
        <v>140</v>
      </c>
      <c r="G1087" s="120" t="s">
        <v>440</v>
      </c>
      <c r="L1087" s="37" t="s">
        <v>543</v>
      </c>
      <c r="N1087" s="4"/>
      <c r="O1087" s="4"/>
    </row>
    <row r="1088" spans="1:15">
      <c r="A1088" s="121" t="str">
        <f t="shared" si="159"/>
        <v>71060301024861</v>
      </c>
      <c r="B1088" s="115" t="s">
        <v>439</v>
      </c>
      <c r="C1088" s="116" t="s">
        <v>157</v>
      </c>
      <c r="D1088" s="117" t="s">
        <v>442</v>
      </c>
      <c r="E1088" s="118" t="s">
        <v>106</v>
      </c>
      <c r="F1088" s="119" t="s">
        <v>140</v>
      </c>
      <c r="G1088" s="120">
        <v>4861</v>
      </c>
      <c r="L1088" s="37" t="s">
        <v>134</v>
      </c>
      <c r="M1088" s="38">
        <v>4861</v>
      </c>
      <c r="N1088" s="4"/>
      <c r="O1088" s="4"/>
    </row>
    <row r="1089" spans="1:15">
      <c r="A1089" s="121" t="str">
        <f t="shared" si="159"/>
        <v>71060301030000</v>
      </c>
      <c r="B1089" s="115" t="s">
        <v>439</v>
      </c>
      <c r="C1089" s="116" t="s">
        <v>157</v>
      </c>
      <c r="D1089" s="117" t="s">
        <v>442</v>
      </c>
      <c r="E1089" s="118" t="s">
        <v>106</v>
      </c>
      <c r="F1089" s="119" t="s">
        <v>442</v>
      </c>
      <c r="G1089" s="120" t="s">
        <v>440</v>
      </c>
      <c r="L1089" s="37" t="s">
        <v>544</v>
      </c>
      <c r="N1089" s="4"/>
      <c r="O1089" s="4"/>
    </row>
    <row r="1090" spans="1:15">
      <c r="A1090" s="121" t="str">
        <f t="shared" si="159"/>
        <v>71060301034861</v>
      </c>
      <c r="B1090" s="115" t="s">
        <v>439</v>
      </c>
      <c r="C1090" s="116" t="s">
        <v>157</v>
      </c>
      <c r="D1090" s="117" t="s">
        <v>442</v>
      </c>
      <c r="E1090" s="118" t="s">
        <v>106</v>
      </c>
      <c r="F1090" s="119" t="s">
        <v>442</v>
      </c>
      <c r="G1090" s="120">
        <v>4861</v>
      </c>
      <c r="L1090" s="37" t="s">
        <v>134</v>
      </c>
      <c r="M1090" s="38">
        <v>4861</v>
      </c>
      <c r="N1090" s="4"/>
      <c r="O1090" s="4"/>
    </row>
    <row r="1091" spans="1:15">
      <c r="A1091" s="121" t="str">
        <f t="shared" si="159"/>
        <v>71060301040000</v>
      </c>
      <c r="B1091" s="115" t="s">
        <v>439</v>
      </c>
      <c r="C1091" s="116" t="s">
        <v>157</v>
      </c>
      <c r="D1091" s="117" t="s">
        <v>442</v>
      </c>
      <c r="E1091" s="118" t="s">
        <v>106</v>
      </c>
      <c r="F1091" s="119" t="s">
        <v>155</v>
      </c>
      <c r="G1091" s="120" t="s">
        <v>440</v>
      </c>
      <c r="L1091" s="37" t="s">
        <v>545</v>
      </c>
      <c r="N1091" s="4"/>
      <c r="O1091" s="4"/>
    </row>
    <row r="1092" spans="1:15">
      <c r="A1092" s="121" t="str">
        <f t="shared" si="159"/>
        <v>71060301044861</v>
      </c>
      <c r="B1092" s="115" t="s">
        <v>439</v>
      </c>
      <c r="C1092" s="116" t="s">
        <v>157</v>
      </c>
      <c r="D1092" s="117" t="s">
        <v>442</v>
      </c>
      <c r="E1092" s="118" t="s">
        <v>106</v>
      </c>
      <c r="F1092" s="119" t="s">
        <v>155</v>
      </c>
      <c r="G1092" s="120">
        <v>4861</v>
      </c>
      <c r="L1092" s="37" t="s">
        <v>134</v>
      </c>
      <c r="M1092" s="38">
        <v>4861</v>
      </c>
      <c r="N1092" s="4"/>
      <c r="O1092" s="4"/>
    </row>
    <row r="1093" spans="1:15">
      <c r="A1093" s="121" t="str">
        <f t="shared" si="159"/>
        <v>71060301050000</v>
      </c>
      <c r="B1093" s="115" t="s">
        <v>439</v>
      </c>
      <c r="C1093" s="116" t="s">
        <v>157</v>
      </c>
      <c r="D1093" s="117" t="s">
        <v>442</v>
      </c>
      <c r="E1093" s="118" t="s">
        <v>106</v>
      </c>
      <c r="F1093" s="119" t="s">
        <v>149</v>
      </c>
      <c r="G1093" s="120" t="s">
        <v>440</v>
      </c>
      <c r="L1093" s="37" t="s">
        <v>546</v>
      </c>
      <c r="N1093" s="4"/>
      <c r="O1093" s="4"/>
    </row>
    <row r="1094" spans="1:15">
      <c r="A1094" s="121" t="str">
        <f t="shared" si="159"/>
        <v>71060301054861</v>
      </c>
      <c r="B1094" s="115" t="s">
        <v>439</v>
      </c>
      <c r="C1094" s="116" t="s">
        <v>157</v>
      </c>
      <c r="D1094" s="117" t="s">
        <v>442</v>
      </c>
      <c r="E1094" s="118" t="s">
        <v>106</v>
      </c>
      <c r="F1094" s="119" t="s">
        <v>149</v>
      </c>
      <c r="G1094" s="120">
        <v>4861</v>
      </c>
      <c r="L1094" s="37" t="s">
        <v>134</v>
      </c>
      <c r="M1094" s="38">
        <v>4861</v>
      </c>
      <c r="N1094" s="4"/>
      <c r="O1094" s="4"/>
    </row>
    <row r="1095" spans="1:15">
      <c r="A1095" s="121" t="str">
        <f t="shared" si="159"/>
        <v>71060401010000</v>
      </c>
      <c r="B1095" s="115" t="s">
        <v>439</v>
      </c>
      <c r="C1095" s="116" t="s">
        <v>157</v>
      </c>
      <c r="D1095" s="117" t="s">
        <v>155</v>
      </c>
      <c r="E1095" s="118" t="s">
        <v>106</v>
      </c>
      <c r="F1095" s="119" t="s">
        <v>106</v>
      </c>
      <c r="G1095" s="120" t="s">
        <v>440</v>
      </c>
      <c r="L1095" s="37" t="s">
        <v>547</v>
      </c>
      <c r="N1095" s="4"/>
      <c r="O1095" s="4"/>
    </row>
    <row r="1096" spans="1:15" ht="30">
      <c r="A1096" s="121" t="str">
        <f t="shared" si="159"/>
        <v>71060401015113</v>
      </c>
      <c r="B1096" s="115" t="s">
        <v>439</v>
      </c>
      <c r="C1096" s="116" t="s">
        <v>157</v>
      </c>
      <c r="D1096" s="117" t="s">
        <v>155</v>
      </c>
      <c r="E1096" s="118" t="s">
        <v>106</v>
      </c>
      <c r="F1096" s="119" t="s">
        <v>106</v>
      </c>
      <c r="G1096" s="120">
        <v>5113</v>
      </c>
      <c r="L1096" s="37" t="s">
        <v>174</v>
      </c>
      <c r="M1096" s="38">
        <v>5113</v>
      </c>
      <c r="N1096" s="4"/>
      <c r="O1096" s="4"/>
    </row>
    <row r="1097" spans="1:15">
      <c r="A1097" s="121" t="str">
        <f t="shared" si="159"/>
        <v>71060401015129</v>
      </c>
      <c r="B1097" s="115" t="s">
        <v>439</v>
      </c>
      <c r="C1097" s="116" t="s">
        <v>157</v>
      </c>
      <c r="D1097" s="117" t="s">
        <v>155</v>
      </c>
      <c r="E1097" s="118" t="s">
        <v>106</v>
      </c>
      <c r="F1097" s="119" t="s">
        <v>106</v>
      </c>
      <c r="G1097" s="120">
        <v>5129</v>
      </c>
      <c r="L1097" s="37" t="s">
        <v>424</v>
      </c>
      <c r="M1097" s="38">
        <v>5129</v>
      </c>
      <c r="N1097" s="4"/>
      <c r="O1097" s="4"/>
    </row>
    <row r="1098" spans="1:15">
      <c r="A1098" s="121" t="str">
        <f t="shared" si="159"/>
        <v>71060401020000</v>
      </c>
      <c r="B1098" s="115" t="s">
        <v>439</v>
      </c>
      <c r="C1098" s="116" t="s">
        <v>157</v>
      </c>
      <c r="D1098" s="117" t="s">
        <v>155</v>
      </c>
      <c r="E1098" s="118" t="s">
        <v>106</v>
      </c>
      <c r="F1098" s="119" t="s">
        <v>140</v>
      </c>
      <c r="G1098" s="120" t="s">
        <v>440</v>
      </c>
      <c r="L1098" s="37" t="s">
        <v>548</v>
      </c>
      <c r="N1098" s="4"/>
      <c r="O1098" s="4"/>
    </row>
    <row r="1099" spans="1:15" ht="30">
      <c r="A1099" s="121" t="str">
        <f t="shared" si="159"/>
        <v>71060401024511</v>
      </c>
      <c r="B1099" s="115" t="s">
        <v>439</v>
      </c>
      <c r="C1099" s="116" t="s">
        <v>157</v>
      </c>
      <c r="D1099" s="117" t="s">
        <v>155</v>
      </c>
      <c r="E1099" s="118" t="s">
        <v>106</v>
      </c>
      <c r="F1099" s="119" t="s">
        <v>140</v>
      </c>
      <c r="G1099" s="120">
        <v>4511</v>
      </c>
      <c r="L1099" s="37" t="s">
        <v>217</v>
      </c>
      <c r="M1099" s="38">
        <v>4511</v>
      </c>
      <c r="N1099" s="4"/>
      <c r="O1099" s="4"/>
    </row>
    <row r="1100" spans="1:15">
      <c r="A1100" s="121" t="str">
        <f t="shared" si="159"/>
        <v>71060401024861</v>
      </c>
      <c r="B1100" s="115" t="s">
        <v>439</v>
      </c>
      <c r="C1100" s="116" t="s">
        <v>157</v>
      </c>
      <c r="D1100" s="117" t="s">
        <v>155</v>
      </c>
      <c r="E1100" s="118" t="s">
        <v>106</v>
      </c>
      <c r="F1100" s="119" t="s">
        <v>140</v>
      </c>
      <c r="G1100" s="120">
        <v>4861</v>
      </c>
      <c r="L1100" s="37" t="s">
        <v>134</v>
      </c>
      <c r="M1100" s="38">
        <v>4861</v>
      </c>
      <c r="N1100" s="4"/>
      <c r="O1100" s="4"/>
    </row>
    <row r="1101" spans="1:15">
      <c r="A1101" s="121" t="str">
        <f t="shared" si="159"/>
        <v>71060401040000</v>
      </c>
      <c r="B1101" s="115" t="s">
        <v>439</v>
      </c>
      <c r="C1101" s="116" t="s">
        <v>157</v>
      </c>
      <c r="D1101" s="117" t="s">
        <v>155</v>
      </c>
      <c r="E1101" s="118" t="s">
        <v>106</v>
      </c>
      <c r="F1101" s="119" t="s">
        <v>155</v>
      </c>
      <c r="G1101" s="120" t="s">
        <v>440</v>
      </c>
      <c r="L1101" s="37" t="s">
        <v>549</v>
      </c>
      <c r="N1101" s="4"/>
      <c r="O1101" s="4"/>
    </row>
    <row r="1102" spans="1:15" ht="30">
      <c r="A1102" s="121" t="str">
        <f t="shared" si="159"/>
        <v>71060401045113</v>
      </c>
      <c r="B1102" s="115" t="s">
        <v>439</v>
      </c>
      <c r="C1102" s="116" t="s">
        <v>157</v>
      </c>
      <c r="D1102" s="117" t="s">
        <v>155</v>
      </c>
      <c r="E1102" s="118" t="s">
        <v>106</v>
      </c>
      <c r="F1102" s="119" t="s">
        <v>155</v>
      </c>
      <c r="G1102" s="120">
        <v>5113</v>
      </c>
      <c r="L1102" s="37" t="s">
        <v>174</v>
      </c>
      <c r="M1102" s="38">
        <v>5113</v>
      </c>
      <c r="N1102" s="4"/>
      <c r="O1102" s="4"/>
    </row>
    <row r="1103" spans="1:15">
      <c r="A1103" s="121" t="str">
        <f t="shared" si="159"/>
        <v>71060500000000</v>
      </c>
      <c r="B1103" s="115" t="s">
        <v>439</v>
      </c>
      <c r="C1103" s="116" t="s">
        <v>157</v>
      </c>
      <c r="D1103" s="117" t="s">
        <v>149</v>
      </c>
      <c r="E1103" s="118" t="s">
        <v>441</v>
      </c>
      <c r="F1103" s="119" t="s">
        <v>441</v>
      </c>
      <c r="G1103" s="120" t="s">
        <v>440</v>
      </c>
      <c r="L1103" s="37" t="s">
        <v>550</v>
      </c>
      <c r="N1103" s="4"/>
      <c r="O1103" s="4"/>
    </row>
    <row r="1104" spans="1:15">
      <c r="A1104" s="121" t="str">
        <f t="shared" si="159"/>
        <v>71060500000001</v>
      </c>
      <c r="B1104" s="115" t="s">
        <v>439</v>
      </c>
      <c r="C1104" s="116" t="s">
        <v>157</v>
      </c>
      <c r="D1104" s="117" t="s">
        <v>149</v>
      </c>
      <c r="E1104" s="118" t="s">
        <v>441</v>
      </c>
      <c r="F1104" s="119" t="s">
        <v>441</v>
      </c>
      <c r="G1104" s="120" t="s">
        <v>96</v>
      </c>
      <c r="L1104" s="37" t="e">
        <v>#N/A</v>
      </c>
      <c r="N1104" s="4"/>
      <c r="O1104" s="4"/>
    </row>
    <row r="1105" spans="1:15">
      <c r="A1105" s="121" t="str">
        <f t="shared" si="159"/>
        <v>71060501000000</v>
      </c>
      <c r="B1105" s="115" t="s">
        <v>439</v>
      </c>
      <c r="C1105" s="116" t="s">
        <v>157</v>
      </c>
      <c r="D1105" s="117" t="s">
        <v>149</v>
      </c>
      <c r="E1105" s="118" t="s">
        <v>106</v>
      </c>
      <c r="F1105" s="119" t="s">
        <v>441</v>
      </c>
      <c r="G1105" s="120" t="s">
        <v>440</v>
      </c>
      <c r="L1105" s="37" t="s">
        <v>551</v>
      </c>
      <c r="N1105" s="4"/>
      <c r="O1105" s="4"/>
    </row>
    <row r="1106" spans="1:15">
      <c r="A1106" s="121" t="str">
        <f t="shared" si="159"/>
        <v>71060501000001</v>
      </c>
      <c r="B1106" s="115" t="s">
        <v>439</v>
      </c>
      <c r="C1106" s="116" t="s">
        <v>157</v>
      </c>
      <c r="D1106" s="117" t="s">
        <v>149</v>
      </c>
      <c r="E1106" s="118" t="s">
        <v>106</v>
      </c>
      <c r="F1106" s="119" t="s">
        <v>441</v>
      </c>
      <c r="G1106" s="120" t="s">
        <v>96</v>
      </c>
      <c r="L1106" s="37" t="e">
        <v>#N/A</v>
      </c>
      <c r="N1106" s="4"/>
      <c r="O1106" s="4"/>
    </row>
    <row r="1107" spans="1:15">
      <c r="A1107" s="121" t="str">
        <f t="shared" si="159"/>
        <v>71060501010000</v>
      </c>
      <c r="B1107" s="115" t="s">
        <v>439</v>
      </c>
      <c r="C1107" s="116" t="s">
        <v>157</v>
      </c>
      <c r="D1107" s="117" t="s">
        <v>149</v>
      </c>
      <c r="E1107" s="118" t="s">
        <v>106</v>
      </c>
      <c r="F1107" s="119" t="s">
        <v>106</v>
      </c>
      <c r="G1107" s="120" t="s">
        <v>440</v>
      </c>
      <c r="L1107" s="37" t="s">
        <v>552</v>
      </c>
      <c r="N1107" s="4"/>
      <c r="O1107" s="4"/>
    </row>
    <row r="1108" spans="1:15">
      <c r="A1108" s="121" t="str">
        <f t="shared" si="159"/>
        <v>71060501015134</v>
      </c>
      <c r="B1108" s="115" t="s">
        <v>439</v>
      </c>
      <c r="C1108" s="116" t="s">
        <v>157</v>
      </c>
      <c r="D1108" s="117" t="s">
        <v>149</v>
      </c>
      <c r="E1108" s="118" t="s">
        <v>106</v>
      </c>
      <c r="F1108" s="119" t="s">
        <v>106</v>
      </c>
      <c r="G1108" s="120">
        <v>5134</v>
      </c>
      <c r="L1108" s="37" t="s">
        <v>139</v>
      </c>
      <c r="M1108" s="38">
        <v>5134</v>
      </c>
      <c r="N1108" s="4"/>
      <c r="O1108" s="4"/>
    </row>
    <row r="1109" spans="1:15">
      <c r="A1109" s="121" t="str">
        <f t="shared" si="159"/>
        <v>71060601034269</v>
      </c>
      <c r="B1109" s="115" t="s">
        <v>439</v>
      </c>
      <c r="C1109" s="116" t="s">
        <v>157</v>
      </c>
      <c r="D1109" s="117" t="s">
        <v>157</v>
      </c>
      <c r="E1109" s="118" t="s">
        <v>106</v>
      </c>
      <c r="F1109" s="119" t="s">
        <v>442</v>
      </c>
      <c r="G1109" s="120">
        <v>4269</v>
      </c>
      <c r="L1109" s="37" t="s">
        <v>240</v>
      </c>
      <c r="M1109" s="38">
        <v>4269</v>
      </c>
      <c r="N1109" s="4"/>
      <c r="O1109" s="4"/>
    </row>
    <row r="1110" spans="1:15" ht="30">
      <c r="A1110" s="121" t="str">
        <f t="shared" si="159"/>
        <v>71060601034521</v>
      </c>
      <c r="B1110" s="115" t="s">
        <v>439</v>
      </c>
      <c r="C1110" s="116" t="s">
        <v>157</v>
      </c>
      <c r="D1110" s="117" t="s">
        <v>157</v>
      </c>
      <c r="E1110" s="118" t="s">
        <v>106</v>
      </c>
      <c r="F1110" s="119" t="s">
        <v>442</v>
      </c>
      <c r="G1110" s="120">
        <v>4521</v>
      </c>
      <c r="L1110" s="37" t="s">
        <v>267</v>
      </c>
      <c r="M1110" s="38">
        <v>4521</v>
      </c>
      <c r="N1110" s="4"/>
      <c r="O1110" s="4"/>
    </row>
    <row r="1111" spans="1:15" ht="30">
      <c r="A1111" s="121" t="str">
        <f t="shared" si="159"/>
        <v>71060601034819</v>
      </c>
      <c r="B1111" s="115" t="s">
        <v>439</v>
      </c>
      <c r="C1111" s="116" t="s">
        <v>157</v>
      </c>
      <c r="D1111" s="117" t="s">
        <v>157</v>
      </c>
      <c r="E1111" s="118" t="s">
        <v>106</v>
      </c>
      <c r="F1111" s="119" t="s">
        <v>442</v>
      </c>
      <c r="G1111" s="120">
        <v>4819</v>
      </c>
      <c r="L1111" s="37" t="s">
        <v>219</v>
      </c>
      <c r="M1111" s="38">
        <v>4819</v>
      </c>
      <c r="N1111" s="4"/>
      <c r="O1111" s="4"/>
    </row>
    <row r="1112" spans="1:15">
      <c r="A1112" s="121" t="str">
        <f t="shared" si="159"/>
        <v>71060601035112</v>
      </c>
      <c r="B1112" s="115" t="s">
        <v>439</v>
      </c>
      <c r="C1112" s="116" t="s">
        <v>157</v>
      </c>
      <c r="D1112" s="117" t="s">
        <v>157</v>
      </c>
      <c r="E1112" s="118" t="s">
        <v>106</v>
      </c>
      <c r="F1112" s="119" t="s">
        <v>442</v>
      </c>
      <c r="G1112" s="120">
        <v>5112</v>
      </c>
      <c r="L1112" s="37" t="s">
        <v>173</v>
      </c>
      <c r="M1112" s="38">
        <v>5112</v>
      </c>
      <c r="N1112" s="4"/>
      <c r="O1112" s="4"/>
    </row>
    <row r="1113" spans="1:15">
      <c r="A1113" s="121" t="str">
        <f t="shared" si="159"/>
        <v>71060601044269</v>
      </c>
      <c r="B1113" s="115" t="s">
        <v>439</v>
      </c>
      <c r="C1113" s="116" t="s">
        <v>157</v>
      </c>
      <c r="D1113" s="117" t="s">
        <v>157</v>
      </c>
      <c r="E1113" s="118" t="s">
        <v>106</v>
      </c>
      <c r="F1113" s="119" t="s">
        <v>155</v>
      </c>
      <c r="G1113" s="120">
        <v>4269</v>
      </c>
      <c r="L1113" s="37" t="s">
        <v>240</v>
      </c>
      <c r="M1113" s="38">
        <v>4269</v>
      </c>
      <c r="N1113" s="4"/>
      <c r="O1113" s="4"/>
    </row>
    <row r="1114" spans="1:15" ht="30">
      <c r="A1114" s="121" t="str">
        <f t="shared" si="159"/>
        <v>71060601044521</v>
      </c>
      <c r="B1114" s="115" t="s">
        <v>439</v>
      </c>
      <c r="C1114" s="116" t="s">
        <v>157</v>
      </c>
      <c r="D1114" s="117" t="s">
        <v>157</v>
      </c>
      <c r="E1114" s="118" t="s">
        <v>106</v>
      </c>
      <c r="F1114" s="119" t="s">
        <v>155</v>
      </c>
      <c r="G1114" s="120">
        <v>4521</v>
      </c>
      <c r="L1114" s="37" t="s">
        <v>267</v>
      </c>
      <c r="M1114" s="38">
        <v>4521</v>
      </c>
      <c r="N1114" s="4"/>
      <c r="O1114" s="4"/>
    </row>
    <row r="1115" spans="1:15">
      <c r="A1115" s="121" t="str">
        <f t="shared" si="159"/>
        <v>71060601050000</v>
      </c>
      <c r="B1115" s="115" t="s">
        <v>439</v>
      </c>
      <c r="C1115" s="116" t="s">
        <v>157</v>
      </c>
      <c r="D1115" s="117" t="s">
        <v>157</v>
      </c>
      <c r="E1115" s="118" t="s">
        <v>106</v>
      </c>
      <c r="F1115" s="119" t="s">
        <v>149</v>
      </c>
      <c r="G1115" s="120" t="s">
        <v>440</v>
      </c>
      <c r="L1115" s="37" t="s">
        <v>553</v>
      </c>
      <c r="N1115" s="4"/>
      <c r="O1115" s="4"/>
    </row>
    <row r="1116" spans="1:15">
      <c r="A1116" s="121" t="str">
        <f t="shared" si="159"/>
        <v>71060601054861</v>
      </c>
      <c r="B1116" s="115" t="s">
        <v>439</v>
      </c>
      <c r="C1116" s="116" t="s">
        <v>157</v>
      </c>
      <c r="D1116" s="117" t="s">
        <v>157</v>
      </c>
      <c r="E1116" s="118" t="s">
        <v>106</v>
      </c>
      <c r="F1116" s="119" t="s">
        <v>149</v>
      </c>
      <c r="G1116" s="120">
        <v>4861</v>
      </c>
      <c r="L1116" s="37" t="s">
        <v>134</v>
      </c>
      <c r="M1116" s="38">
        <v>4861</v>
      </c>
      <c r="N1116" s="4"/>
      <c r="O1116" s="4"/>
    </row>
    <row r="1117" spans="1:15">
      <c r="A1117" s="121" t="str">
        <f t="shared" si="159"/>
        <v>71060601060000</v>
      </c>
      <c r="B1117" s="115" t="s">
        <v>439</v>
      </c>
      <c r="C1117" s="116" t="s">
        <v>157</v>
      </c>
      <c r="D1117" s="117" t="s">
        <v>157</v>
      </c>
      <c r="E1117" s="118" t="s">
        <v>106</v>
      </c>
      <c r="F1117" s="119" t="s">
        <v>157</v>
      </c>
      <c r="G1117" s="120" t="s">
        <v>440</v>
      </c>
      <c r="L1117" s="37" t="s">
        <v>554</v>
      </c>
      <c r="N1117" s="4"/>
      <c r="O1117" s="4"/>
    </row>
    <row r="1118" spans="1:15" ht="45">
      <c r="A1118" s="121" t="str">
        <f t="shared" si="159"/>
        <v>71060601064638</v>
      </c>
      <c r="B1118" s="115" t="s">
        <v>439</v>
      </c>
      <c r="C1118" s="116" t="s">
        <v>157</v>
      </c>
      <c r="D1118" s="117" t="s">
        <v>157</v>
      </c>
      <c r="E1118" s="118" t="s">
        <v>106</v>
      </c>
      <c r="F1118" s="119" t="s">
        <v>157</v>
      </c>
      <c r="G1118" s="120">
        <v>4638</v>
      </c>
      <c r="L1118" s="37" t="s">
        <v>241</v>
      </c>
      <c r="M1118" s="38">
        <v>4638</v>
      </c>
      <c r="N1118" s="4"/>
      <c r="O1118" s="4"/>
    </row>
    <row r="1119" spans="1:15">
      <c r="A1119" s="121" t="str">
        <f t="shared" si="159"/>
        <v>71060601070000</v>
      </c>
      <c r="B1119" s="115" t="s">
        <v>439</v>
      </c>
      <c r="C1119" s="116" t="s">
        <v>157</v>
      </c>
      <c r="D1119" s="117" t="s">
        <v>157</v>
      </c>
      <c r="E1119" s="118" t="s">
        <v>106</v>
      </c>
      <c r="F1119" s="119" t="s">
        <v>183</v>
      </c>
      <c r="G1119" s="120" t="s">
        <v>440</v>
      </c>
      <c r="L1119" s="37" t="s">
        <v>555</v>
      </c>
      <c r="N1119" s="4"/>
      <c r="O1119" s="4"/>
    </row>
    <row r="1120" spans="1:15" ht="30">
      <c r="A1120" s="121" t="str">
        <f t="shared" si="159"/>
        <v>71060601074251</v>
      </c>
      <c r="B1120" s="115" t="s">
        <v>439</v>
      </c>
      <c r="C1120" s="116" t="s">
        <v>157</v>
      </c>
      <c r="D1120" s="117" t="s">
        <v>157</v>
      </c>
      <c r="E1120" s="118" t="s">
        <v>106</v>
      </c>
      <c r="F1120" s="119" t="s">
        <v>183</v>
      </c>
      <c r="G1120" s="120">
        <v>4251</v>
      </c>
      <c r="L1120" s="37" t="s">
        <v>142</v>
      </c>
      <c r="M1120" s="38">
        <v>4251</v>
      </c>
      <c r="N1120" s="4"/>
      <c r="O1120" s="4"/>
    </row>
    <row r="1121" spans="1:15">
      <c r="A1121" s="121" t="str">
        <f t="shared" si="159"/>
        <v>71060601090000</v>
      </c>
      <c r="B1121" s="115" t="s">
        <v>439</v>
      </c>
      <c r="C1121" s="116" t="s">
        <v>157</v>
      </c>
      <c r="D1121" s="117" t="s">
        <v>157</v>
      </c>
      <c r="E1121" s="118" t="s">
        <v>106</v>
      </c>
      <c r="F1121" s="119" t="s">
        <v>187</v>
      </c>
      <c r="G1121" s="120" t="s">
        <v>440</v>
      </c>
      <c r="L1121" s="37" t="s">
        <v>556</v>
      </c>
      <c r="N1121" s="4"/>
      <c r="O1121" s="4"/>
    </row>
    <row r="1122" spans="1:15" ht="30">
      <c r="A1122" s="121" t="str">
        <f t="shared" si="159"/>
        <v>71060601094251</v>
      </c>
      <c r="B1122" s="115" t="s">
        <v>439</v>
      </c>
      <c r="C1122" s="116" t="s">
        <v>157</v>
      </c>
      <c r="D1122" s="117" t="s">
        <v>157</v>
      </c>
      <c r="E1122" s="118" t="s">
        <v>106</v>
      </c>
      <c r="F1122" s="119" t="s">
        <v>187</v>
      </c>
      <c r="G1122" s="120">
        <v>4251</v>
      </c>
      <c r="L1122" s="37" t="s">
        <v>142</v>
      </c>
      <c r="M1122" s="38">
        <v>4251</v>
      </c>
      <c r="N1122" s="4"/>
      <c r="O1122" s="4"/>
    </row>
    <row r="1123" spans="1:15" ht="30">
      <c r="A1123" s="121" t="str">
        <f t="shared" si="159"/>
        <v>71060601095113</v>
      </c>
      <c r="B1123" s="115" t="s">
        <v>439</v>
      </c>
      <c r="C1123" s="116" t="s">
        <v>157</v>
      </c>
      <c r="D1123" s="117" t="s">
        <v>157</v>
      </c>
      <c r="E1123" s="118" t="s">
        <v>106</v>
      </c>
      <c r="F1123" s="119" t="s">
        <v>187</v>
      </c>
      <c r="G1123" s="120">
        <v>5113</v>
      </c>
      <c r="L1123" s="37" t="s">
        <v>174</v>
      </c>
      <c r="M1123" s="38">
        <v>5113</v>
      </c>
      <c r="N1123" s="4"/>
      <c r="O1123" s="4"/>
    </row>
    <row r="1124" spans="1:15">
      <c r="A1124" s="121" t="str">
        <f t="shared" si="159"/>
        <v>71070000000000</v>
      </c>
      <c r="B1124" s="115" t="s">
        <v>439</v>
      </c>
      <c r="C1124" s="116" t="s">
        <v>183</v>
      </c>
      <c r="D1124" s="117" t="s">
        <v>441</v>
      </c>
      <c r="E1124" s="118" t="s">
        <v>441</v>
      </c>
      <c r="F1124" s="119" t="s">
        <v>441</v>
      </c>
      <c r="G1124" s="120" t="s">
        <v>440</v>
      </c>
      <c r="L1124" s="37" t="s">
        <v>557</v>
      </c>
      <c r="N1124" s="4"/>
      <c r="O1124" s="4"/>
    </row>
    <row r="1125" spans="1:15">
      <c r="A1125" s="121" t="str">
        <f t="shared" si="159"/>
        <v>71070000000001</v>
      </c>
      <c r="B1125" s="115" t="s">
        <v>439</v>
      </c>
      <c r="C1125" s="116" t="s">
        <v>183</v>
      </c>
      <c r="D1125" s="117" t="s">
        <v>441</v>
      </c>
      <c r="E1125" s="118" t="s">
        <v>441</v>
      </c>
      <c r="F1125" s="119" t="s">
        <v>441</v>
      </c>
      <c r="G1125" s="120" t="s">
        <v>96</v>
      </c>
      <c r="L1125" s="37" t="e">
        <v>#N/A</v>
      </c>
      <c r="N1125" s="4"/>
      <c r="O1125" s="4"/>
    </row>
    <row r="1126" spans="1:15">
      <c r="A1126" s="121" t="str">
        <f t="shared" si="159"/>
        <v>71070100000000</v>
      </c>
      <c r="B1126" s="115" t="s">
        <v>439</v>
      </c>
      <c r="C1126" s="116" t="s">
        <v>183</v>
      </c>
      <c r="D1126" s="117" t="s">
        <v>106</v>
      </c>
      <c r="E1126" s="118" t="s">
        <v>441</v>
      </c>
      <c r="F1126" s="119" t="s">
        <v>441</v>
      </c>
      <c r="G1126" s="120" t="s">
        <v>440</v>
      </c>
      <c r="L1126" s="37" t="s">
        <v>558</v>
      </c>
      <c r="N1126" s="4"/>
      <c r="O1126" s="4"/>
    </row>
    <row r="1127" spans="1:15">
      <c r="A1127" s="121" t="str">
        <f t="shared" si="159"/>
        <v>71070100000001</v>
      </c>
      <c r="B1127" s="115" t="s">
        <v>439</v>
      </c>
      <c r="C1127" s="116" t="s">
        <v>183</v>
      </c>
      <c r="D1127" s="117" t="s">
        <v>106</v>
      </c>
      <c r="E1127" s="118" t="s">
        <v>441</v>
      </c>
      <c r="F1127" s="119" t="s">
        <v>441</v>
      </c>
      <c r="G1127" s="120" t="s">
        <v>96</v>
      </c>
      <c r="L1127" s="37" t="e">
        <v>#N/A</v>
      </c>
      <c r="N1127" s="4"/>
      <c r="O1127" s="4"/>
    </row>
    <row r="1128" spans="1:15">
      <c r="A1128" s="121" t="str">
        <f t="shared" si="159"/>
        <v>71070101000000</v>
      </c>
      <c r="B1128" s="115" t="s">
        <v>439</v>
      </c>
      <c r="C1128" s="116" t="s">
        <v>183</v>
      </c>
      <c r="D1128" s="117" t="s">
        <v>106</v>
      </c>
      <c r="E1128" s="118" t="s">
        <v>106</v>
      </c>
      <c r="F1128" s="119" t="s">
        <v>441</v>
      </c>
      <c r="G1128" s="120" t="s">
        <v>440</v>
      </c>
      <c r="L1128" s="37" t="s">
        <v>559</v>
      </c>
      <c r="N1128" s="4"/>
      <c r="O1128" s="4"/>
    </row>
    <row r="1129" spans="1:15">
      <c r="A1129" s="121" t="str">
        <f t="shared" ref="A1129:A1192" si="160">CONCATENATE(B1129,C1129,D1129,E1129,F1129,G1129)</f>
        <v>71070101000001</v>
      </c>
      <c r="B1129" s="115" t="s">
        <v>439</v>
      </c>
      <c r="C1129" s="116" t="s">
        <v>183</v>
      </c>
      <c r="D1129" s="117" t="s">
        <v>106</v>
      </c>
      <c r="E1129" s="118" t="s">
        <v>106</v>
      </c>
      <c r="F1129" s="119" t="s">
        <v>441</v>
      </c>
      <c r="G1129" s="120" t="s">
        <v>96</v>
      </c>
      <c r="L1129" s="37" t="e">
        <v>#N/A</v>
      </c>
      <c r="N1129" s="4"/>
      <c r="O1129" s="4"/>
    </row>
    <row r="1130" spans="1:15">
      <c r="A1130" s="121" t="str">
        <f t="shared" si="160"/>
        <v>71070101010000</v>
      </c>
      <c r="B1130" s="115" t="s">
        <v>439</v>
      </c>
      <c r="C1130" s="116" t="s">
        <v>183</v>
      </c>
      <c r="D1130" s="117" t="s">
        <v>106</v>
      </c>
      <c r="E1130" s="118" t="s">
        <v>106</v>
      </c>
      <c r="F1130" s="119" t="s">
        <v>106</v>
      </c>
      <c r="G1130" s="120" t="s">
        <v>440</v>
      </c>
      <c r="L1130" s="37" t="s">
        <v>560</v>
      </c>
      <c r="N1130" s="4"/>
      <c r="O1130" s="4"/>
    </row>
    <row r="1131" spans="1:15">
      <c r="A1131" s="121" t="str">
        <f t="shared" si="160"/>
        <v>71070101015129</v>
      </c>
      <c r="B1131" s="115" t="s">
        <v>439</v>
      </c>
      <c r="C1131" s="116" t="s">
        <v>183</v>
      </c>
      <c r="D1131" s="117" t="s">
        <v>106</v>
      </c>
      <c r="E1131" s="118" t="s">
        <v>106</v>
      </c>
      <c r="F1131" s="119" t="s">
        <v>106</v>
      </c>
      <c r="G1131" s="120">
        <v>5129</v>
      </c>
      <c r="L1131" s="37" t="s">
        <v>424</v>
      </c>
      <c r="M1131" s="38">
        <v>5129</v>
      </c>
      <c r="N1131" s="4"/>
      <c r="O1131" s="4"/>
    </row>
    <row r="1132" spans="1:15">
      <c r="A1132" s="121" t="str">
        <f t="shared" si="160"/>
        <v>71070600000000</v>
      </c>
      <c r="B1132" s="115" t="s">
        <v>439</v>
      </c>
      <c r="C1132" s="116" t="s">
        <v>183</v>
      </c>
      <c r="D1132" s="117" t="s">
        <v>157</v>
      </c>
      <c r="E1132" s="118" t="s">
        <v>441</v>
      </c>
      <c r="F1132" s="119" t="s">
        <v>441</v>
      </c>
      <c r="G1132" s="120" t="s">
        <v>440</v>
      </c>
      <c r="L1132" s="37" t="s">
        <v>561</v>
      </c>
      <c r="N1132" s="4"/>
      <c r="O1132" s="4"/>
    </row>
    <row r="1133" spans="1:15">
      <c r="A1133" s="121" t="str">
        <f t="shared" si="160"/>
        <v>71070600000001</v>
      </c>
      <c r="B1133" s="115" t="s">
        <v>439</v>
      </c>
      <c r="C1133" s="116" t="s">
        <v>183</v>
      </c>
      <c r="D1133" s="117" t="s">
        <v>157</v>
      </c>
      <c r="E1133" s="118" t="s">
        <v>441</v>
      </c>
      <c r="F1133" s="119" t="s">
        <v>441</v>
      </c>
      <c r="G1133" s="120" t="s">
        <v>96</v>
      </c>
      <c r="L1133" s="37" t="e">
        <v>#N/A</v>
      </c>
      <c r="N1133" s="4"/>
      <c r="O1133" s="4"/>
    </row>
    <row r="1134" spans="1:15">
      <c r="A1134" s="121" t="str">
        <f t="shared" si="160"/>
        <v>71070601000000</v>
      </c>
      <c r="B1134" s="115" t="s">
        <v>439</v>
      </c>
      <c r="C1134" s="116" t="s">
        <v>183</v>
      </c>
      <c r="D1134" s="117" t="s">
        <v>157</v>
      </c>
      <c r="E1134" s="118" t="s">
        <v>106</v>
      </c>
      <c r="F1134" s="119" t="s">
        <v>441</v>
      </c>
      <c r="G1134" s="120" t="s">
        <v>440</v>
      </c>
      <c r="L1134" s="37" t="s">
        <v>562</v>
      </c>
      <c r="N1134" s="4"/>
      <c r="O1134" s="4"/>
    </row>
    <row r="1135" spans="1:15">
      <c r="A1135" s="121" t="str">
        <f t="shared" si="160"/>
        <v>71070601000001</v>
      </c>
      <c r="B1135" s="115" t="s">
        <v>439</v>
      </c>
      <c r="C1135" s="116" t="s">
        <v>183</v>
      </c>
      <c r="D1135" s="117" t="s">
        <v>157</v>
      </c>
      <c r="E1135" s="118" t="s">
        <v>106</v>
      </c>
      <c r="F1135" s="119" t="s">
        <v>441</v>
      </c>
      <c r="G1135" s="120" t="s">
        <v>96</v>
      </c>
      <c r="L1135" s="37" t="e">
        <v>#N/A</v>
      </c>
      <c r="N1135" s="4"/>
      <c r="O1135" s="4"/>
    </row>
    <row r="1136" spans="1:15">
      <c r="A1136" s="121" t="str">
        <f t="shared" si="160"/>
        <v>71070601010000</v>
      </c>
      <c r="B1136" s="115" t="s">
        <v>439</v>
      </c>
      <c r="C1136" s="116" t="s">
        <v>183</v>
      </c>
      <c r="D1136" s="117" t="s">
        <v>157</v>
      </c>
      <c r="E1136" s="118" t="s">
        <v>106</v>
      </c>
      <c r="F1136" s="119" t="s">
        <v>106</v>
      </c>
      <c r="G1136" s="120" t="s">
        <v>440</v>
      </c>
      <c r="L1136" s="37" t="s">
        <v>563</v>
      </c>
      <c r="N1136" s="4"/>
      <c r="O1136" s="4"/>
    </row>
    <row r="1137" spans="1:15">
      <c r="A1137" s="121" t="str">
        <f t="shared" si="160"/>
        <v>71070601014639</v>
      </c>
      <c r="B1137" s="115" t="s">
        <v>439</v>
      </c>
      <c r="C1137" s="116" t="s">
        <v>183</v>
      </c>
      <c r="D1137" s="117" t="s">
        <v>157</v>
      </c>
      <c r="E1137" s="118" t="s">
        <v>106</v>
      </c>
      <c r="F1137" s="119" t="s">
        <v>106</v>
      </c>
      <c r="G1137" s="120">
        <v>4639</v>
      </c>
      <c r="L1137" s="37" t="s">
        <v>167</v>
      </c>
      <c r="M1137" s="38">
        <v>4639</v>
      </c>
      <c r="N1137" s="4"/>
      <c r="O1137" s="4"/>
    </row>
    <row r="1138" spans="1:15" ht="30">
      <c r="A1138" s="121" t="str">
        <f t="shared" si="160"/>
        <v>71070601015113</v>
      </c>
      <c r="B1138" s="115" t="s">
        <v>439</v>
      </c>
      <c r="C1138" s="116" t="s">
        <v>183</v>
      </c>
      <c r="D1138" s="117" t="s">
        <v>157</v>
      </c>
      <c r="E1138" s="118" t="s">
        <v>106</v>
      </c>
      <c r="F1138" s="119" t="s">
        <v>106</v>
      </c>
      <c r="G1138" s="120">
        <v>5113</v>
      </c>
      <c r="L1138" s="37" t="s">
        <v>174</v>
      </c>
      <c r="M1138" s="38">
        <v>5113</v>
      </c>
      <c r="N1138" s="4"/>
      <c r="O1138" s="4"/>
    </row>
    <row r="1139" spans="1:15">
      <c r="A1139" s="121" t="str">
        <f t="shared" si="160"/>
        <v>71070601020000</v>
      </c>
      <c r="B1139" s="115" t="s">
        <v>439</v>
      </c>
      <c r="C1139" s="116" t="s">
        <v>183</v>
      </c>
      <c r="D1139" s="117" t="s">
        <v>157</v>
      </c>
      <c r="E1139" s="118" t="s">
        <v>106</v>
      </c>
      <c r="F1139" s="119" t="s">
        <v>140</v>
      </c>
      <c r="G1139" s="120" t="s">
        <v>440</v>
      </c>
      <c r="L1139" s="37" t="s">
        <v>564</v>
      </c>
      <c r="N1139" s="4"/>
      <c r="O1139" s="4"/>
    </row>
    <row r="1140" spans="1:15">
      <c r="A1140" s="121" t="str">
        <f t="shared" si="160"/>
        <v>71070601024241</v>
      </c>
      <c r="B1140" s="115" t="s">
        <v>439</v>
      </c>
      <c r="C1140" s="116" t="s">
        <v>183</v>
      </c>
      <c r="D1140" s="117" t="s">
        <v>157</v>
      </c>
      <c r="E1140" s="118" t="s">
        <v>106</v>
      </c>
      <c r="F1140" s="119" t="s">
        <v>140</v>
      </c>
      <c r="G1140" s="120">
        <v>4241</v>
      </c>
      <c r="L1140" s="37" t="s">
        <v>396</v>
      </c>
      <c r="M1140" s="38">
        <v>4241</v>
      </c>
      <c r="N1140" s="4"/>
      <c r="O1140" s="4"/>
    </row>
    <row r="1141" spans="1:15">
      <c r="A1141" s="121" t="str">
        <f t="shared" si="160"/>
        <v>71070601030000</v>
      </c>
      <c r="B1141" s="115" t="s">
        <v>439</v>
      </c>
      <c r="C1141" s="116" t="s">
        <v>183</v>
      </c>
      <c r="D1141" s="117" t="s">
        <v>157</v>
      </c>
      <c r="E1141" s="118" t="s">
        <v>106</v>
      </c>
      <c r="F1141" s="119" t="s">
        <v>442</v>
      </c>
      <c r="G1141" s="120" t="s">
        <v>440</v>
      </c>
      <c r="L1141" s="37" t="s">
        <v>565</v>
      </c>
      <c r="N1141" s="4"/>
      <c r="O1141" s="4"/>
    </row>
    <row r="1142" spans="1:15">
      <c r="A1142" s="121" t="str">
        <f t="shared" si="160"/>
        <v>71070601034639</v>
      </c>
      <c r="B1142" s="115" t="s">
        <v>439</v>
      </c>
      <c r="C1142" s="116" t="s">
        <v>183</v>
      </c>
      <c r="D1142" s="117" t="s">
        <v>157</v>
      </c>
      <c r="E1142" s="118" t="s">
        <v>106</v>
      </c>
      <c r="F1142" s="119" t="s">
        <v>442</v>
      </c>
      <c r="G1142" s="120">
        <v>4639</v>
      </c>
      <c r="L1142" s="37" t="s">
        <v>167</v>
      </c>
      <c r="M1142" s="38">
        <v>4639</v>
      </c>
      <c r="N1142" s="4"/>
      <c r="O1142" s="4"/>
    </row>
    <row r="1143" spans="1:15">
      <c r="A1143" s="121" t="str">
        <f t="shared" si="160"/>
        <v>71080101014639</v>
      </c>
      <c r="B1143" s="115" t="s">
        <v>439</v>
      </c>
      <c r="C1143" s="116" t="s">
        <v>185</v>
      </c>
      <c r="D1143" s="117" t="s">
        <v>106</v>
      </c>
      <c r="E1143" s="118" t="s">
        <v>106</v>
      </c>
      <c r="F1143" s="119" t="s">
        <v>106</v>
      </c>
      <c r="G1143" s="120">
        <v>4639</v>
      </c>
      <c r="L1143" s="37" t="s">
        <v>167</v>
      </c>
      <c r="M1143" s="38">
        <v>4639</v>
      </c>
      <c r="N1143" s="4"/>
      <c r="O1143" s="4"/>
    </row>
    <row r="1144" spans="1:15">
      <c r="A1144" s="121" t="str">
        <f t="shared" si="160"/>
        <v>71080101020000</v>
      </c>
      <c r="B1144" s="115" t="s">
        <v>439</v>
      </c>
      <c r="C1144" s="116" t="s">
        <v>185</v>
      </c>
      <c r="D1144" s="117" t="s">
        <v>106</v>
      </c>
      <c r="E1144" s="118" t="s">
        <v>106</v>
      </c>
      <c r="F1144" s="119" t="s">
        <v>140</v>
      </c>
      <c r="G1144" s="120" t="s">
        <v>440</v>
      </c>
      <c r="L1144" s="37" t="s">
        <v>566</v>
      </c>
      <c r="N1144" s="4"/>
      <c r="O1144" s="4"/>
    </row>
    <row r="1145" spans="1:15" ht="30">
      <c r="A1145" s="121" t="str">
        <f t="shared" si="160"/>
        <v>71080101024251</v>
      </c>
      <c r="B1145" s="115" t="s">
        <v>439</v>
      </c>
      <c r="C1145" s="116" t="s">
        <v>185</v>
      </c>
      <c r="D1145" s="117" t="s">
        <v>106</v>
      </c>
      <c r="E1145" s="118" t="s">
        <v>106</v>
      </c>
      <c r="F1145" s="119" t="s">
        <v>140</v>
      </c>
      <c r="G1145" s="120">
        <v>4251</v>
      </c>
      <c r="L1145" s="37" t="s">
        <v>142</v>
      </c>
      <c r="M1145" s="38">
        <v>4251</v>
      </c>
      <c r="N1145" s="4"/>
      <c r="O1145" s="4"/>
    </row>
    <row r="1146" spans="1:15">
      <c r="A1146" s="121" t="str">
        <f t="shared" si="160"/>
        <v>71080101024639</v>
      </c>
      <c r="B1146" s="115" t="s">
        <v>439</v>
      </c>
      <c r="C1146" s="116" t="s">
        <v>185</v>
      </c>
      <c r="D1146" s="117" t="s">
        <v>106</v>
      </c>
      <c r="E1146" s="118" t="s">
        <v>106</v>
      </c>
      <c r="F1146" s="119" t="s">
        <v>140</v>
      </c>
      <c r="G1146" s="120">
        <v>4639</v>
      </c>
      <c r="L1146" s="37" t="s">
        <v>167</v>
      </c>
      <c r="M1146" s="38">
        <v>4639</v>
      </c>
      <c r="N1146" s="4"/>
      <c r="O1146" s="4"/>
    </row>
    <row r="1147" spans="1:15" ht="30">
      <c r="A1147" s="121" t="str">
        <f t="shared" si="160"/>
        <v>71080101024819</v>
      </c>
      <c r="B1147" s="115" t="s">
        <v>439</v>
      </c>
      <c r="C1147" s="116" t="s">
        <v>185</v>
      </c>
      <c r="D1147" s="117" t="s">
        <v>106</v>
      </c>
      <c r="E1147" s="118" t="s">
        <v>106</v>
      </c>
      <c r="F1147" s="119" t="s">
        <v>140</v>
      </c>
      <c r="G1147" s="120">
        <v>4819</v>
      </c>
      <c r="L1147" s="37" t="s">
        <v>219</v>
      </c>
      <c r="M1147" s="38">
        <v>4819</v>
      </c>
      <c r="N1147" s="4"/>
      <c r="O1147" s="4"/>
    </row>
    <row r="1148" spans="1:15">
      <c r="A1148" s="121" t="str">
        <f t="shared" si="160"/>
        <v>71080101025112</v>
      </c>
      <c r="B1148" s="115" t="s">
        <v>439</v>
      </c>
      <c r="C1148" s="116" t="s">
        <v>185</v>
      </c>
      <c r="D1148" s="117" t="s">
        <v>106</v>
      </c>
      <c r="E1148" s="118" t="s">
        <v>106</v>
      </c>
      <c r="F1148" s="119" t="s">
        <v>140</v>
      </c>
      <c r="G1148" s="120">
        <v>5112</v>
      </c>
      <c r="L1148" s="37" t="s">
        <v>173</v>
      </c>
      <c r="M1148" s="38">
        <v>5112</v>
      </c>
      <c r="N1148" s="4"/>
      <c r="O1148" s="4"/>
    </row>
    <row r="1149" spans="1:15" ht="30">
      <c r="A1149" s="121" t="str">
        <f t="shared" si="160"/>
        <v>71080101025113</v>
      </c>
      <c r="B1149" s="115" t="s">
        <v>439</v>
      </c>
      <c r="C1149" s="116" t="s">
        <v>185</v>
      </c>
      <c r="D1149" s="117" t="s">
        <v>106</v>
      </c>
      <c r="E1149" s="118" t="s">
        <v>106</v>
      </c>
      <c r="F1149" s="119" t="s">
        <v>140</v>
      </c>
      <c r="G1149" s="120">
        <v>5113</v>
      </c>
      <c r="L1149" s="37" t="s">
        <v>174</v>
      </c>
      <c r="M1149" s="38">
        <v>5113</v>
      </c>
      <c r="N1149" s="4"/>
      <c r="O1149" s="4"/>
    </row>
    <row r="1150" spans="1:15">
      <c r="A1150" s="121" t="str">
        <f t="shared" si="160"/>
        <v>71080101030000</v>
      </c>
      <c r="B1150" s="115" t="s">
        <v>439</v>
      </c>
      <c r="C1150" s="116" t="s">
        <v>185</v>
      </c>
      <c r="D1150" s="117" t="s">
        <v>106</v>
      </c>
      <c r="E1150" s="118" t="s">
        <v>106</v>
      </c>
      <c r="F1150" s="119" t="s">
        <v>442</v>
      </c>
      <c r="G1150" s="120" t="s">
        <v>440</v>
      </c>
      <c r="L1150" s="37" t="s">
        <v>567</v>
      </c>
      <c r="N1150" s="4"/>
      <c r="O1150" s="4"/>
    </row>
    <row r="1151" spans="1:15">
      <c r="A1151" s="121" t="str">
        <f t="shared" si="160"/>
        <v>71080101034239</v>
      </c>
      <c r="B1151" s="115" t="s">
        <v>439</v>
      </c>
      <c r="C1151" s="116" t="s">
        <v>185</v>
      </c>
      <c r="D1151" s="117" t="s">
        <v>106</v>
      </c>
      <c r="E1151" s="118" t="s">
        <v>106</v>
      </c>
      <c r="F1151" s="119" t="s">
        <v>442</v>
      </c>
      <c r="G1151" s="120">
        <v>4239</v>
      </c>
      <c r="L1151" s="37" t="s">
        <v>125</v>
      </c>
      <c r="M1151" s="38">
        <v>4239</v>
      </c>
      <c r="N1151" s="4"/>
      <c r="O1151" s="4"/>
    </row>
    <row r="1152" spans="1:15">
      <c r="A1152" s="121" t="str">
        <f t="shared" si="160"/>
        <v>71080201020000</v>
      </c>
      <c r="B1152" s="115" t="s">
        <v>439</v>
      </c>
      <c r="C1152" s="116" t="s">
        <v>185</v>
      </c>
      <c r="D1152" s="117" t="s">
        <v>140</v>
      </c>
      <c r="E1152" s="118" t="s">
        <v>106</v>
      </c>
      <c r="F1152" s="119" t="s">
        <v>140</v>
      </c>
      <c r="G1152" s="120" t="s">
        <v>440</v>
      </c>
      <c r="L1152" s="37" t="s">
        <v>568</v>
      </c>
      <c r="N1152" s="4"/>
      <c r="O1152" s="4"/>
    </row>
    <row r="1153" spans="1:15" ht="30">
      <c r="A1153" s="121" t="str">
        <f t="shared" si="160"/>
        <v>71080201025113</v>
      </c>
      <c r="B1153" s="115" t="s">
        <v>439</v>
      </c>
      <c r="C1153" s="116" t="s">
        <v>185</v>
      </c>
      <c r="D1153" s="117" t="s">
        <v>140</v>
      </c>
      <c r="E1153" s="118" t="s">
        <v>106</v>
      </c>
      <c r="F1153" s="119" t="s">
        <v>140</v>
      </c>
      <c r="G1153" s="120">
        <v>5113</v>
      </c>
      <c r="L1153" s="37" t="s">
        <v>174</v>
      </c>
      <c r="M1153" s="38">
        <v>5113</v>
      </c>
      <c r="N1153" s="4"/>
      <c r="O1153" s="4"/>
    </row>
    <row r="1154" spans="1:15">
      <c r="A1154" s="121" t="str">
        <f t="shared" si="160"/>
        <v>71080202000000</v>
      </c>
      <c r="B1154" s="115" t="s">
        <v>439</v>
      </c>
      <c r="C1154" s="116" t="s">
        <v>185</v>
      </c>
      <c r="D1154" s="117" t="s">
        <v>140</v>
      </c>
      <c r="E1154" s="118" t="s">
        <v>140</v>
      </c>
      <c r="F1154" s="119" t="s">
        <v>441</v>
      </c>
      <c r="G1154" s="120" t="s">
        <v>440</v>
      </c>
      <c r="L1154" s="37" t="s">
        <v>569</v>
      </c>
      <c r="N1154" s="4"/>
      <c r="O1154" s="4"/>
    </row>
    <row r="1155" spans="1:15">
      <c r="A1155" s="121" t="str">
        <f t="shared" si="160"/>
        <v>71080202000001</v>
      </c>
      <c r="B1155" s="115" t="s">
        <v>439</v>
      </c>
      <c r="C1155" s="116" t="s">
        <v>185</v>
      </c>
      <c r="D1155" s="117" t="s">
        <v>140</v>
      </c>
      <c r="E1155" s="118" t="s">
        <v>140</v>
      </c>
      <c r="F1155" s="119" t="s">
        <v>441</v>
      </c>
      <c r="G1155" s="120" t="s">
        <v>96</v>
      </c>
      <c r="L1155" s="37" t="e">
        <v>#N/A</v>
      </c>
      <c r="N1155" s="4"/>
      <c r="O1155" s="4"/>
    </row>
    <row r="1156" spans="1:15">
      <c r="A1156" s="121" t="str">
        <f t="shared" si="160"/>
        <v>71080202010000</v>
      </c>
      <c r="B1156" s="115" t="s">
        <v>439</v>
      </c>
      <c r="C1156" s="116" t="s">
        <v>185</v>
      </c>
      <c r="D1156" s="117" t="s">
        <v>140</v>
      </c>
      <c r="E1156" s="118" t="s">
        <v>140</v>
      </c>
      <c r="F1156" s="119" t="s">
        <v>106</v>
      </c>
      <c r="G1156" s="120" t="s">
        <v>440</v>
      </c>
      <c r="L1156" s="37" t="s">
        <v>570</v>
      </c>
      <c r="N1156" s="4"/>
      <c r="O1156" s="4"/>
    </row>
    <row r="1157" spans="1:15" ht="30">
      <c r="A1157" s="121" t="str">
        <f t="shared" si="160"/>
        <v>71080202014511</v>
      </c>
      <c r="B1157" s="115" t="s">
        <v>439</v>
      </c>
      <c r="C1157" s="116" t="s">
        <v>185</v>
      </c>
      <c r="D1157" s="117" t="s">
        <v>140</v>
      </c>
      <c r="E1157" s="118" t="s">
        <v>140</v>
      </c>
      <c r="F1157" s="119" t="s">
        <v>106</v>
      </c>
      <c r="G1157" s="120">
        <v>4511</v>
      </c>
      <c r="L1157" s="37" t="s">
        <v>217</v>
      </c>
      <c r="M1157" s="38">
        <v>4511</v>
      </c>
      <c r="N1157" s="4"/>
      <c r="O1157" s="4"/>
    </row>
    <row r="1158" spans="1:15">
      <c r="A1158" s="121" t="str">
        <f t="shared" si="160"/>
        <v>71080202020000</v>
      </c>
      <c r="B1158" s="115" t="s">
        <v>439</v>
      </c>
      <c r="C1158" s="116" t="s">
        <v>185</v>
      </c>
      <c r="D1158" s="117" t="s">
        <v>140</v>
      </c>
      <c r="E1158" s="118" t="s">
        <v>140</v>
      </c>
      <c r="F1158" s="119" t="s">
        <v>140</v>
      </c>
      <c r="G1158" s="120" t="s">
        <v>440</v>
      </c>
      <c r="L1158" s="37" t="s">
        <v>571</v>
      </c>
      <c r="N1158" s="4"/>
      <c r="O1158" s="4"/>
    </row>
    <row r="1159" spans="1:15" ht="30">
      <c r="A1159" s="121" t="str">
        <f t="shared" si="160"/>
        <v>71080202025113</v>
      </c>
      <c r="B1159" s="115" t="s">
        <v>439</v>
      </c>
      <c r="C1159" s="116" t="s">
        <v>185</v>
      </c>
      <c r="D1159" s="117" t="s">
        <v>140</v>
      </c>
      <c r="E1159" s="118" t="s">
        <v>140</v>
      </c>
      <c r="F1159" s="119" t="s">
        <v>140</v>
      </c>
      <c r="G1159" s="120">
        <v>5113</v>
      </c>
      <c r="L1159" s="37" t="s">
        <v>174</v>
      </c>
      <c r="M1159" s="38">
        <v>5113</v>
      </c>
      <c r="N1159" s="4"/>
      <c r="O1159" s="4"/>
    </row>
    <row r="1160" spans="1:15">
      <c r="A1160" s="121" t="str">
        <f t="shared" si="160"/>
        <v>71080203020000</v>
      </c>
      <c r="B1160" s="115" t="s">
        <v>439</v>
      </c>
      <c r="C1160" s="116" t="s">
        <v>185</v>
      </c>
      <c r="D1160" s="117" t="s">
        <v>140</v>
      </c>
      <c r="E1160" s="118" t="s">
        <v>442</v>
      </c>
      <c r="F1160" s="119" t="s">
        <v>140</v>
      </c>
      <c r="G1160" s="120" t="s">
        <v>440</v>
      </c>
      <c r="L1160" s="37" t="s">
        <v>572</v>
      </c>
      <c r="N1160" s="4"/>
      <c r="O1160" s="4"/>
    </row>
    <row r="1161" spans="1:15" ht="30">
      <c r="A1161" s="121" t="str">
        <f t="shared" si="160"/>
        <v>71080203025113</v>
      </c>
      <c r="B1161" s="115" t="s">
        <v>439</v>
      </c>
      <c r="C1161" s="116" t="s">
        <v>185</v>
      </c>
      <c r="D1161" s="117" t="s">
        <v>140</v>
      </c>
      <c r="E1161" s="118" t="s">
        <v>442</v>
      </c>
      <c r="F1161" s="119" t="s">
        <v>140</v>
      </c>
      <c r="G1161" s="120">
        <v>5113</v>
      </c>
      <c r="L1161" s="37" t="s">
        <v>174</v>
      </c>
      <c r="M1161" s="38">
        <v>5113</v>
      </c>
      <c r="N1161" s="4"/>
      <c r="O1161" s="4"/>
    </row>
    <row r="1162" spans="1:15">
      <c r="A1162" s="121" t="str">
        <f t="shared" si="160"/>
        <v>71080203025129</v>
      </c>
      <c r="B1162" s="115" t="s">
        <v>439</v>
      </c>
      <c r="C1162" s="116" t="s">
        <v>185</v>
      </c>
      <c r="D1162" s="117" t="s">
        <v>140</v>
      </c>
      <c r="E1162" s="118" t="s">
        <v>442</v>
      </c>
      <c r="F1162" s="119" t="s">
        <v>140</v>
      </c>
      <c r="G1162" s="120">
        <v>5129</v>
      </c>
      <c r="L1162" s="37" t="s">
        <v>424</v>
      </c>
      <c r="M1162" s="38">
        <v>5129</v>
      </c>
      <c r="N1162" s="4"/>
      <c r="O1162" s="4"/>
    </row>
    <row r="1163" spans="1:15">
      <c r="A1163" s="121" t="str">
        <f t="shared" si="160"/>
        <v>71080204014216</v>
      </c>
      <c r="B1163" s="115" t="s">
        <v>439</v>
      </c>
      <c r="C1163" s="116" t="s">
        <v>185</v>
      </c>
      <c r="D1163" s="117" t="s">
        <v>140</v>
      </c>
      <c r="E1163" s="118" t="s">
        <v>155</v>
      </c>
      <c r="F1163" s="119" t="s">
        <v>106</v>
      </c>
      <c r="G1163" s="120">
        <v>4216</v>
      </c>
      <c r="L1163" s="37" t="s">
        <v>118</v>
      </c>
      <c r="M1163" s="38">
        <v>4216</v>
      </c>
      <c r="N1163" s="4"/>
      <c r="O1163" s="4"/>
    </row>
    <row r="1164" spans="1:15">
      <c r="A1164" s="121" t="str">
        <f t="shared" si="160"/>
        <v>71080204020000</v>
      </c>
      <c r="B1164" s="115" t="s">
        <v>439</v>
      </c>
      <c r="C1164" s="116" t="s">
        <v>185</v>
      </c>
      <c r="D1164" s="117" t="s">
        <v>140</v>
      </c>
      <c r="E1164" s="118" t="s">
        <v>155</v>
      </c>
      <c r="F1164" s="119" t="s">
        <v>140</v>
      </c>
      <c r="G1164" s="120" t="s">
        <v>440</v>
      </c>
      <c r="L1164" s="37" t="s">
        <v>573</v>
      </c>
      <c r="N1164" s="4"/>
      <c r="O1164" s="4"/>
    </row>
    <row r="1165" spans="1:15" ht="30">
      <c r="A1165" s="121" t="str">
        <f t="shared" si="160"/>
        <v>71080204024511</v>
      </c>
      <c r="B1165" s="115" t="s">
        <v>439</v>
      </c>
      <c r="C1165" s="116" t="s">
        <v>185</v>
      </c>
      <c r="D1165" s="117" t="s">
        <v>140</v>
      </c>
      <c r="E1165" s="118" t="s">
        <v>155</v>
      </c>
      <c r="F1165" s="119" t="s">
        <v>140</v>
      </c>
      <c r="G1165" s="120">
        <v>4511</v>
      </c>
      <c r="L1165" s="37" t="s">
        <v>217</v>
      </c>
      <c r="M1165" s="38">
        <v>4511</v>
      </c>
      <c r="N1165" s="4"/>
      <c r="O1165" s="4"/>
    </row>
    <row r="1166" spans="1:15">
      <c r="A1166" s="121" t="str">
        <f t="shared" si="160"/>
        <v>71080204030000</v>
      </c>
      <c r="B1166" s="115" t="s">
        <v>439</v>
      </c>
      <c r="C1166" s="116" t="s">
        <v>185</v>
      </c>
      <c r="D1166" s="117" t="s">
        <v>140</v>
      </c>
      <c r="E1166" s="118" t="s">
        <v>155</v>
      </c>
      <c r="F1166" s="119" t="s">
        <v>442</v>
      </c>
      <c r="G1166" s="120" t="s">
        <v>440</v>
      </c>
      <c r="L1166" s="37" t="s">
        <v>0</v>
      </c>
      <c r="N1166" s="4"/>
      <c r="O1166" s="4"/>
    </row>
    <row r="1167" spans="1:15" ht="30">
      <c r="A1167" s="121" t="str">
        <f t="shared" si="160"/>
        <v>71080204035113</v>
      </c>
      <c r="B1167" s="115" t="s">
        <v>439</v>
      </c>
      <c r="C1167" s="116" t="s">
        <v>185</v>
      </c>
      <c r="D1167" s="117" t="s">
        <v>140</v>
      </c>
      <c r="E1167" s="118" t="s">
        <v>155</v>
      </c>
      <c r="F1167" s="119" t="s">
        <v>442</v>
      </c>
      <c r="G1167" s="120">
        <v>5113</v>
      </c>
      <c r="L1167" s="37" t="s">
        <v>174</v>
      </c>
      <c r="M1167" s="38">
        <v>5113</v>
      </c>
      <c r="N1167" s="4"/>
      <c r="O1167" s="4"/>
    </row>
    <row r="1168" spans="1:15">
      <c r="A1168" s="121" t="str">
        <f t="shared" si="160"/>
        <v>71080205000000</v>
      </c>
      <c r="B1168" s="115" t="s">
        <v>439</v>
      </c>
      <c r="C1168" s="116" t="s">
        <v>185</v>
      </c>
      <c r="D1168" s="117" t="s">
        <v>140</v>
      </c>
      <c r="E1168" s="118" t="s">
        <v>149</v>
      </c>
      <c r="F1168" s="119" t="s">
        <v>441</v>
      </c>
      <c r="G1168" s="120" t="s">
        <v>440</v>
      </c>
      <c r="L1168" s="37" t="s">
        <v>1</v>
      </c>
      <c r="N1168" s="4"/>
      <c r="O1168" s="4"/>
    </row>
    <row r="1169" spans="1:15">
      <c r="A1169" s="121" t="str">
        <f t="shared" si="160"/>
        <v>71080205000001</v>
      </c>
      <c r="B1169" s="115" t="s">
        <v>439</v>
      </c>
      <c r="C1169" s="116" t="s">
        <v>185</v>
      </c>
      <c r="D1169" s="117" t="s">
        <v>140</v>
      </c>
      <c r="E1169" s="118" t="s">
        <v>149</v>
      </c>
      <c r="F1169" s="119" t="s">
        <v>441</v>
      </c>
      <c r="G1169" s="120" t="s">
        <v>96</v>
      </c>
      <c r="L1169" s="37" t="e">
        <v>#N/A</v>
      </c>
      <c r="N1169" s="4"/>
      <c r="O1169" s="4"/>
    </row>
    <row r="1170" spans="1:15">
      <c r="A1170" s="121" t="str">
        <f t="shared" si="160"/>
        <v>71080205010000</v>
      </c>
      <c r="B1170" s="115" t="s">
        <v>439</v>
      </c>
      <c r="C1170" s="116" t="s">
        <v>185</v>
      </c>
      <c r="D1170" s="117" t="s">
        <v>140</v>
      </c>
      <c r="E1170" s="118" t="s">
        <v>149</v>
      </c>
      <c r="F1170" s="119" t="s">
        <v>106</v>
      </c>
      <c r="G1170" s="120" t="s">
        <v>440</v>
      </c>
      <c r="L1170" s="37" t="s">
        <v>2</v>
      </c>
      <c r="N1170" s="4"/>
      <c r="O1170" s="4"/>
    </row>
    <row r="1171" spans="1:15" ht="30">
      <c r="A1171" s="121" t="str">
        <f t="shared" si="160"/>
        <v>71080205014511</v>
      </c>
      <c r="B1171" s="115" t="s">
        <v>439</v>
      </c>
      <c r="C1171" s="116" t="s">
        <v>185</v>
      </c>
      <c r="D1171" s="117" t="s">
        <v>140</v>
      </c>
      <c r="E1171" s="118" t="s">
        <v>149</v>
      </c>
      <c r="F1171" s="119" t="s">
        <v>106</v>
      </c>
      <c r="G1171" s="120">
        <v>4511</v>
      </c>
      <c r="L1171" s="37" t="s">
        <v>217</v>
      </c>
      <c r="M1171" s="38">
        <v>4511</v>
      </c>
      <c r="N1171" s="4"/>
      <c r="O1171" s="4"/>
    </row>
    <row r="1172" spans="1:15">
      <c r="A1172" s="121" t="str">
        <f t="shared" si="160"/>
        <v>71080205020000</v>
      </c>
      <c r="B1172" s="115" t="s">
        <v>439</v>
      </c>
      <c r="C1172" s="116" t="s">
        <v>185</v>
      </c>
      <c r="D1172" s="117" t="s">
        <v>140</v>
      </c>
      <c r="E1172" s="118" t="s">
        <v>149</v>
      </c>
      <c r="F1172" s="119" t="s">
        <v>140</v>
      </c>
      <c r="G1172" s="120" t="s">
        <v>440</v>
      </c>
      <c r="L1172" s="37" t="s">
        <v>3</v>
      </c>
      <c r="N1172" s="4"/>
      <c r="O1172" s="4"/>
    </row>
    <row r="1173" spans="1:15" ht="30">
      <c r="A1173" s="121" t="str">
        <f t="shared" si="160"/>
        <v>71080205024511</v>
      </c>
      <c r="B1173" s="115" t="s">
        <v>439</v>
      </c>
      <c r="C1173" s="116" t="s">
        <v>185</v>
      </c>
      <c r="D1173" s="117" t="s">
        <v>140</v>
      </c>
      <c r="E1173" s="118" t="s">
        <v>149</v>
      </c>
      <c r="F1173" s="119" t="s">
        <v>140</v>
      </c>
      <c r="G1173" s="120">
        <v>4511</v>
      </c>
      <c r="L1173" s="37" t="s">
        <v>217</v>
      </c>
      <c r="M1173" s="38">
        <v>4511</v>
      </c>
      <c r="N1173" s="4"/>
      <c r="O1173" s="4"/>
    </row>
    <row r="1174" spans="1:15">
      <c r="A1174" s="121" t="str">
        <f t="shared" si="160"/>
        <v>71080207000000</v>
      </c>
      <c r="B1174" s="115" t="s">
        <v>439</v>
      </c>
      <c r="C1174" s="116" t="s">
        <v>185</v>
      </c>
      <c r="D1174" s="117" t="s">
        <v>140</v>
      </c>
      <c r="E1174" s="118" t="s">
        <v>183</v>
      </c>
      <c r="F1174" s="119" t="s">
        <v>441</v>
      </c>
      <c r="G1174" s="120" t="s">
        <v>440</v>
      </c>
      <c r="L1174" s="37" t="s">
        <v>4</v>
      </c>
      <c r="N1174" s="4"/>
      <c r="O1174" s="4"/>
    </row>
    <row r="1175" spans="1:15">
      <c r="A1175" s="121" t="str">
        <f t="shared" si="160"/>
        <v>71080207000001</v>
      </c>
      <c r="B1175" s="115" t="s">
        <v>439</v>
      </c>
      <c r="C1175" s="116" t="s">
        <v>185</v>
      </c>
      <c r="D1175" s="117" t="s">
        <v>140</v>
      </c>
      <c r="E1175" s="118" t="s">
        <v>183</v>
      </c>
      <c r="F1175" s="119" t="s">
        <v>441</v>
      </c>
      <c r="G1175" s="120" t="s">
        <v>96</v>
      </c>
      <c r="L1175" s="37" t="e">
        <v>#N/A</v>
      </c>
      <c r="N1175" s="4"/>
      <c r="O1175" s="4"/>
    </row>
    <row r="1176" spans="1:15">
      <c r="A1176" s="121" t="str">
        <f t="shared" si="160"/>
        <v>71080207010000</v>
      </c>
      <c r="B1176" s="115" t="s">
        <v>439</v>
      </c>
      <c r="C1176" s="116" t="s">
        <v>185</v>
      </c>
      <c r="D1176" s="117" t="s">
        <v>140</v>
      </c>
      <c r="E1176" s="118" t="s">
        <v>183</v>
      </c>
      <c r="F1176" s="119" t="s">
        <v>106</v>
      </c>
      <c r="G1176" s="120" t="s">
        <v>440</v>
      </c>
      <c r="L1176" s="37" t="s">
        <v>5</v>
      </c>
      <c r="N1176" s="4"/>
      <c r="O1176" s="4"/>
    </row>
    <row r="1177" spans="1:15">
      <c r="A1177" s="121" t="str">
        <f t="shared" si="160"/>
        <v>71080207014239</v>
      </c>
      <c r="B1177" s="115" t="s">
        <v>439</v>
      </c>
      <c r="C1177" s="116" t="s">
        <v>185</v>
      </c>
      <c r="D1177" s="117" t="s">
        <v>140</v>
      </c>
      <c r="E1177" s="118" t="s">
        <v>183</v>
      </c>
      <c r="F1177" s="119" t="s">
        <v>106</v>
      </c>
      <c r="G1177" s="120">
        <v>4239</v>
      </c>
      <c r="L1177" s="37" t="s">
        <v>125</v>
      </c>
      <c r="M1177" s="38">
        <v>4239</v>
      </c>
      <c r="N1177" s="4"/>
      <c r="O1177" s="4"/>
    </row>
    <row r="1178" spans="1:15" ht="30">
      <c r="A1178" s="121" t="str">
        <f t="shared" si="160"/>
        <v>71080207014251</v>
      </c>
      <c r="B1178" s="115" t="s">
        <v>439</v>
      </c>
      <c r="C1178" s="116" t="s">
        <v>185</v>
      </c>
      <c r="D1178" s="117" t="s">
        <v>140</v>
      </c>
      <c r="E1178" s="118" t="s">
        <v>183</v>
      </c>
      <c r="F1178" s="119" t="s">
        <v>106</v>
      </c>
      <c r="G1178" s="120">
        <v>4251</v>
      </c>
      <c r="L1178" s="37" t="s">
        <v>142</v>
      </c>
      <c r="M1178" s="38">
        <v>4251</v>
      </c>
      <c r="N1178" s="4"/>
      <c r="O1178" s="4"/>
    </row>
    <row r="1179" spans="1:15">
      <c r="A1179" s="121" t="str">
        <f t="shared" si="160"/>
        <v>71080300000000</v>
      </c>
      <c r="B1179" s="115" t="s">
        <v>439</v>
      </c>
      <c r="C1179" s="116" t="s">
        <v>185</v>
      </c>
      <c r="D1179" s="117" t="s">
        <v>442</v>
      </c>
      <c r="E1179" s="118" t="s">
        <v>441</v>
      </c>
      <c r="F1179" s="119" t="s">
        <v>441</v>
      </c>
      <c r="G1179" s="120" t="s">
        <v>440</v>
      </c>
      <c r="L1179" s="37" t="s">
        <v>6</v>
      </c>
      <c r="N1179" s="4"/>
      <c r="O1179" s="4"/>
    </row>
    <row r="1180" spans="1:15">
      <c r="A1180" s="121" t="str">
        <f t="shared" si="160"/>
        <v>71080300000001</v>
      </c>
      <c r="B1180" s="115" t="s">
        <v>439</v>
      </c>
      <c r="C1180" s="116" t="s">
        <v>185</v>
      </c>
      <c r="D1180" s="117" t="s">
        <v>442</v>
      </c>
      <c r="E1180" s="118" t="s">
        <v>441</v>
      </c>
      <c r="F1180" s="119" t="s">
        <v>441</v>
      </c>
      <c r="G1180" s="120" t="s">
        <v>96</v>
      </c>
      <c r="L1180" s="37" t="e">
        <v>#N/A</v>
      </c>
      <c r="N1180" s="4"/>
      <c r="O1180" s="4"/>
    </row>
    <row r="1181" spans="1:15">
      <c r="A1181" s="121" t="str">
        <f t="shared" si="160"/>
        <v>71080301000000</v>
      </c>
      <c r="B1181" s="115" t="s">
        <v>439</v>
      </c>
      <c r="C1181" s="116" t="s">
        <v>185</v>
      </c>
      <c r="D1181" s="117" t="s">
        <v>442</v>
      </c>
      <c r="E1181" s="118" t="s">
        <v>106</v>
      </c>
      <c r="F1181" s="119" t="s">
        <v>441</v>
      </c>
      <c r="G1181" s="120" t="s">
        <v>440</v>
      </c>
      <c r="L1181" s="37" t="s">
        <v>7</v>
      </c>
      <c r="N1181" s="4"/>
      <c r="O1181" s="4"/>
    </row>
    <row r="1182" spans="1:15">
      <c r="A1182" s="121" t="str">
        <f t="shared" si="160"/>
        <v>71080301000001</v>
      </c>
      <c r="B1182" s="115" t="s">
        <v>439</v>
      </c>
      <c r="C1182" s="116" t="s">
        <v>185</v>
      </c>
      <c r="D1182" s="117" t="s">
        <v>442</v>
      </c>
      <c r="E1182" s="118" t="s">
        <v>106</v>
      </c>
      <c r="F1182" s="119" t="s">
        <v>441</v>
      </c>
      <c r="G1182" s="120" t="s">
        <v>96</v>
      </c>
      <c r="L1182" s="37" t="e">
        <v>#N/A</v>
      </c>
      <c r="N1182" s="4"/>
      <c r="O1182" s="4"/>
    </row>
    <row r="1183" spans="1:15">
      <c r="A1183" s="121" t="str">
        <f t="shared" si="160"/>
        <v>71080301010000</v>
      </c>
      <c r="B1183" s="115" t="s">
        <v>439</v>
      </c>
      <c r="C1183" s="116" t="s">
        <v>185</v>
      </c>
      <c r="D1183" s="117" t="s">
        <v>442</v>
      </c>
      <c r="E1183" s="118" t="s">
        <v>106</v>
      </c>
      <c r="F1183" s="119" t="s">
        <v>106</v>
      </c>
      <c r="G1183" s="120" t="s">
        <v>440</v>
      </c>
      <c r="L1183" s="37" t="s">
        <v>8</v>
      </c>
      <c r="N1183" s="4"/>
      <c r="O1183" s="4"/>
    </row>
    <row r="1184" spans="1:15">
      <c r="A1184" s="121" t="str">
        <f t="shared" si="160"/>
        <v>71080301014241</v>
      </c>
      <c r="B1184" s="115" t="s">
        <v>439</v>
      </c>
      <c r="C1184" s="116" t="s">
        <v>185</v>
      </c>
      <c r="D1184" s="117" t="s">
        <v>442</v>
      </c>
      <c r="E1184" s="118" t="s">
        <v>106</v>
      </c>
      <c r="F1184" s="119" t="s">
        <v>106</v>
      </c>
      <c r="G1184" s="120">
        <v>4241</v>
      </c>
      <c r="L1184" s="37" t="s">
        <v>396</v>
      </c>
      <c r="M1184" s="38">
        <v>4241</v>
      </c>
      <c r="N1184" s="4"/>
      <c r="O1184" s="4"/>
    </row>
    <row r="1185" spans="1:15">
      <c r="A1185" s="121" t="str">
        <f t="shared" si="160"/>
        <v>71080400000000</v>
      </c>
      <c r="B1185" s="115" t="s">
        <v>439</v>
      </c>
      <c r="C1185" s="116" t="s">
        <v>185</v>
      </c>
      <c r="D1185" s="117" t="s">
        <v>155</v>
      </c>
      <c r="E1185" s="118" t="s">
        <v>441</v>
      </c>
      <c r="F1185" s="119" t="s">
        <v>441</v>
      </c>
      <c r="G1185" s="120" t="s">
        <v>440</v>
      </c>
      <c r="L1185" s="37" t="s">
        <v>9</v>
      </c>
      <c r="N1185" s="4"/>
      <c r="O1185" s="4"/>
    </row>
    <row r="1186" spans="1:15">
      <c r="A1186" s="121" t="str">
        <f t="shared" si="160"/>
        <v>71080400000001</v>
      </c>
      <c r="B1186" s="115" t="s">
        <v>439</v>
      </c>
      <c r="C1186" s="116" t="s">
        <v>185</v>
      </c>
      <c r="D1186" s="117" t="s">
        <v>155</v>
      </c>
      <c r="E1186" s="118" t="s">
        <v>441</v>
      </c>
      <c r="F1186" s="119" t="s">
        <v>441</v>
      </c>
      <c r="G1186" s="120" t="s">
        <v>96</v>
      </c>
      <c r="L1186" s="37" t="e">
        <v>#N/A</v>
      </c>
      <c r="N1186" s="4"/>
      <c r="O1186" s="4"/>
    </row>
    <row r="1187" spans="1:15">
      <c r="A1187" s="121" t="str">
        <f t="shared" si="160"/>
        <v>71080403000000</v>
      </c>
      <c r="B1187" s="115" t="s">
        <v>439</v>
      </c>
      <c r="C1187" s="116" t="s">
        <v>185</v>
      </c>
      <c r="D1187" s="117" t="s">
        <v>155</v>
      </c>
      <c r="E1187" s="118" t="s">
        <v>442</v>
      </c>
      <c r="F1187" s="119" t="s">
        <v>441</v>
      </c>
      <c r="G1187" s="120" t="s">
        <v>440</v>
      </c>
      <c r="L1187" s="37" t="s">
        <v>10</v>
      </c>
      <c r="N1187" s="4"/>
      <c r="O1187" s="4"/>
    </row>
    <row r="1188" spans="1:15">
      <c r="A1188" s="121" t="str">
        <f t="shared" si="160"/>
        <v>71080403000001</v>
      </c>
      <c r="B1188" s="115" t="s">
        <v>439</v>
      </c>
      <c r="C1188" s="116" t="s">
        <v>185</v>
      </c>
      <c r="D1188" s="117" t="s">
        <v>155</v>
      </c>
      <c r="E1188" s="118" t="s">
        <v>442</v>
      </c>
      <c r="F1188" s="119" t="s">
        <v>441</v>
      </c>
      <c r="G1188" s="120" t="s">
        <v>96</v>
      </c>
      <c r="L1188" s="37" t="e">
        <v>#N/A</v>
      </c>
      <c r="N1188" s="4"/>
      <c r="O1188" s="4"/>
    </row>
    <row r="1189" spans="1:15">
      <c r="A1189" s="121" t="str">
        <f t="shared" si="160"/>
        <v>71080403010000</v>
      </c>
      <c r="B1189" s="115" t="s">
        <v>439</v>
      </c>
      <c r="C1189" s="116" t="s">
        <v>185</v>
      </c>
      <c r="D1189" s="117" t="s">
        <v>155</v>
      </c>
      <c r="E1189" s="118" t="s">
        <v>442</v>
      </c>
      <c r="F1189" s="119" t="s">
        <v>106</v>
      </c>
      <c r="G1189" s="120" t="s">
        <v>440</v>
      </c>
      <c r="L1189" s="37" t="s">
        <v>11</v>
      </c>
      <c r="N1189" s="4"/>
      <c r="O1189" s="4"/>
    </row>
    <row r="1190" spans="1:15" ht="30">
      <c r="A1190" s="121" t="str">
        <f t="shared" si="160"/>
        <v>71080403014819</v>
      </c>
      <c r="B1190" s="115" t="s">
        <v>439</v>
      </c>
      <c r="C1190" s="116" t="s">
        <v>185</v>
      </c>
      <c r="D1190" s="117" t="s">
        <v>155</v>
      </c>
      <c r="E1190" s="118" t="s">
        <v>442</v>
      </c>
      <c r="F1190" s="119" t="s">
        <v>106</v>
      </c>
      <c r="G1190" s="120">
        <v>4819</v>
      </c>
      <c r="L1190" s="37" t="s">
        <v>219</v>
      </c>
      <c r="M1190" s="38">
        <v>4819</v>
      </c>
      <c r="N1190" s="4"/>
      <c r="O1190" s="4"/>
    </row>
    <row r="1191" spans="1:15">
      <c r="A1191" s="121" t="str">
        <f t="shared" si="160"/>
        <v>71090101014239</v>
      </c>
      <c r="B1191" s="115" t="s">
        <v>439</v>
      </c>
      <c r="C1191" s="116" t="s">
        <v>187</v>
      </c>
      <c r="D1191" s="117" t="s">
        <v>106</v>
      </c>
      <c r="E1191" s="118" t="s">
        <v>106</v>
      </c>
      <c r="F1191" s="119" t="s">
        <v>106</v>
      </c>
      <c r="G1191" s="120">
        <v>4239</v>
      </c>
      <c r="L1191" s="37" t="s">
        <v>125</v>
      </c>
      <c r="M1191" s="38">
        <v>4239</v>
      </c>
      <c r="N1191" s="4"/>
      <c r="O1191" s="4"/>
    </row>
    <row r="1192" spans="1:15">
      <c r="A1192" s="121" t="str">
        <f t="shared" si="160"/>
        <v>71090101020000</v>
      </c>
      <c r="B1192" s="115" t="s">
        <v>439</v>
      </c>
      <c r="C1192" s="116" t="s">
        <v>187</v>
      </c>
      <c r="D1192" s="117" t="s">
        <v>106</v>
      </c>
      <c r="E1192" s="118" t="s">
        <v>106</v>
      </c>
      <c r="F1192" s="119" t="s">
        <v>140</v>
      </c>
      <c r="G1192" s="120" t="s">
        <v>440</v>
      </c>
      <c r="L1192" s="37" t="s">
        <v>12</v>
      </c>
      <c r="N1192" s="4"/>
      <c r="O1192" s="4"/>
    </row>
    <row r="1193" spans="1:15">
      <c r="A1193" s="121" t="str">
        <f t="shared" ref="A1193:A1256" si="161">CONCATENATE(B1193,C1193,D1193,E1193,F1193,G1193)</f>
        <v>71090101025129</v>
      </c>
      <c r="B1193" s="115" t="s">
        <v>439</v>
      </c>
      <c r="C1193" s="116" t="s">
        <v>187</v>
      </c>
      <c r="D1193" s="117" t="s">
        <v>106</v>
      </c>
      <c r="E1193" s="118" t="s">
        <v>106</v>
      </c>
      <c r="F1193" s="119" t="s">
        <v>140</v>
      </c>
      <c r="G1193" s="120">
        <v>5129</v>
      </c>
      <c r="L1193" s="37" t="s">
        <v>424</v>
      </c>
      <c r="M1193" s="38">
        <v>5129</v>
      </c>
      <c r="N1193" s="4"/>
      <c r="O1193" s="4"/>
    </row>
    <row r="1194" spans="1:15">
      <c r="A1194" s="121" t="str">
        <f t="shared" si="161"/>
        <v>71090101030000</v>
      </c>
      <c r="B1194" s="115" t="s">
        <v>439</v>
      </c>
      <c r="C1194" s="116" t="s">
        <v>187</v>
      </c>
      <c r="D1194" s="117" t="s">
        <v>106</v>
      </c>
      <c r="E1194" s="118" t="s">
        <v>106</v>
      </c>
      <c r="F1194" s="119" t="s">
        <v>442</v>
      </c>
      <c r="G1194" s="120" t="s">
        <v>440</v>
      </c>
      <c r="L1194" s="37" t="s">
        <v>13</v>
      </c>
      <c r="N1194" s="4"/>
      <c r="O1194" s="4"/>
    </row>
    <row r="1195" spans="1:15">
      <c r="A1195" s="121" t="str">
        <f t="shared" si="161"/>
        <v>71090101034239</v>
      </c>
      <c r="B1195" s="115" t="s">
        <v>439</v>
      </c>
      <c r="C1195" s="116" t="s">
        <v>187</v>
      </c>
      <c r="D1195" s="117" t="s">
        <v>106</v>
      </c>
      <c r="E1195" s="118" t="s">
        <v>106</v>
      </c>
      <c r="F1195" s="119" t="s">
        <v>442</v>
      </c>
      <c r="G1195" s="120">
        <v>4239</v>
      </c>
      <c r="L1195" s="37" t="s">
        <v>125</v>
      </c>
      <c r="M1195" s="38">
        <v>4239</v>
      </c>
      <c r="N1195" s="4"/>
      <c r="O1195" s="4"/>
    </row>
    <row r="1196" spans="1:15">
      <c r="A1196" s="121" t="str">
        <f t="shared" si="161"/>
        <v>71090102000000</v>
      </c>
      <c r="B1196" s="115" t="s">
        <v>439</v>
      </c>
      <c r="C1196" s="116" t="s">
        <v>187</v>
      </c>
      <c r="D1196" s="117" t="s">
        <v>106</v>
      </c>
      <c r="E1196" s="118" t="s">
        <v>140</v>
      </c>
      <c r="F1196" s="119" t="s">
        <v>441</v>
      </c>
      <c r="G1196" s="120" t="s">
        <v>440</v>
      </c>
      <c r="L1196" s="37" t="s">
        <v>14</v>
      </c>
      <c r="N1196" s="4"/>
      <c r="O1196" s="4"/>
    </row>
    <row r="1197" spans="1:15">
      <c r="A1197" s="121" t="str">
        <f t="shared" si="161"/>
        <v>71090102000001</v>
      </c>
      <c r="B1197" s="115" t="s">
        <v>439</v>
      </c>
      <c r="C1197" s="116" t="s">
        <v>187</v>
      </c>
      <c r="D1197" s="117" t="s">
        <v>106</v>
      </c>
      <c r="E1197" s="118" t="s">
        <v>140</v>
      </c>
      <c r="F1197" s="119" t="s">
        <v>441</v>
      </c>
      <c r="G1197" s="120" t="s">
        <v>96</v>
      </c>
      <c r="L1197" s="37" t="e">
        <v>#N/A</v>
      </c>
      <c r="N1197" s="4"/>
      <c r="O1197" s="4"/>
    </row>
    <row r="1198" spans="1:15">
      <c r="A1198" s="121" t="str">
        <f t="shared" si="161"/>
        <v>71090102010000</v>
      </c>
      <c r="B1198" s="115" t="s">
        <v>439</v>
      </c>
      <c r="C1198" s="116" t="s">
        <v>187</v>
      </c>
      <c r="D1198" s="117" t="s">
        <v>106</v>
      </c>
      <c r="E1198" s="118" t="s">
        <v>140</v>
      </c>
      <c r="F1198" s="119" t="s">
        <v>106</v>
      </c>
      <c r="G1198" s="120" t="s">
        <v>440</v>
      </c>
      <c r="L1198" s="37" t="s">
        <v>15</v>
      </c>
      <c r="N1198" s="4"/>
      <c r="O1198" s="4"/>
    </row>
    <row r="1199" spans="1:15">
      <c r="A1199" s="121" t="str">
        <f t="shared" si="161"/>
        <v>71090102014239</v>
      </c>
      <c r="B1199" s="115" t="s">
        <v>439</v>
      </c>
      <c r="C1199" s="116" t="s">
        <v>187</v>
      </c>
      <c r="D1199" s="117" t="s">
        <v>106</v>
      </c>
      <c r="E1199" s="118" t="s">
        <v>140</v>
      </c>
      <c r="F1199" s="119" t="s">
        <v>106</v>
      </c>
      <c r="G1199" s="120">
        <v>4239</v>
      </c>
      <c r="L1199" s="37" t="s">
        <v>125</v>
      </c>
      <c r="M1199" s="38">
        <v>4239</v>
      </c>
      <c r="N1199" s="4"/>
      <c r="O1199" s="4"/>
    </row>
    <row r="1200" spans="1:15">
      <c r="A1200" s="121" t="str">
        <f t="shared" si="161"/>
        <v>71090102020000</v>
      </c>
      <c r="B1200" s="115" t="s">
        <v>439</v>
      </c>
      <c r="C1200" s="116" t="s">
        <v>187</v>
      </c>
      <c r="D1200" s="117" t="s">
        <v>106</v>
      </c>
      <c r="E1200" s="118" t="s">
        <v>140</v>
      </c>
      <c r="F1200" s="119" t="s">
        <v>140</v>
      </c>
      <c r="G1200" s="120" t="s">
        <v>440</v>
      </c>
      <c r="L1200" s="37" t="s">
        <v>16</v>
      </c>
      <c r="N1200" s="4"/>
      <c r="O1200" s="4"/>
    </row>
    <row r="1201" spans="1:15">
      <c r="A1201" s="121" t="str">
        <f t="shared" si="161"/>
        <v>71090102024239</v>
      </c>
      <c r="B1201" s="115" t="s">
        <v>439</v>
      </c>
      <c r="C1201" s="116" t="s">
        <v>187</v>
      </c>
      <c r="D1201" s="117" t="s">
        <v>106</v>
      </c>
      <c r="E1201" s="118" t="s">
        <v>140</v>
      </c>
      <c r="F1201" s="119" t="s">
        <v>140</v>
      </c>
      <c r="G1201" s="120">
        <v>4239</v>
      </c>
      <c r="L1201" s="37" t="s">
        <v>125</v>
      </c>
      <c r="M1201" s="38">
        <v>4239</v>
      </c>
      <c r="N1201" s="4"/>
      <c r="O1201" s="4"/>
    </row>
    <row r="1202" spans="1:15">
      <c r="A1202" s="121" t="str">
        <f t="shared" si="161"/>
        <v>71090102030000</v>
      </c>
      <c r="B1202" s="115" t="s">
        <v>439</v>
      </c>
      <c r="C1202" s="116" t="s">
        <v>187</v>
      </c>
      <c r="D1202" s="117" t="s">
        <v>106</v>
      </c>
      <c r="E1202" s="118" t="s">
        <v>140</v>
      </c>
      <c r="F1202" s="119" t="s">
        <v>442</v>
      </c>
      <c r="G1202" s="120" t="s">
        <v>440</v>
      </c>
      <c r="L1202" s="37" t="s">
        <v>17</v>
      </c>
      <c r="N1202" s="4"/>
      <c r="O1202" s="4"/>
    </row>
    <row r="1203" spans="1:15">
      <c r="A1203" s="121" t="str">
        <f t="shared" si="161"/>
        <v>71090102034239</v>
      </c>
      <c r="B1203" s="115" t="s">
        <v>439</v>
      </c>
      <c r="C1203" s="116" t="s">
        <v>187</v>
      </c>
      <c r="D1203" s="117" t="s">
        <v>106</v>
      </c>
      <c r="E1203" s="118" t="s">
        <v>140</v>
      </c>
      <c r="F1203" s="119" t="s">
        <v>442</v>
      </c>
      <c r="G1203" s="120">
        <v>4239</v>
      </c>
      <c r="L1203" s="37" t="s">
        <v>125</v>
      </c>
      <c r="M1203" s="38">
        <v>4239</v>
      </c>
      <c r="N1203" s="4"/>
      <c r="O1203" s="4"/>
    </row>
    <row r="1204" spans="1:15">
      <c r="A1204" s="121" t="str">
        <f t="shared" si="161"/>
        <v>71090200000000</v>
      </c>
      <c r="B1204" s="115" t="s">
        <v>439</v>
      </c>
      <c r="C1204" s="116" t="s">
        <v>187</v>
      </c>
      <c r="D1204" s="117" t="s">
        <v>140</v>
      </c>
      <c r="E1204" s="118" t="s">
        <v>441</v>
      </c>
      <c r="F1204" s="119" t="s">
        <v>441</v>
      </c>
      <c r="G1204" s="120" t="s">
        <v>440</v>
      </c>
      <c r="L1204" s="37" t="s">
        <v>18</v>
      </c>
      <c r="N1204" s="4"/>
      <c r="O1204" s="4"/>
    </row>
    <row r="1205" spans="1:15">
      <c r="A1205" s="121" t="str">
        <f t="shared" si="161"/>
        <v>71090200000001</v>
      </c>
      <c r="B1205" s="115" t="s">
        <v>439</v>
      </c>
      <c r="C1205" s="116" t="s">
        <v>187</v>
      </c>
      <c r="D1205" s="117" t="s">
        <v>140</v>
      </c>
      <c r="E1205" s="118" t="s">
        <v>441</v>
      </c>
      <c r="F1205" s="119" t="s">
        <v>441</v>
      </c>
      <c r="G1205" s="120" t="s">
        <v>96</v>
      </c>
      <c r="L1205" s="37" t="e">
        <v>#N/A</v>
      </c>
      <c r="N1205" s="4"/>
      <c r="O1205" s="4"/>
    </row>
    <row r="1206" spans="1:15">
      <c r="A1206" s="121" t="str">
        <f t="shared" si="161"/>
        <v>71090201000000</v>
      </c>
      <c r="B1206" s="115" t="s">
        <v>439</v>
      </c>
      <c r="C1206" s="116" t="s">
        <v>187</v>
      </c>
      <c r="D1206" s="117" t="s">
        <v>140</v>
      </c>
      <c r="E1206" s="118" t="s">
        <v>106</v>
      </c>
      <c r="F1206" s="119" t="s">
        <v>441</v>
      </c>
      <c r="G1206" s="120" t="s">
        <v>440</v>
      </c>
      <c r="L1206" s="37" t="s">
        <v>19</v>
      </c>
      <c r="N1206" s="4"/>
      <c r="O1206" s="4"/>
    </row>
    <row r="1207" spans="1:15">
      <c r="A1207" s="121" t="str">
        <f t="shared" si="161"/>
        <v>71090201000001</v>
      </c>
      <c r="B1207" s="115" t="s">
        <v>439</v>
      </c>
      <c r="C1207" s="116" t="s">
        <v>187</v>
      </c>
      <c r="D1207" s="117" t="s">
        <v>140</v>
      </c>
      <c r="E1207" s="118" t="s">
        <v>106</v>
      </c>
      <c r="F1207" s="119" t="s">
        <v>441</v>
      </c>
      <c r="G1207" s="120" t="s">
        <v>96</v>
      </c>
      <c r="L1207" s="37" t="e">
        <v>#N/A</v>
      </c>
      <c r="N1207" s="4"/>
      <c r="O1207" s="4"/>
    </row>
    <row r="1208" spans="1:15">
      <c r="A1208" s="121" t="str">
        <f t="shared" si="161"/>
        <v>71090201010000</v>
      </c>
      <c r="B1208" s="115" t="s">
        <v>439</v>
      </c>
      <c r="C1208" s="116" t="s">
        <v>187</v>
      </c>
      <c r="D1208" s="117" t="s">
        <v>140</v>
      </c>
      <c r="E1208" s="118" t="s">
        <v>106</v>
      </c>
      <c r="F1208" s="119" t="s">
        <v>106</v>
      </c>
      <c r="G1208" s="120" t="s">
        <v>440</v>
      </c>
      <c r="L1208" s="37" t="s">
        <v>20</v>
      </c>
      <c r="N1208" s="4"/>
      <c r="O1208" s="4"/>
    </row>
    <row r="1209" spans="1:15">
      <c r="A1209" s="121" t="str">
        <f t="shared" si="161"/>
        <v>71090201014239</v>
      </c>
      <c r="B1209" s="115" t="s">
        <v>439</v>
      </c>
      <c r="C1209" s="116" t="s">
        <v>187</v>
      </c>
      <c r="D1209" s="117" t="s">
        <v>140</v>
      </c>
      <c r="E1209" s="118" t="s">
        <v>106</v>
      </c>
      <c r="F1209" s="119" t="s">
        <v>106</v>
      </c>
      <c r="G1209" s="120">
        <v>4239</v>
      </c>
      <c r="L1209" s="37" t="s">
        <v>125</v>
      </c>
      <c r="M1209" s="38">
        <v>4239</v>
      </c>
      <c r="N1209" s="4"/>
      <c r="O1209" s="4"/>
    </row>
    <row r="1210" spans="1:15">
      <c r="A1210" s="121" t="str">
        <f t="shared" si="161"/>
        <v>71090201020000</v>
      </c>
      <c r="B1210" s="115" t="s">
        <v>439</v>
      </c>
      <c r="C1210" s="116" t="s">
        <v>187</v>
      </c>
      <c r="D1210" s="117" t="s">
        <v>140</v>
      </c>
      <c r="E1210" s="118" t="s">
        <v>106</v>
      </c>
      <c r="F1210" s="119" t="s">
        <v>140</v>
      </c>
      <c r="G1210" s="120" t="s">
        <v>440</v>
      </c>
      <c r="L1210" s="37" t="s">
        <v>21</v>
      </c>
      <c r="N1210" s="4"/>
      <c r="O1210" s="4"/>
    </row>
    <row r="1211" spans="1:15">
      <c r="A1211" s="121" t="str">
        <f t="shared" si="161"/>
        <v>71090201024239</v>
      </c>
      <c r="B1211" s="115" t="s">
        <v>439</v>
      </c>
      <c r="C1211" s="116" t="s">
        <v>187</v>
      </c>
      <c r="D1211" s="117" t="s">
        <v>140</v>
      </c>
      <c r="E1211" s="118" t="s">
        <v>106</v>
      </c>
      <c r="F1211" s="119" t="s">
        <v>140</v>
      </c>
      <c r="G1211" s="120">
        <v>4239</v>
      </c>
      <c r="L1211" s="37" t="s">
        <v>125</v>
      </c>
      <c r="M1211" s="38">
        <v>4239</v>
      </c>
      <c r="N1211" s="4"/>
      <c r="O1211" s="4"/>
    </row>
    <row r="1212" spans="1:15">
      <c r="A1212" s="121" t="str">
        <f t="shared" si="161"/>
        <v>71090201030000</v>
      </c>
      <c r="B1212" s="115" t="s">
        <v>439</v>
      </c>
      <c r="C1212" s="116" t="s">
        <v>187</v>
      </c>
      <c r="D1212" s="117" t="s">
        <v>140</v>
      </c>
      <c r="E1212" s="118" t="s">
        <v>106</v>
      </c>
      <c r="F1212" s="119" t="s">
        <v>442</v>
      </c>
      <c r="G1212" s="120" t="s">
        <v>440</v>
      </c>
      <c r="L1212" s="37" t="s">
        <v>22</v>
      </c>
      <c r="N1212" s="4"/>
      <c r="O1212" s="4"/>
    </row>
    <row r="1213" spans="1:15">
      <c r="A1213" s="121" t="str">
        <f t="shared" si="161"/>
        <v>71090201034239</v>
      </c>
      <c r="B1213" s="115" t="s">
        <v>439</v>
      </c>
      <c r="C1213" s="116" t="s">
        <v>187</v>
      </c>
      <c r="D1213" s="117" t="s">
        <v>140</v>
      </c>
      <c r="E1213" s="118" t="s">
        <v>106</v>
      </c>
      <c r="F1213" s="119" t="s">
        <v>442</v>
      </c>
      <c r="G1213" s="120">
        <v>4239</v>
      </c>
      <c r="L1213" s="37" t="s">
        <v>125</v>
      </c>
      <c r="M1213" s="38">
        <v>4239</v>
      </c>
      <c r="N1213" s="4"/>
      <c r="O1213" s="4"/>
    </row>
    <row r="1214" spans="1:15">
      <c r="A1214" s="121" t="str">
        <f t="shared" si="161"/>
        <v>71090201040000</v>
      </c>
      <c r="B1214" s="115" t="s">
        <v>439</v>
      </c>
      <c r="C1214" s="116" t="s">
        <v>187</v>
      </c>
      <c r="D1214" s="117" t="s">
        <v>140</v>
      </c>
      <c r="E1214" s="118" t="s">
        <v>106</v>
      </c>
      <c r="F1214" s="119" t="s">
        <v>155</v>
      </c>
      <c r="G1214" s="120" t="s">
        <v>440</v>
      </c>
      <c r="L1214" s="37" t="s">
        <v>23</v>
      </c>
      <c r="N1214" s="4"/>
      <c r="O1214" s="4"/>
    </row>
    <row r="1215" spans="1:15">
      <c r="A1215" s="121" t="str">
        <f t="shared" si="161"/>
        <v>71090201044239</v>
      </c>
      <c r="B1215" s="115" t="s">
        <v>439</v>
      </c>
      <c r="C1215" s="116" t="s">
        <v>187</v>
      </c>
      <c r="D1215" s="117" t="s">
        <v>140</v>
      </c>
      <c r="E1215" s="118" t="s">
        <v>106</v>
      </c>
      <c r="F1215" s="119" t="s">
        <v>155</v>
      </c>
      <c r="G1215" s="120">
        <v>4239</v>
      </c>
      <c r="L1215" s="37" t="s">
        <v>125</v>
      </c>
      <c r="M1215" s="38">
        <v>4239</v>
      </c>
      <c r="N1215" s="4"/>
      <c r="O1215" s="4"/>
    </row>
    <row r="1216" spans="1:15">
      <c r="A1216" s="121" t="str">
        <f t="shared" si="161"/>
        <v>71090202000000</v>
      </c>
      <c r="B1216" s="115" t="s">
        <v>439</v>
      </c>
      <c r="C1216" s="116" t="s">
        <v>187</v>
      </c>
      <c r="D1216" s="117" t="s">
        <v>140</v>
      </c>
      <c r="E1216" s="118" t="s">
        <v>140</v>
      </c>
      <c r="F1216" s="119" t="s">
        <v>441</v>
      </c>
      <c r="G1216" s="120" t="s">
        <v>440</v>
      </c>
      <c r="L1216" s="37" t="s">
        <v>24</v>
      </c>
      <c r="N1216" s="4"/>
      <c r="O1216" s="4"/>
    </row>
    <row r="1217" spans="1:15">
      <c r="A1217" s="121" t="str">
        <f t="shared" si="161"/>
        <v>71090202000001</v>
      </c>
      <c r="B1217" s="115" t="s">
        <v>439</v>
      </c>
      <c r="C1217" s="116" t="s">
        <v>187</v>
      </c>
      <c r="D1217" s="117" t="s">
        <v>140</v>
      </c>
      <c r="E1217" s="118" t="s">
        <v>140</v>
      </c>
      <c r="F1217" s="119" t="s">
        <v>441</v>
      </c>
      <c r="G1217" s="120" t="s">
        <v>96</v>
      </c>
      <c r="L1217" s="37" t="e">
        <v>#N/A</v>
      </c>
      <c r="N1217" s="4"/>
      <c r="O1217" s="4"/>
    </row>
    <row r="1218" spans="1:15">
      <c r="A1218" s="121" t="str">
        <f t="shared" si="161"/>
        <v>71090202010000</v>
      </c>
      <c r="B1218" s="115" t="s">
        <v>439</v>
      </c>
      <c r="C1218" s="116" t="s">
        <v>187</v>
      </c>
      <c r="D1218" s="117" t="s">
        <v>140</v>
      </c>
      <c r="E1218" s="118" t="s">
        <v>140</v>
      </c>
      <c r="F1218" s="119" t="s">
        <v>106</v>
      </c>
      <c r="G1218" s="120" t="s">
        <v>440</v>
      </c>
      <c r="L1218" s="37" t="s">
        <v>25</v>
      </c>
      <c r="N1218" s="4"/>
      <c r="O1218" s="4"/>
    </row>
    <row r="1219" spans="1:15">
      <c r="A1219" s="121" t="str">
        <f t="shared" si="161"/>
        <v>71090202014239</v>
      </c>
      <c r="B1219" s="115" t="s">
        <v>439</v>
      </c>
      <c r="C1219" s="116" t="s">
        <v>187</v>
      </c>
      <c r="D1219" s="117" t="s">
        <v>140</v>
      </c>
      <c r="E1219" s="118" t="s">
        <v>140</v>
      </c>
      <c r="F1219" s="119" t="s">
        <v>106</v>
      </c>
      <c r="G1219" s="120">
        <v>4239</v>
      </c>
      <c r="L1219" s="37" t="s">
        <v>125</v>
      </c>
      <c r="M1219" s="38">
        <v>4239</v>
      </c>
      <c r="N1219" s="4"/>
      <c r="O1219" s="4"/>
    </row>
    <row r="1220" spans="1:15">
      <c r="A1220" s="121" t="str">
        <f t="shared" si="161"/>
        <v>71090202020000</v>
      </c>
      <c r="B1220" s="115" t="s">
        <v>439</v>
      </c>
      <c r="C1220" s="116" t="s">
        <v>187</v>
      </c>
      <c r="D1220" s="117" t="s">
        <v>140</v>
      </c>
      <c r="E1220" s="118" t="s">
        <v>140</v>
      </c>
      <c r="F1220" s="119" t="s">
        <v>140</v>
      </c>
      <c r="G1220" s="120" t="s">
        <v>440</v>
      </c>
      <c r="L1220" s="37" t="s">
        <v>26</v>
      </c>
      <c r="N1220" s="4"/>
      <c r="O1220" s="4"/>
    </row>
    <row r="1221" spans="1:15">
      <c r="A1221" s="121" t="str">
        <f t="shared" si="161"/>
        <v>71090202024239</v>
      </c>
      <c r="B1221" s="115" t="s">
        <v>439</v>
      </c>
      <c r="C1221" s="116" t="s">
        <v>187</v>
      </c>
      <c r="D1221" s="117" t="s">
        <v>140</v>
      </c>
      <c r="E1221" s="118" t="s">
        <v>140</v>
      </c>
      <c r="F1221" s="119" t="s">
        <v>140</v>
      </c>
      <c r="G1221" s="120">
        <v>4239</v>
      </c>
      <c r="L1221" s="37" t="s">
        <v>125</v>
      </c>
      <c r="M1221" s="38">
        <v>4239</v>
      </c>
      <c r="N1221" s="4"/>
      <c r="O1221" s="4"/>
    </row>
    <row r="1222" spans="1:15">
      <c r="A1222" s="121" t="str">
        <f t="shared" si="161"/>
        <v>71090202030000</v>
      </c>
      <c r="B1222" s="115" t="s">
        <v>439</v>
      </c>
      <c r="C1222" s="116" t="s">
        <v>187</v>
      </c>
      <c r="D1222" s="117" t="s">
        <v>140</v>
      </c>
      <c r="E1222" s="118" t="s">
        <v>140</v>
      </c>
      <c r="F1222" s="119" t="s">
        <v>442</v>
      </c>
      <c r="G1222" s="120" t="s">
        <v>440</v>
      </c>
      <c r="L1222" s="37" t="s">
        <v>27</v>
      </c>
      <c r="N1222" s="4"/>
      <c r="O1222" s="4"/>
    </row>
    <row r="1223" spans="1:15">
      <c r="A1223" s="121" t="str">
        <f t="shared" si="161"/>
        <v>71090202034239</v>
      </c>
      <c r="B1223" s="115" t="s">
        <v>439</v>
      </c>
      <c r="C1223" s="116" t="s">
        <v>187</v>
      </c>
      <c r="D1223" s="117" t="s">
        <v>140</v>
      </c>
      <c r="E1223" s="118" t="s">
        <v>140</v>
      </c>
      <c r="F1223" s="119" t="s">
        <v>442</v>
      </c>
      <c r="G1223" s="120">
        <v>4239</v>
      </c>
      <c r="L1223" s="37" t="s">
        <v>125</v>
      </c>
      <c r="M1223" s="38">
        <v>4239</v>
      </c>
      <c r="N1223" s="4"/>
      <c r="O1223" s="4"/>
    </row>
    <row r="1224" spans="1:15">
      <c r="A1224" s="121" t="str">
        <f t="shared" si="161"/>
        <v>71090202040000</v>
      </c>
      <c r="B1224" s="115" t="s">
        <v>439</v>
      </c>
      <c r="C1224" s="116" t="s">
        <v>187</v>
      </c>
      <c r="D1224" s="117" t="s">
        <v>140</v>
      </c>
      <c r="E1224" s="118" t="s">
        <v>140</v>
      </c>
      <c r="F1224" s="119" t="s">
        <v>155</v>
      </c>
      <c r="G1224" s="120" t="s">
        <v>440</v>
      </c>
      <c r="L1224" s="37" t="s">
        <v>28</v>
      </c>
      <c r="N1224" s="4"/>
      <c r="O1224" s="4"/>
    </row>
    <row r="1225" spans="1:15">
      <c r="A1225" s="121" t="str">
        <f t="shared" si="161"/>
        <v>71090202044239</v>
      </c>
      <c r="B1225" s="115" t="s">
        <v>439</v>
      </c>
      <c r="C1225" s="116" t="s">
        <v>187</v>
      </c>
      <c r="D1225" s="117" t="s">
        <v>140</v>
      </c>
      <c r="E1225" s="118" t="s">
        <v>140</v>
      </c>
      <c r="F1225" s="119" t="s">
        <v>155</v>
      </c>
      <c r="G1225" s="120">
        <v>4239</v>
      </c>
      <c r="L1225" s="37" t="s">
        <v>125</v>
      </c>
      <c r="M1225" s="38">
        <v>4239</v>
      </c>
      <c r="N1225" s="4"/>
      <c r="O1225" s="4"/>
    </row>
    <row r="1226" spans="1:15">
      <c r="A1226" s="121" t="str">
        <f t="shared" si="161"/>
        <v>71090501014239</v>
      </c>
      <c r="B1226" s="115" t="s">
        <v>439</v>
      </c>
      <c r="C1226" s="116" t="s">
        <v>187</v>
      </c>
      <c r="D1226" s="117" t="s">
        <v>149</v>
      </c>
      <c r="E1226" s="118" t="s">
        <v>106</v>
      </c>
      <c r="F1226" s="119" t="s">
        <v>106</v>
      </c>
      <c r="G1226" s="120">
        <v>4239</v>
      </c>
      <c r="L1226" s="37" t="s">
        <v>125</v>
      </c>
      <c r="M1226" s="38">
        <v>4239</v>
      </c>
      <c r="N1226" s="4"/>
      <c r="O1226" s="4"/>
    </row>
    <row r="1227" spans="1:15">
      <c r="A1227" s="121" t="str">
        <f t="shared" si="161"/>
        <v>71090501015122</v>
      </c>
      <c r="B1227" s="115" t="s">
        <v>439</v>
      </c>
      <c r="C1227" s="116" t="s">
        <v>187</v>
      </c>
      <c r="D1227" s="117" t="s">
        <v>149</v>
      </c>
      <c r="E1227" s="118" t="s">
        <v>106</v>
      </c>
      <c r="F1227" s="119" t="s">
        <v>106</v>
      </c>
      <c r="G1227" s="120">
        <v>5122</v>
      </c>
      <c r="L1227" s="37" t="s">
        <v>332</v>
      </c>
      <c r="M1227" s="38">
        <v>5122</v>
      </c>
      <c r="N1227" s="4"/>
      <c r="O1227" s="4"/>
    </row>
    <row r="1228" spans="1:15">
      <c r="A1228" s="121" t="str">
        <f t="shared" si="161"/>
        <v>71090501020000</v>
      </c>
      <c r="B1228" s="115" t="s">
        <v>439</v>
      </c>
      <c r="C1228" s="116" t="s">
        <v>187</v>
      </c>
      <c r="D1228" s="117" t="s">
        <v>149</v>
      </c>
      <c r="E1228" s="118" t="s">
        <v>106</v>
      </c>
      <c r="F1228" s="119" t="s">
        <v>140</v>
      </c>
      <c r="G1228" s="120" t="s">
        <v>440</v>
      </c>
      <c r="L1228" s="37" t="s">
        <v>29</v>
      </c>
      <c r="N1228" s="4"/>
      <c r="O1228" s="4"/>
    </row>
    <row r="1229" spans="1:15" ht="30">
      <c r="A1229" s="121" t="str">
        <f t="shared" si="161"/>
        <v>71090501025113</v>
      </c>
      <c r="B1229" s="115" t="s">
        <v>439</v>
      </c>
      <c r="C1229" s="116" t="s">
        <v>187</v>
      </c>
      <c r="D1229" s="117" t="s">
        <v>149</v>
      </c>
      <c r="E1229" s="118" t="s">
        <v>106</v>
      </c>
      <c r="F1229" s="119" t="s">
        <v>140</v>
      </c>
      <c r="G1229" s="120">
        <v>5113</v>
      </c>
      <c r="L1229" s="37" t="s">
        <v>174</v>
      </c>
      <c r="M1229" s="38">
        <v>5113</v>
      </c>
      <c r="N1229" s="4"/>
      <c r="O1229" s="4"/>
    </row>
    <row r="1230" spans="1:15">
      <c r="A1230" s="121" t="str">
        <f t="shared" si="161"/>
        <v>71090501030000</v>
      </c>
      <c r="B1230" s="115" t="s">
        <v>439</v>
      </c>
      <c r="C1230" s="116" t="s">
        <v>187</v>
      </c>
      <c r="D1230" s="117" t="s">
        <v>149</v>
      </c>
      <c r="E1230" s="118" t="s">
        <v>106</v>
      </c>
      <c r="F1230" s="119" t="s">
        <v>442</v>
      </c>
      <c r="G1230" s="120" t="s">
        <v>440</v>
      </c>
      <c r="L1230" s="37" t="s">
        <v>30</v>
      </c>
      <c r="N1230" s="4"/>
      <c r="O1230" s="4"/>
    </row>
    <row r="1231" spans="1:15">
      <c r="A1231" s="121" t="str">
        <f t="shared" si="161"/>
        <v>71090501034239</v>
      </c>
      <c r="B1231" s="115" t="s">
        <v>439</v>
      </c>
      <c r="C1231" s="116" t="s">
        <v>187</v>
      </c>
      <c r="D1231" s="117" t="s">
        <v>149</v>
      </c>
      <c r="E1231" s="118" t="s">
        <v>106</v>
      </c>
      <c r="F1231" s="119" t="s">
        <v>442</v>
      </c>
      <c r="G1231" s="120">
        <v>4239</v>
      </c>
      <c r="L1231" s="37" t="s">
        <v>125</v>
      </c>
      <c r="M1231" s="38">
        <v>4239</v>
      </c>
      <c r="N1231" s="4"/>
      <c r="O1231" s="4"/>
    </row>
    <row r="1232" spans="1:15">
      <c r="A1232" s="121" t="str">
        <f t="shared" si="161"/>
        <v>71090501040000</v>
      </c>
      <c r="B1232" s="115" t="s">
        <v>439</v>
      </c>
      <c r="C1232" s="116" t="s">
        <v>187</v>
      </c>
      <c r="D1232" s="117" t="s">
        <v>149</v>
      </c>
      <c r="E1232" s="118" t="s">
        <v>106</v>
      </c>
      <c r="F1232" s="119" t="s">
        <v>155</v>
      </c>
      <c r="G1232" s="120" t="s">
        <v>440</v>
      </c>
      <c r="L1232" s="37" t="s">
        <v>31</v>
      </c>
      <c r="N1232" s="4"/>
      <c r="O1232" s="4"/>
    </row>
    <row r="1233" spans="1:15">
      <c r="A1233" s="121" t="str">
        <f t="shared" si="161"/>
        <v>71090501044239</v>
      </c>
      <c r="B1233" s="115" t="s">
        <v>439</v>
      </c>
      <c r="C1233" s="116" t="s">
        <v>187</v>
      </c>
      <c r="D1233" s="117" t="s">
        <v>149</v>
      </c>
      <c r="E1233" s="118" t="s">
        <v>106</v>
      </c>
      <c r="F1233" s="119" t="s">
        <v>155</v>
      </c>
      <c r="G1233" s="120">
        <v>4239</v>
      </c>
      <c r="L1233" s="37" t="s">
        <v>125</v>
      </c>
      <c r="M1233" s="38">
        <v>4239</v>
      </c>
      <c r="N1233" s="4"/>
      <c r="O1233" s="4"/>
    </row>
    <row r="1234" spans="1:15">
      <c r="A1234" s="121" t="str">
        <f t="shared" si="161"/>
        <v>71090501050000</v>
      </c>
      <c r="B1234" s="115" t="s">
        <v>439</v>
      </c>
      <c r="C1234" s="116" t="s">
        <v>187</v>
      </c>
      <c r="D1234" s="117" t="s">
        <v>149</v>
      </c>
      <c r="E1234" s="118" t="s">
        <v>106</v>
      </c>
      <c r="F1234" s="119" t="s">
        <v>149</v>
      </c>
      <c r="G1234" s="120" t="s">
        <v>440</v>
      </c>
      <c r="L1234" s="37" t="s">
        <v>32</v>
      </c>
      <c r="N1234" s="4"/>
      <c r="O1234" s="4"/>
    </row>
    <row r="1235" spans="1:15" ht="30">
      <c r="A1235" s="121" t="str">
        <f t="shared" si="161"/>
        <v>71090501054819</v>
      </c>
      <c r="B1235" s="115" t="s">
        <v>439</v>
      </c>
      <c r="C1235" s="116" t="s">
        <v>187</v>
      </c>
      <c r="D1235" s="117" t="s">
        <v>149</v>
      </c>
      <c r="E1235" s="118" t="s">
        <v>106</v>
      </c>
      <c r="F1235" s="119" t="s">
        <v>149</v>
      </c>
      <c r="G1235" s="120">
        <v>4819</v>
      </c>
      <c r="L1235" s="37" t="s">
        <v>219</v>
      </c>
      <c r="M1235" s="38">
        <v>4819</v>
      </c>
      <c r="N1235" s="4"/>
      <c r="O1235" s="4"/>
    </row>
    <row r="1236" spans="1:15">
      <c r="A1236" s="121" t="str">
        <f t="shared" si="161"/>
        <v>71090501055129</v>
      </c>
      <c r="B1236" s="115" t="s">
        <v>439</v>
      </c>
      <c r="C1236" s="116" t="s">
        <v>187</v>
      </c>
      <c r="D1236" s="117" t="s">
        <v>149</v>
      </c>
      <c r="E1236" s="118" t="s">
        <v>106</v>
      </c>
      <c r="F1236" s="119" t="s">
        <v>149</v>
      </c>
      <c r="G1236" s="120">
        <v>5129</v>
      </c>
      <c r="L1236" s="37" t="s">
        <v>424</v>
      </c>
      <c r="M1236" s="38">
        <v>5129</v>
      </c>
      <c r="N1236" s="4"/>
      <c r="O1236" s="4"/>
    </row>
    <row r="1237" spans="1:15" ht="30">
      <c r="A1237" s="121" t="str">
        <f t="shared" si="161"/>
        <v>71090601015113</v>
      </c>
      <c r="B1237" s="115" t="s">
        <v>439</v>
      </c>
      <c r="C1237" s="116" t="s">
        <v>187</v>
      </c>
      <c r="D1237" s="117" t="s">
        <v>157</v>
      </c>
      <c r="E1237" s="118" t="s">
        <v>106</v>
      </c>
      <c r="F1237" s="119" t="s">
        <v>106</v>
      </c>
      <c r="G1237" s="120">
        <v>5113</v>
      </c>
      <c r="L1237" s="37" t="s">
        <v>174</v>
      </c>
      <c r="M1237" s="38">
        <v>5113</v>
      </c>
      <c r="N1237" s="4"/>
      <c r="O1237" s="4"/>
    </row>
    <row r="1238" spans="1:15">
      <c r="A1238" s="121" t="str">
        <f t="shared" si="161"/>
        <v>71090601020000</v>
      </c>
      <c r="B1238" s="115" t="s">
        <v>439</v>
      </c>
      <c r="C1238" s="116" t="s">
        <v>187</v>
      </c>
      <c r="D1238" s="117" t="s">
        <v>157</v>
      </c>
      <c r="E1238" s="118" t="s">
        <v>106</v>
      </c>
      <c r="F1238" s="119" t="s">
        <v>140</v>
      </c>
      <c r="G1238" s="120" t="s">
        <v>440</v>
      </c>
      <c r="L1238" s="37" t="s">
        <v>33</v>
      </c>
      <c r="N1238" s="4"/>
      <c r="O1238" s="4"/>
    </row>
    <row r="1239" spans="1:15">
      <c r="A1239" s="121" t="str">
        <f t="shared" si="161"/>
        <v>71090601024639</v>
      </c>
      <c r="B1239" s="115" t="s">
        <v>439</v>
      </c>
      <c r="C1239" s="116" t="s">
        <v>187</v>
      </c>
      <c r="D1239" s="117" t="s">
        <v>157</v>
      </c>
      <c r="E1239" s="118" t="s">
        <v>106</v>
      </c>
      <c r="F1239" s="119" t="s">
        <v>140</v>
      </c>
      <c r="G1239" s="120">
        <v>4639</v>
      </c>
      <c r="L1239" s="37" t="s">
        <v>167</v>
      </c>
      <c r="M1239" s="38">
        <v>4639</v>
      </c>
      <c r="N1239" s="4"/>
      <c r="O1239" s="4"/>
    </row>
    <row r="1240" spans="1:15">
      <c r="A1240" s="121" t="str">
        <f t="shared" si="161"/>
        <v>71090601030000</v>
      </c>
      <c r="B1240" s="115" t="s">
        <v>439</v>
      </c>
      <c r="C1240" s="116" t="s">
        <v>187</v>
      </c>
      <c r="D1240" s="117" t="s">
        <v>157</v>
      </c>
      <c r="E1240" s="118" t="s">
        <v>106</v>
      </c>
      <c r="F1240" s="119" t="s">
        <v>442</v>
      </c>
      <c r="G1240" s="120" t="s">
        <v>440</v>
      </c>
      <c r="L1240" s="37" t="s">
        <v>34</v>
      </c>
      <c r="N1240" s="4"/>
      <c r="O1240" s="4"/>
    </row>
    <row r="1241" spans="1:15">
      <c r="A1241" s="121" t="str">
        <f t="shared" si="161"/>
        <v>71090601034639</v>
      </c>
      <c r="B1241" s="115" t="s">
        <v>439</v>
      </c>
      <c r="C1241" s="116" t="s">
        <v>187</v>
      </c>
      <c r="D1241" s="117" t="s">
        <v>157</v>
      </c>
      <c r="E1241" s="118" t="s">
        <v>106</v>
      </c>
      <c r="F1241" s="119" t="s">
        <v>442</v>
      </c>
      <c r="G1241" s="120">
        <v>4639</v>
      </c>
      <c r="L1241" s="37" t="s">
        <v>167</v>
      </c>
      <c r="M1241" s="38">
        <v>4639</v>
      </c>
      <c r="N1241" s="4"/>
      <c r="O1241" s="4"/>
    </row>
    <row r="1242" spans="1:15">
      <c r="A1242" s="121" t="str">
        <f t="shared" si="161"/>
        <v>71090601040000</v>
      </c>
      <c r="B1242" s="115" t="s">
        <v>439</v>
      </c>
      <c r="C1242" s="116" t="s">
        <v>187</v>
      </c>
      <c r="D1242" s="117" t="s">
        <v>157</v>
      </c>
      <c r="E1242" s="118" t="s">
        <v>106</v>
      </c>
      <c r="F1242" s="119" t="s">
        <v>155</v>
      </c>
      <c r="G1242" s="120" t="s">
        <v>440</v>
      </c>
      <c r="L1242" s="37" t="s">
        <v>35</v>
      </c>
      <c r="N1242" s="4"/>
      <c r="O1242" s="4"/>
    </row>
    <row r="1243" spans="1:15" ht="30">
      <c r="A1243" s="121" t="str">
        <f t="shared" si="161"/>
        <v>71090601045113</v>
      </c>
      <c r="B1243" s="115" t="s">
        <v>439</v>
      </c>
      <c r="C1243" s="116" t="s">
        <v>187</v>
      </c>
      <c r="D1243" s="117" t="s">
        <v>157</v>
      </c>
      <c r="E1243" s="118" t="s">
        <v>106</v>
      </c>
      <c r="F1243" s="119" t="s">
        <v>155</v>
      </c>
      <c r="G1243" s="120">
        <v>5113</v>
      </c>
      <c r="L1243" s="37" t="s">
        <v>174</v>
      </c>
      <c r="M1243" s="38">
        <v>5113</v>
      </c>
      <c r="N1243" s="4"/>
      <c r="O1243" s="4"/>
    </row>
    <row r="1244" spans="1:15">
      <c r="A1244" s="121" t="str">
        <f t="shared" si="161"/>
        <v>71090601050000</v>
      </c>
      <c r="B1244" s="115" t="s">
        <v>439</v>
      </c>
      <c r="C1244" s="116" t="s">
        <v>187</v>
      </c>
      <c r="D1244" s="117" t="s">
        <v>157</v>
      </c>
      <c r="E1244" s="118" t="s">
        <v>106</v>
      </c>
      <c r="F1244" s="119" t="s">
        <v>149</v>
      </c>
      <c r="G1244" s="120" t="s">
        <v>440</v>
      </c>
      <c r="L1244" s="37" t="s">
        <v>36</v>
      </c>
      <c r="N1244" s="4"/>
      <c r="O1244" s="4"/>
    </row>
    <row r="1245" spans="1:15">
      <c r="A1245" s="121" t="str">
        <f t="shared" si="161"/>
        <v>71090601054239</v>
      </c>
      <c r="B1245" s="115" t="s">
        <v>439</v>
      </c>
      <c r="C1245" s="116" t="s">
        <v>187</v>
      </c>
      <c r="D1245" s="117" t="s">
        <v>157</v>
      </c>
      <c r="E1245" s="118" t="s">
        <v>106</v>
      </c>
      <c r="F1245" s="119" t="s">
        <v>149</v>
      </c>
      <c r="G1245" s="120">
        <v>4239</v>
      </c>
      <c r="L1245" s="37" t="s">
        <v>125</v>
      </c>
      <c r="M1245" s="38">
        <v>4239</v>
      </c>
      <c r="N1245" s="4"/>
      <c r="O1245" s="4"/>
    </row>
    <row r="1246" spans="1:15">
      <c r="A1246" s="121" t="str">
        <f t="shared" si="161"/>
        <v>71100701014239</v>
      </c>
      <c r="B1246" s="115" t="s">
        <v>439</v>
      </c>
      <c r="C1246" s="116" t="s">
        <v>189</v>
      </c>
      <c r="D1246" s="117" t="s">
        <v>183</v>
      </c>
      <c r="E1246" s="118" t="s">
        <v>106</v>
      </c>
      <c r="F1246" s="119" t="s">
        <v>106</v>
      </c>
      <c r="G1246" s="120">
        <v>4239</v>
      </c>
      <c r="L1246" s="37" t="s">
        <v>125</v>
      </c>
      <c r="M1246" s="38">
        <v>4239</v>
      </c>
      <c r="N1246" s="4"/>
      <c r="O1246" s="4"/>
    </row>
    <row r="1247" spans="1:15">
      <c r="A1247" s="121" t="str">
        <f t="shared" si="161"/>
        <v>71100701014639</v>
      </c>
      <c r="B1247" s="115" t="s">
        <v>439</v>
      </c>
      <c r="C1247" s="116" t="s">
        <v>189</v>
      </c>
      <c r="D1247" s="117" t="s">
        <v>183</v>
      </c>
      <c r="E1247" s="118" t="s">
        <v>106</v>
      </c>
      <c r="F1247" s="119" t="s">
        <v>106</v>
      </c>
      <c r="G1247" s="120">
        <v>4639</v>
      </c>
      <c r="L1247" s="37" t="s">
        <v>167</v>
      </c>
      <c r="M1247" s="38">
        <v>4639</v>
      </c>
      <c r="N1247" s="4"/>
      <c r="O1247" s="4"/>
    </row>
    <row r="1248" spans="1:15">
      <c r="A1248" s="121" t="str">
        <f t="shared" si="161"/>
        <v>71100701034216</v>
      </c>
      <c r="B1248" s="115" t="s">
        <v>439</v>
      </c>
      <c r="C1248" s="116" t="s">
        <v>189</v>
      </c>
      <c r="D1248" s="117" t="s">
        <v>183</v>
      </c>
      <c r="E1248" s="118" t="s">
        <v>106</v>
      </c>
      <c r="F1248" s="119" t="s">
        <v>442</v>
      </c>
      <c r="G1248" s="120">
        <v>4216</v>
      </c>
      <c r="L1248" s="37" t="s">
        <v>118</v>
      </c>
      <c r="M1248" s="38">
        <v>4216</v>
      </c>
      <c r="N1248" s="4"/>
      <c r="O1248" s="4"/>
    </row>
    <row r="1249" spans="1:15">
      <c r="A1249" s="121" t="str">
        <f t="shared" si="161"/>
        <v>71100701034239</v>
      </c>
      <c r="B1249" s="115" t="s">
        <v>439</v>
      </c>
      <c r="C1249" s="116" t="s">
        <v>189</v>
      </c>
      <c r="D1249" s="117" t="s">
        <v>183</v>
      </c>
      <c r="E1249" s="118" t="s">
        <v>106</v>
      </c>
      <c r="F1249" s="119" t="s">
        <v>442</v>
      </c>
      <c r="G1249" s="120">
        <v>4239</v>
      </c>
      <c r="L1249" s="37" t="s">
        <v>125</v>
      </c>
      <c r="M1249" s="38">
        <v>4239</v>
      </c>
      <c r="N1249" s="4"/>
      <c r="O1249" s="4"/>
    </row>
    <row r="1250" spans="1:15" ht="30">
      <c r="A1250" s="121" t="str">
        <f t="shared" si="161"/>
        <v>71100701034819</v>
      </c>
      <c r="B1250" s="115" t="s">
        <v>439</v>
      </c>
      <c r="C1250" s="116" t="s">
        <v>189</v>
      </c>
      <c r="D1250" s="117" t="s">
        <v>183</v>
      </c>
      <c r="E1250" s="118" t="s">
        <v>106</v>
      </c>
      <c r="F1250" s="119" t="s">
        <v>442</v>
      </c>
      <c r="G1250" s="120">
        <v>4819</v>
      </c>
      <c r="L1250" s="37" t="s">
        <v>219</v>
      </c>
      <c r="M1250" s="38">
        <v>4819</v>
      </c>
      <c r="N1250" s="4"/>
      <c r="O1250" s="4"/>
    </row>
    <row r="1251" spans="1:15">
      <c r="A1251" s="121" t="str">
        <f t="shared" si="161"/>
        <v>71100701044239</v>
      </c>
      <c r="B1251" s="115" t="s">
        <v>439</v>
      </c>
      <c r="C1251" s="116" t="s">
        <v>189</v>
      </c>
      <c r="D1251" s="117" t="s">
        <v>183</v>
      </c>
      <c r="E1251" s="118" t="s">
        <v>106</v>
      </c>
      <c r="F1251" s="119" t="s">
        <v>155</v>
      </c>
      <c r="G1251" s="120">
        <v>4239</v>
      </c>
      <c r="L1251" s="37" t="s">
        <v>125</v>
      </c>
      <c r="M1251" s="38">
        <v>4239</v>
      </c>
      <c r="N1251" s="4"/>
      <c r="O1251" s="4"/>
    </row>
    <row r="1252" spans="1:15">
      <c r="A1252" s="121" t="str">
        <f t="shared" si="161"/>
        <v>71100701044269</v>
      </c>
      <c r="B1252" s="115" t="s">
        <v>439</v>
      </c>
      <c r="C1252" s="116" t="s">
        <v>189</v>
      </c>
      <c r="D1252" s="117" t="s">
        <v>183</v>
      </c>
      <c r="E1252" s="118" t="s">
        <v>106</v>
      </c>
      <c r="F1252" s="119" t="s">
        <v>155</v>
      </c>
      <c r="G1252" s="120">
        <v>4269</v>
      </c>
      <c r="L1252" s="37" t="s">
        <v>240</v>
      </c>
      <c r="M1252" s="38">
        <v>4269</v>
      </c>
      <c r="N1252" s="4"/>
      <c r="O1252" s="4"/>
    </row>
    <row r="1253" spans="1:15" ht="30">
      <c r="A1253" s="121" t="str">
        <f t="shared" si="161"/>
        <v>71100701044521</v>
      </c>
      <c r="B1253" s="115" t="s">
        <v>439</v>
      </c>
      <c r="C1253" s="116" t="s">
        <v>189</v>
      </c>
      <c r="D1253" s="117" t="s">
        <v>183</v>
      </c>
      <c r="E1253" s="118" t="s">
        <v>106</v>
      </c>
      <c r="F1253" s="119" t="s">
        <v>155</v>
      </c>
      <c r="G1253" s="120">
        <v>4521</v>
      </c>
      <c r="L1253" s="37" t="s">
        <v>267</v>
      </c>
      <c r="M1253" s="38">
        <v>4521</v>
      </c>
      <c r="N1253" s="4"/>
      <c r="O1253" s="4"/>
    </row>
    <row r="1254" spans="1:15">
      <c r="A1254" s="121" t="str">
        <f t="shared" si="161"/>
        <v>71100701044639</v>
      </c>
      <c r="B1254" s="115" t="s">
        <v>439</v>
      </c>
      <c r="C1254" s="116" t="s">
        <v>189</v>
      </c>
      <c r="D1254" s="117" t="s">
        <v>183</v>
      </c>
      <c r="E1254" s="118" t="s">
        <v>106</v>
      </c>
      <c r="F1254" s="119" t="s">
        <v>155</v>
      </c>
      <c r="G1254" s="120">
        <v>4639</v>
      </c>
      <c r="L1254" s="37" t="s">
        <v>167</v>
      </c>
      <c r="M1254" s="38">
        <v>4639</v>
      </c>
      <c r="N1254" s="4"/>
      <c r="O1254" s="4"/>
    </row>
    <row r="1255" spans="1:15">
      <c r="A1255" s="121" t="str">
        <f t="shared" si="161"/>
        <v>71100701050000</v>
      </c>
      <c r="B1255" s="115" t="s">
        <v>439</v>
      </c>
      <c r="C1255" s="116" t="s">
        <v>189</v>
      </c>
      <c r="D1255" s="117" t="s">
        <v>183</v>
      </c>
      <c r="E1255" s="118" t="s">
        <v>106</v>
      </c>
      <c r="F1255" s="119" t="s">
        <v>149</v>
      </c>
      <c r="G1255" s="120" t="s">
        <v>440</v>
      </c>
      <c r="L1255" s="37" t="s">
        <v>37</v>
      </c>
      <c r="N1255" s="4"/>
      <c r="O1255" s="4"/>
    </row>
    <row r="1256" spans="1:15" ht="30">
      <c r="A1256" s="121" t="str">
        <f t="shared" si="161"/>
        <v>71100701054819</v>
      </c>
      <c r="B1256" s="115" t="s">
        <v>439</v>
      </c>
      <c r="C1256" s="116" t="s">
        <v>189</v>
      </c>
      <c r="D1256" s="117" t="s">
        <v>183</v>
      </c>
      <c r="E1256" s="118" t="s">
        <v>106</v>
      </c>
      <c r="F1256" s="119" t="s">
        <v>149</v>
      </c>
      <c r="G1256" s="120">
        <v>4819</v>
      </c>
      <c r="L1256" s="37" t="s">
        <v>219</v>
      </c>
      <c r="M1256" s="38">
        <v>4819</v>
      </c>
      <c r="N1256" s="4"/>
      <c r="O1256" s="4"/>
    </row>
    <row r="1257" spans="1:15">
      <c r="A1257" s="121" t="str">
        <f t="shared" ref="A1257:A1272" si="162">CONCATENATE(B1257,C1257,D1257,E1257,F1257,G1257)</f>
        <v>71100901014216</v>
      </c>
      <c r="B1257" s="115" t="s">
        <v>439</v>
      </c>
      <c r="C1257" s="116" t="s">
        <v>189</v>
      </c>
      <c r="D1257" s="117" t="s">
        <v>187</v>
      </c>
      <c r="E1257" s="118" t="s">
        <v>106</v>
      </c>
      <c r="F1257" s="119" t="s">
        <v>106</v>
      </c>
      <c r="G1257" s="120">
        <v>4216</v>
      </c>
      <c r="L1257" s="37" t="s">
        <v>118</v>
      </c>
      <c r="M1257" s="38">
        <v>4216</v>
      </c>
      <c r="N1257" s="4"/>
      <c r="O1257" s="4"/>
    </row>
    <row r="1258" spans="1:15" ht="30">
      <c r="A1258" s="121" t="str">
        <f t="shared" si="162"/>
        <v>71100901014252</v>
      </c>
      <c r="B1258" s="115" t="s">
        <v>439</v>
      </c>
      <c r="C1258" s="116" t="s">
        <v>189</v>
      </c>
      <c r="D1258" s="117" t="s">
        <v>187</v>
      </c>
      <c r="E1258" s="118" t="s">
        <v>106</v>
      </c>
      <c r="F1258" s="119" t="s">
        <v>106</v>
      </c>
      <c r="G1258" s="120">
        <v>4252</v>
      </c>
      <c r="L1258" s="37" t="s">
        <v>127</v>
      </c>
      <c r="M1258" s="38">
        <v>4252</v>
      </c>
      <c r="N1258" s="4"/>
      <c r="O1258" s="4"/>
    </row>
    <row r="1259" spans="1:15">
      <c r="A1259" s="121" t="str">
        <f t="shared" si="162"/>
        <v>71100901014264</v>
      </c>
      <c r="B1259" s="115" t="s">
        <v>439</v>
      </c>
      <c r="C1259" s="116" t="s">
        <v>189</v>
      </c>
      <c r="D1259" s="117" t="s">
        <v>187</v>
      </c>
      <c r="E1259" s="118" t="s">
        <v>106</v>
      </c>
      <c r="F1259" s="119" t="s">
        <v>106</v>
      </c>
      <c r="G1259" s="120">
        <v>4264</v>
      </c>
      <c r="L1259" s="37" t="s">
        <v>129</v>
      </c>
      <c r="M1259" s="38">
        <v>4264</v>
      </c>
      <c r="N1259" s="4"/>
      <c r="O1259" s="4"/>
    </row>
    <row r="1260" spans="1:15">
      <c r="A1260" s="121" t="str">
        <f t="shared" si="162"/>
        <v>71100901014267</v>
      </c>
      <c r="B1260" s="115" t="s">
        <v>439</v>
      </c>
      <c r="C1260" s="116" t="s">
        <v>189</v>
      </c>
      <c r="D1260" s="117" t="s">
        <v>187</v>
      </c>
      <c r="E1260" s="118" t="s">
        <v>106</v>
      </c>
      <c r="F1260" s="119" t="s">
        <v>106</v>
      </c>
      <c r="G1260" s="120">
        <v>4267</v>
      </c>
      <c r="L1260" s="37" t="s">
        <v>130</v>
      </c>
      <c r="M1260" s="38">
        <v>4267</v>
      </c>
      <c r="N1260" s="4"/>
      <c r="O1260" s="4"/>
    </row>
    <row r="1261" spans="1:15">
      <c r="A1261" s="121" t="str">
        <f t="shared" si="162"/>
        <v>71100901014861</v>
      </c>
      <c r="B1261" s="115" t="s">
        <v>439</v>
      </c>
      <c r="C1261" s="116" t="s">
        <v>189</v>
      </c>
      <c r="D1261" s="117" t="s">
        <v>187</v>
      </c>
      <c r="E1261" s="118" t="s">
        <v>106</v>
      </c>
      <c r="F1261" s="119" t="s">
        <v>106</v>
      </c>
      <c r="G1261" s="120">
        <v>4861</v>
      </c>
      <c r="L1261" s="37" t="s">
        <v>134</v>
      </c>
      <c r="M1261" s="38">
        <v>4861</v>
      </c>
      <c r="N1261" s="4"/>
      <c r="O1261" s="4"/>
    </row>
    <row r="1262" spans="1:15">
      <c r="A1262" s="121" t="str">
        <f t="shared" si="162"/>
        <v>71100901015122</v>
      </c>
      <c r="B1262" s="115" t="s">
        <v>439</v>
      </c>
      <c r="C1262" s="116" t="s">
        <v>189</v>
      </c>
      <c r="D1262" s="117" t="s">
        <v>187</v>
      </c>
      <c r="E1262" s="118" t="s">
        <v>106</v>
      </c>
      <c r="F1262" s="119" t="s">
        <v>106</v>
      </c>
      <c r="G1262" s="120">
        <v>5122</v>
      </c>
      <c r="L1262" s="37" t="s">
        <v>332</v>
      </c>
      <c r="M1262" s="38">
        <v>5122</v>
      </c>
      <c r="N1262" s="4"/>
      <c r="O1262" s="4"/>
    </row>
    <row r="1263" spans="1:15">
      <c r="A1263" s="121" t="str">
        <f t="shared" si="162"/>
        <v>71100902010000</v>
      </c>
      <c r="B1263" s="115" t="s">
        <v>439</v>
      </c>
      <c r="C1263" s="116" t="s">
        <v>189</v>
      </c>
      <c r="D1263" s="117" t="s">
        <v>187</v>
      </c>
      <c r="E1263" s="118" t="s">
        <v>140</v>
      </c>
      <c r="F1263" s="119" t="s">
        <v>106</v>
      </c>
      <c r="G1263" s="120" t="s">
        <v>440</v>
      </c>
      <c r="L1263" s="37" t="s">
        <v>38</v>
      </c>
      <c r="N1263" s="4"/>
      <c r="O1263" s="4"/>
    </row>
    <row r="1264" spans="1:15">
      <c r="A1264" s="121" t="str">
        <f t="shared" si="162"/>
        <v>71100902014729</v>
      </c>
      <c r="B1264" s="115" t="s">
        <v>439</v>
      </c>
      <c r="C1264" s="116" t="s">
        <v>189</v>
      </c>
      <c r="D1264" s="117" t="s">
        <v>187</v>
      </c>
      <c r="E1264" s="118" t="s">
        <v>140</v>
      </c>
      <c r="F1264" s="119" t="s">
        <v>106</v>
      </c>
      <c r="G1264" s="120">
        <v>4729</v>
      </c>
      <c r="L1264" s="37" t="s">
        <v>348</v>
      </c>
      <c r="M1264" s="38">
        <v>4729</v>
      </c>
      <c r="N1264" s="4"/>
      <c r="O1264" s="4"/>
    </row>
    <row r="1265" spans="1:15">
      <c r="A1265" s="121" t="str">
        <f t="shared" si="162"/>
        <v>71110000000000</v>
      </c>
      <c r="B1265" s="115" t="s">
        <v>439</v>
      </c>
      <c r="C1265" s="116" t="s">
        <v>104</v>
      </c>
      <c r="D1265" s="117" t="s">
        <v>441</v>
      </c>
      <c r="E1265" s="118" t="s">
        <v>441</v>
      </c>
      <c r="F1265" s="119" t="s">
        <v>441</v>
      </c>
      <c r="G1265" s="120" t="s">
        <v>440</v>
      </c>
      <c r="L1265" s="37" t="s">
        <v>39</v>
      </c>
      <c r="N1265" s="4"/>
      <c r="O1265" s="4"/>
    </row>
    <row r="1266" spans="1:15">
      <c r="A1266" s="121" t="str">
        <f t="shared" si="162"/>
        <v>71110000000001</v>
      </c>
      <c r="B1266" s="115" t="s">
        <v>439</v>
      </c>
      <c r="C1266" s="116" t="s">
        <v>104</v>
      </c>
      <c r="D1266" s="117" t="s">
        <v>441</v>
      </c>
      <c r="E1266" s="118" t="s">
        <v>441</v>
      </c>
      <c r="F1266" s="119" t="s">
        <v>441</v>
      </c>
      <c r="G1266" s="120" t="s">
        <v>96</v>
      </c>
      <c r="L1266" s="37" t="e">
        <v>#N/A</v>
      </c>
      <c r="N1266" s="4"/>
      <c r="O1266" s="4"/>
    </row>
    <row r="1267" spans="1:15">
      <c r="A1267" s="121" t="str">
        <f t="shared" si="162"/>
        <v>71110100000000</v>
      </c>
      <c r="B1267" s="115" t="s">
        <v>439</v>
      </c>
      <c r="C1267" s="116" t="s">
        <v>104</v>
      </c>
      <c r="D1267" s="117" t="s">
        <v>106</v>
      </c>
      <c r="E1267" s="118" t="s">
        <v>441</v>
      </c>
      <c r="F1267" s="119" t="s">
        <v>441</v>
      </c>
      <c r="G1267" s="120" t="s">
        <v>440</v>
      </c>
      <c r="L1267" s="37" t="s">
        <v>40</v>
      </c>
      <c r="N1267" s="4"/>
      <c r="O1267" s="4"/>
    </row>
    <row r="1268" spans="1:15">
      <c r="A1268" s="121" t="str">
        <f t="shared" si="162"/>
        <v>71110100000001</v>
      </c>
      <c r="B1268" s="115" t="s">
        <v>439</v>
      </c>
      <c r="C1268" s="116" t="s">
        <v>104</v>
      </c>
      <c r="D1268" s="117" t="s">
        <v>106</v>
      </c>
      <c r="E1268" s="118" t="s">
        <v>441</v>
      </c>
      <c r="F1268" s="119" t="s">
        <v>441</v>
      </c>
      <c r="G1268" s="120" t="s">
        <v>96</v>
      </c>
      <c r="L1268" s="37" t="e">
        <v>#N/A</v>
      </c>
      <c r="N1268" s="4"/>
      <c r="O1268" s="4"/>
    </row>
    <row r="1269" spans="1:15">
      <c r="A1269" s="121" t="str">
        <f t="shared" si="162"/>
        <v>71110102000000</v>
      </c>
      <c r="B1269" s="115" t="s">
        <v>439</v>
      </c>
      <c r="C1269" s="116" t="s">
        <v>104</v>
      </c>
      <c r="D1269" s="117" t="s">
        <v>106</v>
      </c>
      <c r="E1269" s="118" t="s">
        <v>140</v>
      </c>
      <c r="F1269" s="119" t="s">
        <v>441</v>
      </c>
      <c r="G1269" s="120" t="s">
        <v>440</v>
      </c>
      <c r="L1269" s="37" t="s">
        <v>41</v>
      </c>
      <c r="N1269" s="4"/>
      <c r="O1269" s="4"/>
    </row>
    <row r="1270" spans="1:15">
      <c r="A1270" s="121" t="str">
        <f t="shared" si="162"/>
        <v>71110102000001</v>
      </c>
      <c r="B1270" s="115" t="s">
        <v>439</v>
      </c>
      <c r="C1270" s="116" t="s">
        <v>104</v>
      </c>
      <c r="D1270" s="117" t="s">
        <v>106</v>
      </c>
      <c r="E1270" s="118" t="s">
        <v>140</v>
      </c>
      <c r="F1270" s="119" t="s">
        <v>441</v>
      </c>
      <c r="G1270" s="120" t="s">
        <v>96</v>
      </c>
      <c r="L1270" s="37" t="e">
        <v>#N/A</v>
      </c>
      <c r="N1270" s="4"/>
      <c r="O1270" s="4"/>
    </row>
    <row r="1271" spans="1:15">
      <c r="A1271" s="121" t="str">
        <f t="shared" si="162"/>
        <v>71110102004891</v>
      </c>
      <c r="B1271" s="115" t="s">
        <v>439</v>
      </c>
      <c r="C1271" s="116" t="s">
        <v>104</v>
      </c>
      <c r="D1271" s="117" t="s">
        <v>106</v>
      </c>
      <c r="E1271" s="118" t="s">
        <v>140</v>
      </c>
      <c r="F1271" s="119" t="s">
        <v>441</v>
      </c>
      <c r="G1271" s="120">
        <v>4891</v>
      </c>
      <c r="L1271" s="37" t="s">
        <v>416</v>
      </c>
      <c r="M1271" s="38">
        <v>4891</v>
      </c>
      <c r="N1271" s="4"/>
      <c r="O1271" s="4"/>
    </row>
    <row r="1272" spans="1:15">
      <c r="A1272" s="121" t="str">
        <f t="shared" si="162"/>
        <v>7111010200x</v>
      </c>
      <c r="B1272" s="115" t="s">
        <v>439</v>
      </c>
      <c r="C1272" s="116" t="s">
        <v>104</v>
      </c>
      <c r="D1272" s="117" t="s">
        <v>106</v>
      </c>
      <c r="E1272" s="118" t="s">
        <v>140</v>
      </c>
      <c r="F1272" s="119" t="s">
        <v>441</v>
      </c>
      <c r="G1272" s="120" t="s">
        <v>361</v>
      </c>
      <c r="L1272" s="37" t="e">
        <v>#NAME?</v>
      </c>
      <c r="M1272" s="38" t="s">
        <v>361</v>
      </c>
      <c r="N1272" s="4"/>
      <c r="O1272" s="4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5" priority="2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85546875" style="38" customWidth="1"/>
    <col min="15" max="15" width="14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8"/>
      <c r="L1" s="428"/>
      <c r="M1" s="428"/>
      <c r="N1" s="367" t="s">
        <v>719</v>
      </c>
      <c r="O1" s="367"/>
      <c r="P1" s="367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8"/>
      <c r="L2" s="428"/>
      <c r="M2" s="428"/>
      <c r="N2" s="367" t="s">
        <v>599</v>
      </c>
      <c r="O2" s="367"/>
      <c r="P2" s="367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428"/>
      <c r="L3" s="428"/>
      <c r="M3" s="428"/>
      <c r="N3" s="367" t="s">
        <v>868</v>
      </c>
      <c r="O3" s="367"/>
      <c r="P3" s="367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8"/>
      <c r="L4" s="428"/>
      <c r="M4" s="428"/>
      <c r="N4" s="367" t="s">
        <v>867</v>
      </c>
      <c r="O4" s="367"/>
      <c r="P4" s="367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8"/>
      <c r="L5" s="428"/>
      <c r="M5" s="428"/>
      <c r="N5" s="431" t="s">
        <v>595</v>
      </c>
      <c r="O5" s="431"/>
      <c r="P5" s="431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6" customHeight="1">
      <c r="A7" s="121" t="s">
        <v>490</v>
      </c>
      <c r="H7" s="418" t="s">
        <v>856</v>
      </c>
      <c r="I7" s="418"/>
      <c r="J7" s="418"/>
      <c r="K7" s="418"/>
      <c r="L7" s="418"/>
      <c r="M7" s="418"/>
      <c r="N7" s="418"/>
      <c r="O7" s="418"/>
      <c r="P7" s="418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26" t="s">
        <v>97</v>
      </c>
      <c r="P9" s="426"/>
    </row>
    <row r="10" spans="1:22" ht="46.5" customHeight="1">
      <c r="A10" s="122"/>
      <c r="H10" s="391" t="s">
        <v>98</v>
      </c>
      <c r="I10" s="391" t="s">
        <v>99</v>
      </c>
      <c r="J10" s="394" t="s">
        <v>100</v>
      </c>
      <c r="K10" s="394" t="s">
        <v>101</v>
      </c>
      <c r="L10" s="397" t="s">
        <v>102</v>
      </c>
      <c r="M10" s="400" t="s">
        <v>103</v>
      </c>
      <c r="N10" s="373" t="s">
        <v>374</v>
      </c>
      <c r="O10" s="425" t="s">
        <v>375</v>
      </c>
      <c r="P10" s="425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92"/>
      <c r="I11" s="392"/>
      <c r="J11" s="395"/>
      <c r="K11" s="395"/>
      <c r="L11" s="398"/>
      <c r="M11" s="401"/>
      <c r="N11" s="373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31.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768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775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>O219+P219</f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762</v>
      </c>
      <c r="M240" s="11" t="s">
        <v>761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8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767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769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763</v>
      </c>
      <c r="M353" s="299" t="s">
        <v>761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/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872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2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2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2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2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831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2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3"/>
      <c r="P429" s="303"/>
      <c r="Q429" s="160"/>
      <c r="R429" s="160"/>
      <c r="S429" s="342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2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3"/>
      <c r="P431" s="303"/>
      <c r="Q431" s="160"/>
      <c r="R431" s="160"/>
      <c r="S431" s="342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2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46" t="s">
        <v>832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2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2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06"/>
      <c r="P435" s="306">
        <v>0</v>
      </c>
      <c r="Q435" s="160"/>
      <c r="R435" s="160"/>
      <c r="S435" s="342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2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2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06"/>
      <c r="P438" s="306"/>
      <c r="Q438" s="160"/>
      <c r="R438" s="160"/>
      <c r="S438" s="342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739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2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06"/>
      <c r="P440" s="306"/>
      <c r="Q440" s="160"/>
      <c r="R440" s="160"/>
      <c r="S440" s="342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2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2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2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2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2"/>
      <c r="T445" s="160"/>
      <c r="U445" s="160"/>
      <c r="V445" s="160"/>
    </row>
    <row r="446" spans="1:22" ht="27" customHeight="1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2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2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2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42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42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2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2"/>
      <c r="T456" s="160"/>
      <c r="U456" s="160"/>
      <c r="V456" s="160"/>
    </row>
    <row r="457" spans="1:22" ht="35.25" customHeight="1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>
        <v>0</v>
      </c>
      <c r="Q457" s="160"/>
      <c r="R457" s="160"/>
      <c r="S457" s="342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2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02"/>
      <c r="P462" s="302"/>
      <c r="Q462" s="160"/>
      <c r="R462" s="160"/>
      <c r="S462" s="342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42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2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09"/>
      <c r="P465" s="309"/>
      <c r="Q465" s="160"/>
      <c r="R465" s="160"/>
      <c r="S465" s="342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>
        <v>0</v>
      </c>
      <c r="Q466" s="160"/>
      <c r="R466" s="160"/>
      <c r="S466" s="342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2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2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2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09"/>
      <c r="P470" s="309"/>
      <c r="Q470" s="160"/>
      <c r="R470" s="160"/>
      <c r="S470" s="342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2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2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777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2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4"/>
      <c r="J474" s="305"/>
      <c r="K474" s="305"/>
      <c r="L474" s="29" t="s">
        <v>142</v>
      </c>
      <c r="M474" s="30">
        <v>4251</v>
      </c>
      <c r="N474" s="182">
        <f t="shared" si="83"/>
        <v>0</v>
      </c>
      <c r="O474" s="327"/>
      <c r="P474" s="327"/>
      <c r="Q474" s="160"/>
      <c r="R474" s="160"/>
      <c r="S474" s="342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2"/>
      <c r="P475" s="302"/>
      <c r="Q475" s="160"/>
      <c r="R475" s="160"/>
      <c r="S475" s="342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2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2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2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2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2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2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833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2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2"/>
      <c r="P483" s="302"/>
      <c r="Q483" s="160"/>
      <c r="R483" s="160"/>
      <c r="S483" s="342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2">
        <v>0</v>
      </c>
      <c r="P484" s="302"/>
      <c r="Q484" s="160"/>
      <c r="R484" s="160"/>
      <c r="S484" s="342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2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2"/>
      <c r="P486" s="302"/>
      <c r="Q486" s="160"/>
      <c r="R486" s="160"/>
      <c r="S486" s="342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844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2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2"/>
      <c r="P488" s="302"/>
      <c r="Q488" s="160"/>
      <c r="R488" s="160"/>
      <c r="S488" s="342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2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2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2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2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2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2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2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772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2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 ht="30.75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3"/>
      <c r="P504" s="303"/>
      <c r="Q504" s="160"/>
      <c r="R504" s="160"/>
      <c r="S504" s="342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42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42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2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740</v>
      </c>
      <c r="M509" s="11" t="s">
        <v>741</v>
      </c>
      <c r="N509" s="182">
        <f t="shared" si="92"/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778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2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2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2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834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2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2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2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2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2"/>
      <c r="P521" s="302"/>
      <c r="Q521" s="160"/>
      <c r="R521" s="160"/>
      <c r="S521" s="342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742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2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2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2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2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2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09"/>
      <c r="P527" s="309">
        <v>0</v>
      </c>
      <c r="Q527" s="160"/>
      <c r="R527" s="160"/>
      <c r="S527" s="342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2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2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2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2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2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2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2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757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2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2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2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2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2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2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2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770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2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2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2"/>
      <c r="P548" s="302"/>
      <c r="Q548" s="160"/>
      <c r="R548" s="160"/>
      <c r="S548" s="342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2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2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2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2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2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616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2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2"/>
      <c r="P556" s="302"/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2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2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2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2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2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2"/>
      <c r="P563" s="302"/>
      <c r="Q563" s="160"/>
      <c r="R563" s="160"/>
      <c r="S563" s="342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2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2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2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743</v>
      </c>
      <c r="I567" s="151" t="s">
        <v>185</v>
      </c>
      <c r="J567" s="152">
        <v>4</v>
      </c>
      <c r="K567" s="152">
        <v>1</v>
      </c>
      <c r="L567" s="153" t="s">
        <v>744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2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2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745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2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2"/>
      <c r="P570" s="302"/>
      <c r="Q570" s="160"/>
      <c r="R570" s="160"/>
      <c r="S570" s="342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2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2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56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2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2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2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2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2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2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2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2"/>
      <c r="P581" s="302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2"/>
      <c r="P582" s="302"/>
      <c r="Q582" s="160"/>
      <c r="R582" s="160"/>
      <c r="S582" s="342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2"/>
      <c r="P583" s="302"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28"/>
      <c r="I584" s="329"/>
      <c r="J584" s="330"/>
      <c r="K584" s="330"/>
      <c r="L584" s="28" t="s">
        <v>137</v>
      </c>
      <c r="M584" s="11">
        <v>5129</v>
      </c>
      <c r="N584" s="182">
        <f t="shared" si="118"/>
        <v>0</v>
      </c>
      <c r="O584" s="309"/>
      <c r="P584" s="309"/>
      <c r="Q584" s="160"/>
      <c r="R584" s="160"/>
      <c r="S584" s="342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2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4"/>
      <c r="J586" s="305"/>
      <c r="K586" s="305"/>
      <c r="L586" s="31" t="s">
        <v>364</v>
      </c>
      <c r="M586" s="43">
        <v>4269</v>
      </c>
      <c r="N586" s="182">
        <f t="shared" si="118"/>
        <v>0</v>
      </c>
      <c r="O586" s="303"/>
      <c r="P586" s="303"/>
      <c r="Q586" s="160"/>
      <c r="R586" s="160"/>
      <c r="S586" s="342"/>
      <c r="T586" s="160"/>
      <c r="U586" s="160"/>
      <c r="V586" s="160"/>
    </row>
    <row r="587" spans="1:22" ht="16.5">
      <c r="B587" s="123"/>
      <c r="H587" s="16"/>
      <c r="I587" s="304"/>
      <c r="J587" s="305"/>
      <c r="K587" s="305"/>
      <c r="L587" s="31" t="s">
        <v>733</v>
      </c>
      <c r="M587" s="47" t="s">
        <v>734</v>
      </c>
      <c r="N587" s="182">
        <f t="shared" ref="N587" si="119">O587+P587</f>
        <v>0</v>
      </c>
      <c r="O587" s="303"/>
      <c r="P587" s="303"/>
      <c r="Q587" s="160"/>
      <c r="R587" s="160"/>
      <c r="S587" s="342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3"/>
      <c r="P588" s="303"/>
      <c r="Q588" s="160"/>
      <c r="R588" s="160"/>
      <c r="S588" s="342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48" t="s">
        <v>779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2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2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733</v>
      </c>
      <c r="M591" s="47" t="s">
        <v>734</v>
      </c>
      <c r="N591" s="182"/>
      <c r="O591" s="182"/>
      <c r="P591" s="182"/>
      <c r="Q591" s="160"/>
      <c r="R591" s="160"/>
      <c r="S591" s="342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06"/>
      <c r="P592" s="306"/>
      <c r="Q592" s="160"/>
      <c r="R592" s="160"/>
      <c r="S592" s="342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766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46" t="s">
        <v>773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2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09"/>
      <c r="P596" s="309">
        <v>0</v>
      </c>
      <c r="Q596" s="160"/>
      <c r="R596" s="160"/>
      <c r="S596" s="342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46" t="s">
        <v>774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2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06"/>
      <c r="P598" s="306">
        <v>0</v>
      </c>
      <c r="Q598" s="160"/>
      <c r="R598" s="160"/>
      <c r="S598" s="342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48" t="s">
        <v>780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2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06"/>
      <c r="P600" s="306">
        <v>0</v>
      </c>
      <c r="Q600" s="160"/>
      <c r="R600" s="160"/>
      <c r="S600" s="342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2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2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2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2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06"/>
      <c r="P605" s="306"/>
      <c r="Q605" s="160"/>
      <c r="R605" s="160"/>
      <c r="S605" s="342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2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2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2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2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2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2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06"/>
      <c r="P612" s="306"/>
      <c r="Q612" s="160"/>
      <c r="R612" s="160"/>
      <c r="S612" s="342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776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2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2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873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2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871</v>
      </c>
      <c r="M616" s="47" t="s">
        <v>870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2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2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06"/>
      <c r="P621" s="306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2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2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2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2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808</v>
      </c>
      <c r="N627" s="182">
        <f t="shared" ref="N627:N645" si="131">O627+P627</f>
        <v>0</v>
      </c>
      <c r="O627" s="309"/>
      <c r="P627" s="309">
        <v>0</v>
      </c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2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2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2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614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2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06"/>
      <c r="P636" s="306">
        <v>0</v>
      </c>
      <c r="Q636" s="160"/>
      <c r="R636" s="160"/>
      <c r="S636" s="342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2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2"/>
      <c r="P638" s="302">
        <v>0</v>
      </c>
      <c r="Q638" s="160"/>
      <c r="R638" s="160"/>
      <c r="S638" s="342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781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2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2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2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788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09"/>
      <c r="P645" s="309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2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2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2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2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2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771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2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2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>
        <v>0</v>
      </c>
      <c r="P655" s="182"/>
      <c r="Q655" s="160"/>
      <c r="R655" s="160"/>
      <c r="S655" s="342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2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2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746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2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06"/>
      <c r="P659" s="306"/>
      <c r="Q659" s="160"/>
      <c r="R659" s="160"/>
      <c r="S659" s="342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747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06"/>
      <c r="P661" s="306"/>
      <c r="Q661" s="160"/>
      <c r="R661" s="160"/>
      <c r="S661" s="342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782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2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06"/>
      <c r="P663" s="306"/>
      <c r="Q663" s="160"/>
      <c r="R663" s="160"/>
      <c r="S663" s="342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2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48" t="s">
        <v>835</v>
      </c>
      <c r="M665" s="350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836</v>
      </c>
      <c r="M666" s="47">
        <v>4861</v>
      </c>
      <c r="N666" s="182">
        <f t="shared" ref="N666" si="135">O666+P666</f>
        <v>0</v>
      </c>
      <c r="O666" s="306"/>
      <c r="P666" s="306">
        <v>0</v>
      </c>
      <c r="Q666" s="160"/>
      <c r="R666" s="160"/>
      <c r="S666" s="342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48" t="s">
        <v>869</v>
      </c>
      <c r="M667" s="350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2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871</v>
      </c>
      <c r="M668" s="47" t="s">
        <v>870</v>
      </c>
      <c r="N668" s="182">
        <f t="shared" ref="N668" si="136">O668+P668</f>
        <v>0</v>
      </c>
      <c r="O668" s="306"/>
      <c r="P668" s="306">
        <v>0</v>
      </c>
      <c r="Q668" s="160"/>
      <c r="R668" s="160"/>
      <c r="S668" s="342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2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748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2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2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748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0"/>
      <c r="I674" s="328"/>
      <c r="J674" s="332"/>
      <c r="K674" s="332"/>
      <c r="L674" s="29" t="s">
        <v>108</v>
      </c>
      <c r="M674" s="333"/>
      <c r="N674" s="189"/>
      <c r="O674" s="189"/>
      <c r="P674" s="189"/>
      <c r="Q674" s="160"/>
      <c r="R674" s="160"/>
      <c r="S674" s="342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749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750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2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750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0"/>
      <c r="I680" s="328"/>
      <c r="J680" s="332"/>
      <c r="K680" s="332"/>
      <c r="L680" s="29" t="s">
        <v>108</v>
      </c>
      <c r="M680" s="333"/>
      <c r="N680" s="189"/>
      <c r="O680" s="189"/>
      <c r="P680" s="189"/>
      <c r="Q680" s="160"/>
      <c r="R680" s="160"/>
      <c r="S680" s="342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751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2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2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2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2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837</v>
      </c>
      <c r="M686" s="11" t="s">
        <v>838</v>
      </c>
      <c r="N686" s="182"/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2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37" t="s">
        <v>839</v>
      </c>
      <c r="M688" s="357" t="s">
        <v>840</v>
      </c>
      <c r="N688" s="182">
        <f t="shared" si="139"/>
        <v>0</v>
      </c>
      <c r="O688" s="182"/>
      <c r="P688" s="182"/>
      <c r="Q688" s="160"/>
      <c r="R688" s="160"/>
      <c r="S688" s="342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48" t="s">
        <v>783</v>
      </c>
      <c r="M689" s="350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2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2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2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48" t="s">
        <v>784</v>
      </c>
      <c r="M692" s="350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2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2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2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48" t="s">
        <v>785</v>
      </c>
      <c r="M695" s="350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2"/>
      <c r="T695" s="160"/>
      <c r="U695" s="160"/>
      <c r="V695" s="160"/>
    </row>
    <row r="696" spans="1:22">
      <c r="H696" s="16"/>
      <c r="I696" s="24"/>
      <c r="J696" s="25"/>
      <c r="K696" s="25"/>
      <c r="L696" s="351" t="s">
        <v>123</v>
      </c>
      <c r="M696" s="352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337" t="s">
        <v>125</v>
      </c>
      <c r="M697" s="353">
        <v>4239</v>
      </c>
      <c r="N697" s="182">
        <f t="shared" si="143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2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2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2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2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841</v>
      </c>
      <c r="M702" s="27"/>
      <c r="N702" s="196">
        <f>O702+P702</f>
        <v>0</v>
      </c>
      <c r="O702" s="334">
        <f>SUM(O703:O709)</f>
        <v>0</v>
      </c>
      <c r="P702" s="334">
        <f>SUM(P703:P709)</f>
        <v>0</v>
      </c>
      <c r="Q702" s="160"/>
      <c r="R702" s="160"/>
      <c r="S702" s="342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3">
        <v>0</v>
      </c>
      <c r="P703" s="303"/>
      <c r="Q703" s="160"/>
      <c r="R703" s="160"/>
      <c r="S703" s="342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3"/>
      <c r="P704" s="303"/>
      <c r="Q704" s="160"/>
      <c r="R704" s="160"/>
      <c r="S704" s="342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3"/>
      <c r="P705" s="303"/>
      <c r="Q705" s="160"/>
      <c r="R705" s="160"/>
      <c r="S705" s="342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3"/>
      <c r="P706" s="303"/>
      <c r="Q706" s="160"/>
      <c r="R706" s="160"/>
      <c r="S706" s="342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2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2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3"/>
      <c r="P709" s="303"/>
      <c r="Q709" s="160"/>
      <c r="R709" s="160"/>
      <c r="S709" s="342"/>
      <c r="T709" s="160"/>
      <c r="U709" s="160"/>
      <c r="V709" s="160"/>
    </row>
    <row r="710" spans="1:22" ht="54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752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34.5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>
        <v>0</v>
      </c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753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2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09"/>
      <c r="P717" s="309"/>
      <c r="Q717" s="160"/>
      <c r="R717" s="160"/>
      <c r="S717" s="342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754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2"/>
      <c r="T721" s="160"/>
      <c r="U721" s="160"/>
      <c r="V721" s="160"/>
    </row>
    <row r="722" spans="1:22" ht="34.5" customHeight="1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>
        <v>0</v>
      </c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755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2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 ht="27">
      <c r="H731" s="44"/>
      <c r="I731" s="146"/>
      <c r="J731" s="147"/>
      <c r="K731" s="147"/>
      <c r="L731" s="348" t="s">
        <v>786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738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2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2"/>
      <c r="T734" s="160"/>
      <c r="U734" s="160"/>
      <c r="V734" s="160"/>
    </row>
    <row r="735" spans="1:22" ht="43.5" customHeight="1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756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 ht="27" customHeight="1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>
        <v>0</v>
      </c>
      <c r="Q738" s="160"/>
      <c r="R738" s="160"/>
      <c r="S738" s="342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2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2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765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2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2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2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2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2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48" t="s">
        <v>842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787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2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2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06"/>
      <c r="P756" s="306"/>
      <c r="Q756" s="160"/>
      <c r="R756" s="160"/>
      <c r="S756" s="342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2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35"/>
      <c r="P758" s="335"/>
      <c r="Q758" s="160"/>
      <c r="R758" s="160"/>
      <c r="S758" s="342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2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2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2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2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2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2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2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09"/>
      <c r="P766" s="309">
        <v>0</v>
      </c>
      <c r="Q766" s="160"/>
      <c r="R766" s="160"/>
      <c r="S766" s="342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2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8" spans="12:12" s="4" customFormat="1">
      <c r="L778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4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72"/>
  <sheetViews>
    <sheetView view="pageBreakPreview" topLeftCell="H1" zoomScaleSheetLayoutView="100" workbookViewId="0">
      <selection activeCell="L10" sqref="L10:L11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285156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140625" style="38" customWidth="1"/>
    <col min="15" max="15" width="13.5703125" style="38" customWidth="1"/>
    <col min="16" max="16" width="13.5703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8"/>
      <c r="L1" s="428"/>
      <c r="M1" s="428"/>
      <c r="N1" s="367" t="s">
        <v>719</v>
      </c>
      <c r="O1" s="367"/>
      <c r="P1" s="367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8"/>
      <c r="L2" s="428"/>
      <c r="M2" s="428"/>
      <c r="N2" s="367" t="s">
        <v>599</v>
      </c>
      <c r="O2" s="367"/>
      <c r="P2" s="367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428"/>
      <c r="L3" s="428"/>
      <c r="M3" s="428"/>
      <c r="N3" s="367" t="s">
        <v>868</v>
      </c>
      <c r="O3" s="367"/>
      <c r="P3" s="367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8"/>
      <c r="L4" s="428"/>
      <c r="M4" s="428"/>
      <c r="N4" s="367" t="s">
        <v>867</v>
      </c>
      <c r="O4" s="367"/>
      <c r="P4" s="367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8"/>
      <c r="L5" s="428"/>
      <c r="M5" s="428"/>
      <c r="N5" s="431" t="s">
        <v>596</v>
      </c>
      <c r="O5" s="431"/>
      <c r="P5" s="431"/>
    </row>
    <row r="6" spans="1:22" ht="19.5" customHeight="1">
      <c r="A6" s="235" t="s">
        <v>720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</row>
    <row r="7" spans="1:22" ht="36.75" customHeight="1">
      <c r="A7" s="121" t="s">
        <v>490</v>
      </c>
      <c r="H7" s="418" t="s">
        <v>857</v>
      </c>
      <c r="I7" s="418"/>
      <c r="J7" s="418"/>
      <c r="K7" s="418"/>
      <c r="L7" s="418"/>
      <c r="M7" s="418"/>
      <c r="N7" s="418"/>
      <c r="O7" s="418"/>
      <c r="P7" s="418"/>
    </row>
    <row r="8" spans="1:22" ht="11.25" customHeight="1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26" t="s">
        <v>97</v>
      </c>
      <c r="P9" s="426"/>
    </row>
    <row r="10" spans="1:22" ht="46.5" customHeight="1">
      <c r="A10" s="122"/>
      <c r="H10" s="391" t="s">
        <v>98</v>
      </c>
      <c r="I10" s="391" t="s">
        <v>99</v>
      </c>
      <c r="J10" s="394" t="s">
        <v>100</v>
      </c>
      <c r="K10" s="394" t="s">
        <v>101</v>
      </c>
      <c r="L10" s="397" t="s">
        <v>102</v>
      </c>
      <c r="M10" s="400" t="s">
        <v>103</v>
      </c>
      <c r="N10" s="373" t="s">
        <v>374</v>
      </c>
      <c r="O10" s="425" t="s">
        <v>375</v>
      </c>
      <c r="P10" s="425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92"/>
      <c r="I11" s="392"/>
      <c r="J11" s="395"/>
      <c r="K11" s="395"/>
      <c r="L11" s="398"/>
      <c r="M11" s="401"/>
      <c r="N11" s="373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 ht="25.5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768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775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>
        <v>0</v>
      </c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>
        <v>0</v>
      </c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762</v>
      </c>
      <c r="M240" s="11" t="s">
        <v>761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8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767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769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763</v>
      </c>
      <c r="M353" s="299" t="s">
        <v>761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872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2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2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2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2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831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2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3"/>
      <c r="P429" s="303"/>
      <c r="Q429" s="160"/>
      <c r="R429" s="160"/>
      <c r="S429" s="342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2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3"/>
      <c r="P431" s="303"/>
      <c r="Q431" s="160"/>
      <c r="R431" s="160"/>
      <c r="S431" s="342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2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46" t="s">
        <v>832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2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2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06"/>
      <c r="P435" s="306">
        <v>0</v>
      </c>
      <c r="Q435" s="160"/>
      <c r="R435" s="160"/>
      <c r="S435" s="342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2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2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06"/>
      <c r="P438" s="306"/>
      <c r="Q438" s="160"/>
      <c r="R438" s="160"/>
      <c r="S438" s="342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739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2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06"/>
      <c r="P440" s="306"/>
      <c r="Q440" s="160"/>
      <c r="R440" s="160"/>
      <c r="S440" s="342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2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2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2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2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2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2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2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2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42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42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2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2"/>
      <c r="T456" s="160"/>
      <c r="U456" s="160"/>
      <c r="V456" s="160"/>
    </row>
    <row r="457" spans="1:22" ht="30.75" customHeight="1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>
        <v>0</v>
      </c>
      <c r="Q457" s="160"/>
      <c r="R457" s="160"/>
      <c r="S457" s="342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2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 ht="18" customHeight="1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>
        <v>0</v>
      </c>
      <c r="P461" s="182"/>
      <c r="Q461" s="160"/>
      <c r="R461" s="160"/>
      <c r="S461" s="342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02"/>
      <c r="P462" s="302"/>
      <c r="Q462" s="160"/>
      <c r="R462" s="160"/>
      <c r="S462" s="342"/>
      <c r="T462" s="160"/>
      <c r="U462" s="160"/>
      <c r="V462" s="160"/>
    </row>
    <row r="463" spans="1:22" ht="19.5" customHeight="1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42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2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09"/>
      <c r="P465" s="309"/>
      <c r="Q465" s="160"/>
      <c r="R465" s="160"/>
      <c r="S465" s="342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2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2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2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09"/>
      <c r="P470" s="309"/>
      <c r="Q470" s="160"/>
      <c r="R470" s="160"/>
      <c r="S470" s="342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2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2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777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2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4"/>
      <c r="J474" s="305"/>
      <c r="K474" s="305"/>
      <c r="L474" s="29" t="s">
        <v>142</v>
      </c>
      <c r="M474" s="30">
        <v>4251</v>
      </c>
      <c r="N474" s="182">
        <f t="shared" si="83"/>
        <v>0</v>
      </c>
      <c r="O474" s="327"/>
      <c r="P474" s="327"/>
      <c r="Q474" s="160"/>
      <c r="R474" s="160"/>
      <c r="S474" s="342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2"/>
      <c r="P475" s="302"/>
      <c r="Q475" s="160"/>
      <c r="R475" s="160"/>
      <c r="S475" s="342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2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2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2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2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2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2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833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2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2"/>
      <c r="P483" s="302"/>
      <c r="Q483" s="160"/>
      <c r="R483" s="160"/>
      <c r="S483" s="342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2">
        <v>0</v>
      </c>
      <c r="P484" s="302"/>
      <c r="Q484" s="160"/>
      <c r="R484" s="160"/>
      <c r="S484" s="342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2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2"/>
      <c r="P486" s="302"/>
      <c r="Q486" s="160"/>
      <c r="R486" s="160"/>
      <c r="S486" s="342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844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2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2"/>
      <c r="P488" s="302"/>
      <c r="Q488" s="160"/>
      <c r="R488" s="160"/>
      <c r="S488" s="342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2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2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2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2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2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2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2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772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2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3"/>
      <c r="P504" s="303"/>
      <c r="Q504" s="160"/>
      <c r="R504" s="160"/>
      <c r="S504" s="342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42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42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2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740</v>
      </c>
      <c r="M509" s="11" t="s">
        <v>741</v>
      </c>
      <c r="N509" s="182">
        <f t="shared" si="92"/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778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2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2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2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834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2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2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2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2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2"/>
      <c r="P521" s="302"/>
      <c r="Q521" s="160"/>
      <c r="R521" s="160"/>
      <c r="S521" s="342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742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2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2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2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2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2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09"/>
      <c r="P527" s="309">
        <v>0</v>
      </c>
      <c r="Q527" s="160"/>
      <c r="R527" s="160"/>
      <c r="S527" s="342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2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2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2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2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2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2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2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757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2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2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2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2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2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2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2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770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2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2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2"/>
      <c r="P548" s="302"/>
      <c r="Q548" s="160"/>
      <c r="R548" s="160"/>
      <c r="S548" s="342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2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2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2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2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2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616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2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2"/>
      <c r="P556" s="302"/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2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2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2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2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2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2"/>
      <c r="P563" s="302"/>
      <c r="Q563" s="160"/>
      <c r="R563" s="160"/>
      <c r="S563" s="342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2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2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2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743</v>
      </c>
      <c r="I567" s="151" t="s">
        <v>185</v>
      </c>
      <c r="J567" s="152">
        <v>4</v>
      </c>
      <c r="K567" s="152">
        <v>1</v>
      </c>
      <c r="L567" s="153" t="s">
        <v>744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2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2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745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2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2"/>
      <c r="P570" s="302"/>
      <c r="Q570" s="160"/>
      <c r="R570" s="160"/>
      <c r="S570" s="342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2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2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56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2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2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2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2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2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2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2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2"/>
      <c r="P581" s="302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2"/>
      <c r="P582" s="302"/>
      <c r="Q582" s="160"/>
      <c r="R582" s="160"/>
      <c r="S582" s="342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2"/>
      <c r="P583" s="302"/>
      <c r="Q583" s="160"/>
      <c r="R583" s="160"/>
      <c r="S583" s="342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28"/>
      <c r="I584" s="329"/>
      <c r="J584" s="330"/>
      <c r="K584" s="330"/>
      <c r="L584" s="28" t="s">
        <v>137</v>
      </c>
      <c r="M584" s="11">
        <v>5129</v>
      </c>
      <c r="N584" s="182">
        <f t="shared" si="118"/>
        <v>0</v>
      </c>
      <c r="O584" s="309"/>
      <c r="P584" s="309"/>
      <c r="Q584" s="160"/>
      <c r="R584" s="160"/>
      <c r="S584" s="342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2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4"/>
      <c r="J586" s="305"/>
      <c r="K586" s="305"/>
      <c r="L586" s="31" t="s">
        <v>364</v>
      </c>
      <c r="M586" s="43">
        <v>4269</v>
      </c>
      <c r="N586" s="182">
        <f t="shared" si="118"/>
        <v>0</v>
      </c>
      <c r="O586" s="303"/>
      <c r="P586" s="303"/>
      <c r="Q586" s="160"/>
      <c r="R586" s="160"/>
      <c r="S586" s="342"/>
      <c r="T586" s="160"/>
      <c r="U586" s="160"/>
      <c r="V586" s="160"/>
    </row>
    <row r="587" spans="1:22" ht="16.5">
      <c r="B587" s="123"/>
      <c r="H587" s="16"/>
      <c r="I587" s="304"/>
      <c r="J587" s="305"/>
      <c r="K587" s="305"/>
      <c r="L587" s="31" t="s">
        <v>733</v>
      </c>
      <c r="M587" s="47" t="s">
        <v>734</v>
      </c>
      <c r="N587" s="182">
        <f t="shared" ref="N587" si="119">O587+P587</f>
        <v>0</v>
      </c>
      <c r="O587" s="303"/>
      <c r="P587" s="303"/>
      <c r="Q587" s="160"/>
      <c r="R587" s="160"/>
      <c r="S587" s="342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3"/>
      <c r="P588" s="303"/>
      <c r="Q588" s="160"/>
      <c r="R588" s="160"/>
      <c r="S588" s="342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48" t="s">
        <v>779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2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2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733</v>
      </c>
      <c r="M591" s="47" t="s">
        <v>734</v>
      </c>
      <c r="N591" s="182"/>
      <c r="O591" s="182"/>
      <c r="P591" s="182"/>
      <c r="Q591" s="160"/>
      <c r="R591" s="160"/>
      <c r="S591" s="342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06"/>
      <c r="P592" s="306"/>
      <c r="Q592" s="160"/>
      <c r="R592" s="160"/>
      <c r="S592" s="342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766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46" t="s">
        <v>773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2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09"/>
      <c r="P596" s="309">
        <v>0</v>
      </c>
      <c r="Q596" s="160"/>
      <c r="R596" s="160"/>
      <c r="S596" s="342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46" t="s">
        <v>774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2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06"/>
      <c r="P598" s="306">
        <v>0</v>
      </c>
      <c r="Q598" s="160"/>
      <c r="R598" s="160"/>
      <c r="S598" s="342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48" t="s">
        <v>780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2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06"/>
      <c r="P600" s="306">
        <v>0</v>
      </c>
      <c r="Q600" s="160"/>
      <c r="R600" s="160"/>
      <c r="S600" s="342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2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2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2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2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06"/>
      <c r="P605" s="306"/>
      <c r="Q605" s="160"/>
      <c r="R605" s="160"/>
      <c r="S605" s="342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2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2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2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2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2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2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06"/>
      <c r="P612" s="306"/>
      <c r="Q612" s="160"/>
      <c r="R612" s="160"/>
      <c r="S612" s="342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776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2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2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873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2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871</v>
      </c>
      <c r="M616" s="47" t="s">
        <v>870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2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2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06"/>
      <c r="P621" s="306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2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2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2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2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808</v>
      </c>
      <c r="N627" s="182">
        <f t="shared" ref="N627:N645" si="131">O627+P627</f>
        <v>0</v>
      </c>
      <c r="O627" s="309"/>
      <c r="P627" s="309">
        <v>0</v>
      </c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2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2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2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614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2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06"/>
      <c r="P636" s="306">
        <v>0</v>
      </c>
      <c r="Q636" s="160"/>
      <c r="R636" s="160"/>
      <c r="S636" s="342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2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2"/>
      <c r="P638" s="302">
        <v>0</v>
      </c>
      <c r="Q638" s="160"/>
      <c r="R638" s="160"/>
      <c r="S638" s="342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781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2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2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2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788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09"/>
      <c r="P645" s="309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2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2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2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2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2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771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2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2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42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2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2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746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2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06"/>
      <c r="P659" s="306"/>
      <c r="Q659" s="160"/>
      <c r="R659" s="160"/>
      <c r="S659" s="342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747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06"/>
      <c r="P661" s="306"/>
      <c r="Q661" s="160"/>
      <c r="R661" s="160"/>
      <c r="S661" s="342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782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2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06"/>
      <c r="P663" s="306"/>
      <c r="Q663" s="160"/>
      <c r="R663" s="160"/>
      <c r="S663" s="342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2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48" t="s">
        <v>835</v>
      </c>
      <c r="M665" s="350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836</v>
      </c>
      <c r="M666" s="47">
        <v>4861</v>
      </c>
      <c r="N666" s="182">
        <f t="shared" ref="N666" si="135">O666+P666</f>
        <v>0</v>
      </c>
      <c r="O666" s="306"/>
      <c r="P666" s="306">
        <v>0</v>
      </c>
      <c r="Q666" s="160"/>
      <c r="R666" s="160"/>
      <c r="S666" s="342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48" t="s">
        <v>869</v>
      </c>
      <c r="M667" s="350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2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871</v>
      </c>
      <c r="M668" s="47" t="s">
        <v>870</v>
      </c>
      <c r="N668" s="182">
        <f t="shared" ref="N668" si="136">O668+P668</f>
        <v>0</v>
      </c>
      <c r="O668" s="306"/>
      <c r="P668" s="306">
        <v>0</v>
      </c>
      <c r="Q668" s="160"/>
      <c r="R668" s="160"/>
      <c r="S668" s="342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2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748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2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2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748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0"/>
      <c r="I674" s="328"/>
      <c r="J674" s="332"/>
      <c r="K674" s="332"/>
      <c r="L674" s="29" t="s">
        <v>108</v>
      </c>
      <c r="M674" s="333"/>
      <c r="N674" s="189"/>
      <c r="O674" s="189"/>
      <c r="P674" s="189"/>
      <c r="Q674" s="160"/>
      <c r="R674" s="160"/>
      <c r="S674" s="342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749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750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2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750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0"/>
      <c r="I680" s="328"/>
      <c r="J680" s="332"/>
      <c r="K680" s="332"/>
      <c r="L680" s="29" t="s">
        <v>108</v>
      </c>
      <c r="M680" s="333"/>
      <c r="N680" s="189"/>
      <c r="O680" s="189"/>
      <c r="P680" s="189"/>
      <c r="Q680" s="160"/>
      <c r="R680" s="160"/>
      <c r="S680" s="342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751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2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2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2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2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837</v>
      </c>
      <c r="M686" s="11" t="s">
        <v>838</v>
      </c>
      <c r="N686" s="182"/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2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37" t="s">
        <v>839</v>
      </c>
      <c r="M688" s="357" t="s">
        <v>840</v>
      </c>
      <c r="N688" s="182">
        <f t="shared" si="139"/>
        <v>0</v>
      </c>
      <c r="O688" s="182"/>
      <c r="P688" s="182"/>
      <c r="Q688" s="160"/>
      <c r="R688" s="160"/>
      <c r="S688" s="342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48" t="s">
        <v>783</v>
      </c>
      <c r="M689" s="350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2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2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2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48" t="s">
        <v>784</v>
      </c>
      <c r="M692" s="350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2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2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2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48" t="s">
        <v>785</v>
      </c>
      <c r="M695" s="350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2"/>
      <c r="T695" s="160"/>
      <c r="U695" s="160"/>
      <c r="V695" s="160"/>
    </row>
    <row r="696" spans="1:22">
      <c r="H696" s="16"/>
      <c r="I696" s="24"/>
      <c r="J696" s="25"/>
      <c r="K696" s="25"/>
      <c r="L696" s="351" t="s">
        <v>123</v>
      </c>
      <c r="M696" s="352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337" t="s">
        <v>125</v>
      </c>
      <c r="M697" s="353">
        <v>4239</v>
      </c>
      <c r="N697" s="182">
        <f t="shared" si="143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2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2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2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2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841</v>
      </c>
      <c r="M702" s="27"/>
      <c r="N702" s="196">
        <f>O702+P702</f>
        <v>0</v>
      </c>
      <c r="O702" s="334">
        <f>SUM(O703:O709)</f>
        <v>0</v>
      </c>
      <c r="P702" s="334">
        <f>SUM(P703:P709)</f>
        <v>0</v>
      </c>
      <c r="Q702" s="160"/>
      <c r="R702" s="160"/>
      <c r="S702" s="342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3">
        <v>0</v>
      </c>
      <c r="P703" s="303"/>
      <c r="Q703" s="160"/>
      <c r="R703" s="160"/>
      <c r="S703" s="342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3"/>
      <c r="P704" s="303"/>
      <c r="Q704" s="160"/>
      <c r="R704" s="160"/>
      <c r="S704" s="342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3"/>
      <c r="P705" s="303"/>
      <c r="Q705" s="160"/>
      <c r="R705" s="160"/>
      <c r="S705" s="342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3"/>
      <c r="P706" s="303"/>
      <c r="Q706" s="160"/>
      <c r="R706" s="160"/>
      <c r="S706" s="342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2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2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3"/>
      <c r="P709" s="303"/>
      <c r="Q709" s="160"/>
      <c r="R709" s="160"/>
      <c r="S709" s="342"/>
      <c r="T709" s="160"/>
      <c r="U709" s="160"/>
      <c r="V709" s="160"/>
    </row>
    <row r="710" spans="1:22" ht="40.5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849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7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>
        <v>0</v>
      </c>
      <c r="Q712" s="160"/>
      <c r="R712" s="160"/>
      <c r="S712" s="342"/>
      <c r="T712" s="160"/>
      <c r="U712" s="160"/>
      <c r="V712" s="160"/>
    </row>
    <row r="713" spans="1:22" ht="19.5" customHeight="1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2"/>
      <c r="T714" s="160"/>
      <c r="U714" s="160"/>
      <c r="V714" s="160"/>
    </row>
    <row r="715" spans="1:22" ht="19.5" customHeight="1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753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2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09"/>
      <c r="P717" s="309"/>
      <c r="Q717" s="160"/>
      <c r="R717" s="160"/>
      <c r="S717" s="342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754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2"/>
      <c r="T721" s="160"/>
      <c r="U721" s="160"/>
      <c r="V721" s="160"/>
    </row>
    <row r="722" spans="1:22" ht="27" customHeight="1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>
        <v>0</v>
      </c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755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2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 ht="27">
      <c r="H731" s="44"/>
      <c r="I731" s="146"/>
      <c r="J731" s="147"/>
      <c r="K731" s="147"/>
      <c r="L731" s="348" t="s">
        <v>786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738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2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2"/>
      <c r="T734" s="160"/>
      <c r="U734" s="160"/>
      <c r="V734" s="160"/>
    </row>
    <row r="735" spans="1:22" ht="51" customHeight="1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756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 ht="28.5" customHeight="1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>
        <v>0</v>
      </c>
      <c r="Q738" s="160"/>
      <c r="R738" s="160"/>
      <c r="S738" s="342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2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2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765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2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2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2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2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2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48" t="s">
        <v>842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2"/>
      <c r="T749" s="160"/>
      <c r="U749" s="160"/>
      <c r="V749" s="160"/>
    </row>
    <row r="750" spans="1:22" ht="0.75" customHeight="1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787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2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2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06"/>
      <c r="P756" s="306"/>
      <c r="Q756" s="160"/>
      <c r="R756" s="160"/>
      <c r="S756" s="342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2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35"/>
      <c r="P758" s="335"/>
      <c r="Q758" s="160"/>
      <c r="R758" s="160"/>
      <c r="S758" s="342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2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2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2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2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2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2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2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09"/>
      <c r="P766" s="309">
        <v>0</v>
      </c>
      <c r="Q766" s="160"/>
      <c r="R766" s="160"/>
      <c r="S766" s="342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2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8" spans="12:12" s="4" customFormat="1">
      <c r="L778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3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L10" sqref="L10:L11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8554687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2.7109375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8"/>
      <c r="L1" s="428"/>
      <c r="M1" s="428"/>
      <c r="N1" s="367" t="s">
        <v>719</v>
      </c>
      <c r="O1" s="367"/>
      <c r="P1" s="367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8"/>
      <c r="L2" s="428"/>
      <c r="M2" s="428"/>
      <c r="N2" s="367" t="s">
        <v>599</v>
      </c>
      <c r="O2" s="367"/>
      <c r="P2" s="367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428"/>
      <c r="L3" s="428"/>
      <c r="M3" s="428"/>
      <c r="N3" s="367" t="s">
        <v>868</v>
      </c>
      <c r="O3" s="367"/>
      <c r="P3" s="367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8"/>
      <c r="L4" s="428"/>
      <c r="M4" s="428"/>
      <c r="N4" s="367" t="s">
        <v>867</v>
      </c>
      <c r="O4" s="367"/>
      <c r="P4" s="367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8"/>
      <c r="L5" s="428"/>
      <c r="M5" s="428"/>
      <c r="N5" s="431" t="s">
        <v>597</v>
      </c>
      <c r="O5" s="431"/>
      <c r="P5" s="431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418" t="s">
        <v>858</v>
      </c>
      <c r="I7" s="418"/>
      <c r="J7" s="418"/>
      <c r="K7" s="418"/>
      <c r="L7" s="418"/>
      <c r="M7" s="418"/>
      <c r="N7" s="418"/>
      <c r="O7" s="418"/>
      <c r="P7" s="418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26" t="s">
        <v>97</v>
      </c>
      <c r="P9" s="426"/>
    </row>
    <row r="10" spans="1:22" ht="46.5" customHeight="1">
      <c r="A10" s="122"/>
      <c r="H10" s="391" t="s">
        <v>98</v>
      </c>
      <c r="I10" s="391" t="s">
        <v>99</v>
      </c>
      <c r="J10" s="394" t="s">
        <v>100</v>
      </c>
      <c r="K10" s="394" t="s">
        <v>101</v>
      </c>
      <c r="L10" s="397" t="s">
        <v>102</v>
      </c>
      <c r="M10" s="400" t="s">
        <v>103</v>
      </c>
      <c r="N10" s="373" t="s">
        <v>374</v>
      </c>
      <c r="O10" s="425" t="s">
        <v>375</v>
      </c>
      <c r="P10" s="425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92"/>
      <c r="I11" s="392"/>
      <c r="J11" s="395"/>
      <c r="K11" s="395"/>
      <c r="L11" s="398"/>
      <c r="M11" s="401"/>
      <c r="N11" s="373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 ht="20.25" customHeigh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 ht="20.25" customHeight="1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32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 ht="19.5" customHeigh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 ht="19.5" customHeight="1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768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775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8.5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762</v>
      </c>
      <c r="M240" s="11" t="s">
        <v>761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7.25" customHeight="1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>
        <v>0</v>
      </c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8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767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769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763</v>
      </c>
      <c r="M353" s="299" t="s">
        <v>761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872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2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2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2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2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831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2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3"/>
      <c r="P429" s="303"/>
      <c r="Q429" s="160"/>
      <c r="R429" s="160"/>
      <c r="S429" s="342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2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3"/>
      <c r="P431" s="303"/>
      <c r="Q431" s="160"/>
      <c r="R431" s="160"/>
      <c r="S431" s="342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2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46" t="s">
        <v>832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2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2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06"/>
      <c r="P435" s="306">
        <v>0</v>
      </c>
      <c r="Q435" s="160"/>
      <c r="R435" s="160"/>
      <c r="S435" s="342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2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2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06"/>
      <c r="P438" s="306"/>
      <c r="Q438" s="160"/>
      <c r="R438" s="160"/>
      <c r="S438" s="342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739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2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06"/>
      <c r="P440" s="306"/>
      <c r="Q440" s="160"/>
      <c r="R440" s="160"/>
      <c r="S440" s="342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2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2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2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2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2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2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2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2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42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42"/>
      <c r="T454" s="160"/>
      <c r="U454" s="160"/>
      <c r="V454" s="160"/>
    </row>
    <row r="455" spans="1:22" ht="33" customHeight="1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2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2"/>
      <c r="T456" s="160"/>
      <c r="U456" s="160"/>
      <c r="V456" s="160"/>
    </row>
    <row r="457" spans="1:22" ht="25.5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42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2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20.25" customHeight="1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55"/>
      <c r="P462" s="302"/>
      <c r="Q462" s="160"/>
      <c r="R462" s="160"/>
      <c r="S462" s="342"/>
      <c r="T462" s="160"/>
      <c r="U462" s="160"/>
      <c r="V462" s="160"/>
    </row>
    <row r="463" spans="1:22" ht="19.5" customHeight="1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42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2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09"/>
      <c r="P465" s="309"/>
      <c r="Q465" s="160"/>
      <c r="R465" s="160"/>
      <c r="S465" s="342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2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2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2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09"/>
      <c r="P470" s="309"/>
      <c r="Q470" s="160"/>
      <c r="R470" s="160"/>
      <c r="S470" s="342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2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2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777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2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4"/>
      <c r="J474" s="305"/>
      <c r="K474" s="305"/>
      <c r="L474" s="29" t="s">
        <v>142</v>
      </c>
      <c r="M474" s="30">
        <v>4251</v>
      </c>
      <c r="N474" s="182">
        <f t="shared" si="83"/>
        <v>0</v>
      </c>
      <c r="O474" s="327"/>
      <c r="P474" s="327"/>
      <c r="Q474" s="160"/>
      <c r="R474" s="160"/>
      <c r="S474" s="342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2"/>
      <c r="P475" s="302"/>
      <c r="Q475" s="160"/>
      <c r="R475" s="160"/>
      <c r="S475" s="342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2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2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2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2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2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2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833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2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2"/>
      <c r="P483" s="302"/>
      <c r="Q483" s="160"/>
      <c r="R483" s="160"/>
      <c r="S483" s="342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2">
        <v>0</v>
      </c>
      <c r="P484" s="302"/>
      <c r="Q484" s="160"/>
      <c r="R484" s="160"/>
      <c r="S484" s="342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2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2"/>
      <c r="P486" s="302"/>
      <c r="Q486" s="160"/>
      <c r="R486" s="160"/>
      <c r="S486" s="342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844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2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2"/>
      <c r="P488" s="302"/>
      <c r="Q488" s="160"/>
      <c r="R488" s="160"/>
      <c r="S488" s="342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2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2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2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2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2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2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2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772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 ht="30.75" customHeight="1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2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3"/>
      <c r="P504" s="303"/>
      <c r="Q504" s="160"/>
      <c r="R504" s="160"/>
      <c r="S504" s="342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42"/>
      <c r="T506" s="160"/>
      <c r="U506" s="160"/>
      <c r="V506" s="160"/>
    </row>
    <row r="507" spans="1:22" s="114" customFormat="1" ht="21.75" customHeigh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42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2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740</v>
      </c>
      <c r="M509" s="11" t="s">
        <v>741</v>
      </c>
      <c r="N509" s="182">
        <f t="shared" si="92"/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778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2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2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2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834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2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2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2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2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2"/>
      <c r="P521" s="302"/>
      <c r="Q521" s="160"/>
      <c r="R521" s="160"/>
      <c r="S521" s="342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742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2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2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2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2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2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09"/>
      <c r="P527" s="309">
        <v>0</v>
      </c>
      <c r="Q527" s="160"/>
      <c r="R527" s="160"/>
      <c r="S527" s="342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2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2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2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2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2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2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2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757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2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2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2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2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2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2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2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770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2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2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2"/>
      <c r="P548" s="302"/>
      <c r="Q548" s="160"/>
      <c r="R548" s="160"/>
      <c r="S548" s="342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2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2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2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2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2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616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2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2"/>
      <c r="P556" s="302"/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2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2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2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2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2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2"/>
      <c r="P563" s="302"/>
      <c r="Q563" s="160"/>
      <c r="R563" s="160"/>
      <c r="S563" s="342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2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2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2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743</v>
      </c>
      <c r="I567" s="151" t="s">
        <v>185</v>
      </c>
      <c r="J567" s="152">
        <v>4</v>
      </c>
      <c r="K567" s="152">
        <v>1</v>
      </c>
      <c r="L567" s="153" t="s">
        <v>744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2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2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745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2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2"/>
      <c r="P570" s="302"/>
      <c r="Q570" s="160"/>
      <c r="R570" s="160"/>
      <c r="S570" s="342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2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2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56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2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2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2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2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2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2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2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2"/>
      <c r="P581" s="302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2"/>
      <c r="P582" s="302"/>
      <c r="Q582" s="160"/>
      <c r="R582" s="160"/>
      <c r="S582" s="342"/>
      <c r="T582" s="160"/>
      <c r="U582" s="160"/>
      <c r="V582" s="160"/>
    </row>
    <row r="583" spans="1:22" ht="32.25" customHeight="1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2"/>
      <c r="P583" s="302"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28"/>
      <c r="I584" s="329"/>
      <c r="J584" s="330"/>
      <c r="K584" s="330"/>
      <c r="L584" s="28" t="s">
        <v>137</v>
      </c>
      <c r="M584" s="11">
        <v>5129</v>
      </c>
      <c r="N584" s="182">
        <f t="shared" si="118"/>
        <v>0</v>
      </c>
      <c r="O584" s="309"/>
      <c r="P584" s="309"/>
      <c r="Q584" s="160"/>
      <c r="R584" s="160"/>
      <c r="S584" s="342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2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4"/>
      <c r="J586" s="305"/>
      <c r="K586" s="305"/>
      <c r="L586" s="31" t="s">
        <v>364</v>
      </c>
      <c r="M586" s="43">
        <v>4269</v>
      </c>
      <c r="N586" s="182">
        <f t="shared" si="118"/>
        <v>0</v>
      </c>
      <c r="O586" s="303"/>
      <c r="P586" s="303"/>
      <c r="Q586" s="160"/>
      <c r="R586" s="160"/>
      <c r="S586" s="342"/>
      <c r="T586" s="160"/>
      <c r="U586" s="160"/>
      <c r="V586" s="160"/>
    </row>
    <row r="587" spans="1:22" ht="16.5">
      <c r="B587" s="123"/>
      <c r="H587" s="16"/>
      <c r="I587" s="304"/>
      <c r="J587" s="305"/>
      <c r="K587" s="305"/>
      <c r="L587" s="31" t="s">
        <v>733</v>
      </c>
      <c r="M587" s="47" t="s">
        <v>734</v>
      </c>
      <c r="N587" s="182">
        <f t="shared" ref="N587" si="119">O587+P587</f>
        <v>0</v>
      </c>
      <c r="O587" s="303"/>
      <c r="P587" s="303"/>
      <c r="Q587" s="160"/>
      <c r="R587" s="160"/>
      <c r="S587" s="342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3"/>
      <c r="P588" s="303"/>
      <c r="Q588" s="160"/>
      <c r="R588" s="160"/>
      <c r="S588" s="342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48" t="s">
        <v>779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2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2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733</v>
      </c>
      <c r="M591" s="47" t="s">
        <v>734</v>
      </c>
      <c r="N591" s="182"/>
      <c r="O591" s="182"/>
      <c r="P591" s="182"/>
      <c r="Q591" s="160"/>
      <c r="R591" s="160"/>
      <c r="S591" s="342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06"/>
      <c r="P592" s="306"/>
      <c r="Q592" s="160"/>
      <c r="R592" s="160"/>
      <c r="S592" s="342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766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46" t="s">
        <v>773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2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09"/>
      <c r="P596" s="309">
        <v>0</v>
      </c>
      <c r="Q596" s="160"/>
      <c r="R596" s="160"/>
      <c r="S596" s="342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46" t="s">
        <v>774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2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06"/>
      <c r="P598" s="306">
        <v>0</v>
      </c>
      <c r="Q598" s="160"/>
      <c r="R598" s="160"/>
      <c r="S598" s="342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48" t="s">
        <v>780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2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06"/>
      <c r="P600" s="306">
        <v>0</v>
      </c>
      <c r="Q600" s="160"/>
      <c r="R600" s="160"/>
      <c r="S600" s="342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2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2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2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2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06"/>
      <c r="P605" s="306"/>
      <c r="Q605" s="160"/>
      <c r="R605" s="160"/>
      <c r="S605" s="342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2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2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2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2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2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2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06"/>
      <c r="P612" s="306"/>
      <c r="Q612" s="160"/>
      <c r="R612" s="160"/>
      <c r="S612" s="342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776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2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2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873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2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871</v>
      </c>
      <c r="M616" s="47" t="s">
        <v>870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2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2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06"/>
      <c r="P621" s="306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2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2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2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2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808</v>
      </c>
      <c r="N627" s="182">
        <f t="shared" ref="N627:N645" si="131">O627+P627</f>
        <v>0</v>
      </c>
      <c r="O627" s="309"/>
      <c r="P627" s="309">
        <v>0</v>
      </c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2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2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2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614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2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06"/>
      <c r="P636" s="306">
        <v>0</v>
      </c>
      <c r="Q636" s="160"/>
      <c r="R636" s="160"/>
      <c r="S636" s="342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2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2"/>
      <c r="P638" s="302">
        <v>0</v>
      </c>
      <c r="Q638" s="160"/>
      <c r="R638" s="160"/>
      <c r="S638" s="342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781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2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2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2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788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09"/>
      <c r="P645" s="309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2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2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2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2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2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771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2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2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42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2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2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746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2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06"/>
      <c r="P659" s="306"/>
      <c r="Q659" s="160"/>
      <c r="R659" s="160"/>
      <c r="S659" s="342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747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06"/>
      <c r="P661" s="306"/>
      <c r="Q661" s="160"/>
      <c r="R661" s="160"/>
      <c r="S661" s="342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782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2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06"/>
      <c r="P663" s="306"/>
      <c r="Q663" s="160"/>
      <c r="R663" s="160"/>
      <c r="S663" s="342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2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48" t="s">
        <v>835</v>
      </c>
      <c r="M665" s="350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836</v>
      </c>
      <c r="M666" s="47">
        <v>4861</v>
      </c>
      <c r="N666" s="182">
        <f t="shared" ref="N666" si="135">O666+P666</f>
        <v>0</v>
      </c>
      <c r="O666" s="306"/>
      <c r="P666" s="306">
        <v>0</v>
      </c>
      <c r="Q666" s="160"/>
      <c r="R666" s="160"/>
      <c r="S666" s="342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48" t="s">
        <v>869</v>
      </c>
      <c r="M667" s="350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2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871</v>
      </c>
      <c r="M668" s="47" t="s">
        <v>870</v>
      </c>
      <c r="N668" s="182">
        <f t="shared" ref="N668" si="136">O668+P668</f>
        <v>0</v>
      </c>
      <c r="O668" s="306"/>
      <c r="P668" s="306">
        <v>0</v>
      </c>
      <c r="Q668" s="160"/>
      <c r="R668" s="160"/>
      <c r="S668" s="342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2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748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2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2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748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0"/>
      <c r="I674" s="328"/>
      <c r="J674" s="332"/>
      <c r="K674" s="332"/>
      <c r="L674" s="29" t="s">
        <v>108</v>
      </c>
      <c r="M674" s="333"/>
      <c r="N674" s="189"/>
      <c r="O674" s="189"/>
      <c r="P674" s="189"/>
      <c r="Q674" s="160"/>
      <c r="R674" s="160"/>
      <c r="S674" s="342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749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750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2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750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0"/>
      <c r="I680" s="328"/>
      <c r="J680" s="332"/>
      <c r="K680" s="332"/>
      <c r="L680" s="29" t="s">
        <v>108</v>
      </c>
      <c r="M680" s="333"/>
      <c r="N680" s="189"/>
      <c r="O680" s="189"/>
      <c r="P680" s="189"/>
      <c r="Q680" s="160"/>
      <c r="R680" s="160"/>
      <c r="S680" s="342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751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2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2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2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2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837</v>
      </c>
      <c r="M686" s="11" t="s">
        <v>838</v>
      </c>
      <c r="N686" s="182"/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2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37" t="s">
        <v>839</v>
      </c>
      <c r="M688" s="357" t="s">
        <v>840</v>
      </c>
      <c r="N688" s="182">
        <f t="shared" si="139"/>
        <v>0</v>
      </c>
      <c r="O688" s="182"/>
      <c r="P688" s="182"/>
      <c r="Q688" s="160"/>
      <c r="R688" s="160"/>
      <c r="S688" s="342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48" t="s">
        <v>783</v>
      </c>
      <c r="M689" s="350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2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2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2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48" t="s">
        <v>784</v>
      </c>
      <c r="M692" s="350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2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2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2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48" t="s">
        <v>785</v>
      </c>
      <c r="M695" s="350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2"/>
      <c r="T695" s="160"/>
      <c r="U695" s="160"/>
      <c r="V695" s="160"/>
    </row>
    <row r="696" spans="1:22">
      <c r="H696" s="16"/>
      <c r="I696" s="24"/>
      <c r="J696" s="25"/>
      <c r="K696" s="25"/>
      <c r="L696" s="351" t="s">
        <v>123</v>
      </c>
      <c r="M696" s="352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337" t="s">
        <v>125</v>
      </c>
      <c r="M697" s="353">
        <v>4239</v>
      </c>
      <c r="N697" s="182">
        <f t="shared" si="143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2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2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2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2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841</v>
      </c>
      <c r="M702" s="27"/>
      <c r="N702" s="196">
        <f>O702+P702</f>
        <v>0</v>
      </c>
      <c r="O702" s="334">
        <f>SUM(O703:O709)</f>
        <v>0</v>
      </c>
      <c r="P702" s="334">
        <f>SUM(P703:P709)</f>
        <v>0</v>
      </c>
      <c r="Q702" s="160"/>
      <c r="R702" s="160"/>
      <c r="S702" s="342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3">
        <v>0</v>
      </c>
      <c r="P703" s="303"/>
      <c r="Q703" s="160"/>
      <c r="R703" s="160"/>
      <c r="S703" s="342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3"/>
      <c r="P704" s="303"/>
      <c r="Q704" s="160"/>
      <c r="R704" s="160"/>
      <c r="S704" s="342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3"/>
      <c r="P705" s="303"/>
      <c r="Q705" s="160"/>
      <c r="R705" s="160"/>
      <c r="S705" s="342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3"/>
      <c r="P706" s="303"/>
      <c r="Q706" s="160"/>
      <c r="R706" s="160"/>
      <c r="S706" s="342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2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2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3"/>
      <c r="P709" s="303"/>
      <c r="Q709" s="160"/>
      <c r="R709" s="160"/>
      <c r="S709" s="342"/>
      <c r="T709" s="160"/>
      <c r="U709" s="160"/>
      <c r="V709" s="160"/>
    </row>
    <row r="710" spans="1:22" ht="54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752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753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2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09"/>
      <c r="P717" s="309"/>
      <c r="Q717" s="160"/>
      <c r="R717" s="160"/>
      <c r="S717" s="342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754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2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755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2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 ht="27">
      <c r="H731" s="44"/>
      <c r="I731" s="146"/>
      <c r="J731" s="147"/>
      <c r="K731" s="147"/>
      <c r="L731" s="348" t="s">
        <v>786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738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2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2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756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2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2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765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2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2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2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2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2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48" t="s">
        <v>842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787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2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2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06"/>
      <c r="P756" s="306"/>
      <c r="Q756" s="160"/>
      <c r="R756" s="160"/>
      <c r="S756" s="342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2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35"/>
      <c r="P758" s="335"/>
      <c r="Q758" s="160"/>
      <c r="R758" s="160"/>
      <c r="S758" s="342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2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2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2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2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2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2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2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09"/>
      <c r="P766" s="309">
        <v>0</v>
      </c>
      <c r="Q766" s="160"/>
      <c r="R766" s="160"/>
      <c r="S766" s="342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2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8" spans="12:12" s="4" customFormat="1">
      <c r="L778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2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L10" sqref="L10:L11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3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8"/>
      <c r="L1" s="428"/>
      <c r="M1" s="428"/>
      <c r="N1" s="367" t="s">
        <v>719</v>
      </c>
      <c r="O1" s="367"/>
      <c r="P1" s="367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8"/>
      <c r="L2" s="428"/>
      <c r="M2" s="428"/>
      <c r="N2" s="367" t="s">
        <v>599</v>
      </c>
      <c r="O2" s="367"/>
      <c r="P2" s="367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428"/>
      <c r="L3" s="428"/>
      <c r="M3" s="428"/>
      <c r="N3" s="367" t="s">
        <v>868</v>
      </c>
      <c r="O3" s="367"/>
      <c r="P3" s="367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8"/>
      <c r="L4" s="428"/>
      <c r="M4" s="428"/>
      <c r="N4" s="367" t="s">
        <v>867</v>
      </c>
      <c r="O4" s="367"/>
      <c r="P4" s="367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8"/>
      <c r="L5" s="428"/>
      <c r="M5" s="428"/>
      <c r="N5" s="431" t="s">
        <v>791</v>
      </c>
      <c r="O5" s="431"/>
      <c r="P5" s="431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418" t="s">
        <v>859</v>
      </c>
      <c r="I7" s="418"/>
      <c r="J7" s="418"/>
      <c r="K7" s="418"/>
      <c r="L7" s="418"/>
      <c r="M7" s="418"/>
      <c r="N7" s="418"/>
      <c r="O7" s="418"/>
      <c r="P7" s="418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26" t="s">
        <v>97</v>
      </c>
      <c r="P9" s="426"/>
    </row>
    <row r="10" spans="1:22" ht="46.15" customHeight="1">
      <c r="A10" s="122"/>
      <c r="H10" s="391" t="s">
        <v>98</v>
      </c>
      <c r="I10" s="391" t="s">
        <v>99</v>
      </c>
      <c r="J10" s="394" t="s">
        <v>100</v>
      </c>
      <c r="K10" s="394" t="s">
        <v>101</v>
      </c>
      <c r="L10" s="397" t="s">
        <v>102</v>
      </c>
      <c r="M10" s="400" t="s">
        <v>103</v>
      </c>
      <c r="N10" s="373" t="s">
        <v>374</v>
      </c>
      <c r="O10" s="425" t="s">
        <v>375</v>
      </c>
      <c r="P10" s="425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92"/>
      <c r="I11" s="392"/>
      <c r="J11" s="395"/>
      <c r="K11" s="395"/>
      <c r="L11" s="398"/>
      <c r="M11" s="401"/>
      <c r="N11" s="373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768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775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/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762</v>
      </c>
      <c r="M240" s="11" t="s">
        <v>761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8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767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769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763</v>
      </c>
      <c r="M353" s="299" t="s">
        <v>761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/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872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2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2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2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2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831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2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3"/>
      <c r="P429" s="303"/>
      <c r="Q429" s="160"/>
      <c r="R429" s="160"/>
      <c r="S429" s="342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2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3"/>
      <c r="P431" s="303"/>
      <c r="Q431" s="160"/>
      <c r="R431" s="160"/>
      <c r="S431" s="342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2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46" t="s">
        <v>832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2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2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06"/>
      <c r="P435" s="306">
        <v>0</v>
      </c>
      <c r="Q435" s="160"/>
      <c r="R435" s="160"/>
      <c r="S435" s="342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2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2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06"/>
      <c r="P438" s="306"/>
      <c r="Q438" s="160"/>
      <c r="R438" s="160"/>
      <c r="S438" s="342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739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2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06"/>
      <c r="P440" s="306"/>
      <c r="Q440" s="160"/>
      <c r="R440" s="160"/>
      <c r="S440" s="342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2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2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2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2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2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2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2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2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42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42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2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2"/>
      <c r="T456" s="160"/>
      <c r="U456" s="160"/>
      <c r="V456" s="160"/>
    </row>
    <row r="457" spans="1:22" ht="25.5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42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2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02"/>
      <c r="P462" s="302"/>
      <c r="Q462" s="160"/>
      <c r="R462" s="160"/>
      <c r="S462" s="342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42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2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09"/>
      <c r="P465" s="309"/>
      <c r="Q465" s="160"/>
      <c r="R465" s="160"/>
      <c r="S465" s="342"/>
      <c r="T465" s="160"/>
      <c r="U465" s="160"/>
      <c r="V465" s="160"/>
    </row>
    <row r="466" spans="1:22" s="114" customFormat="1" ht="31.5" customHeight="1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>
        <v>0</v>
      </c>
      <c r="Q466" s="160"/>
      <c r="R466" s="160"/>
      <c r="S466" s="342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2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2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2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09"/>
      <c r="P470" s="309"/>
      <c r="Q470" s="160"/>
      <c r="R470" s="160"/>
      <c r="S470" s="342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2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2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777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2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4"/>
      <c r="J474" s="305"/>
      <c r="K474" s="305"/>
      <c r="L474" s="29" t="s">
        <v>142</v>
      </c>
      <c r="M474" s="30">
        <v>4251</v>
      </c>
      <c r="N474" s="182">
        <f t="shared" si="83"/>
        <v>0</v>
      </c>
      <c r="O474" s="327"/>
      <c r="P474" s="327"/>
      <c r="Q474" s="160"/>
      <c r="R474" s="160"/>
      <c r="S474" s="342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2"/>
      <c r="P475" s="302"/>
      <c r="Q475" s="160"/>
      <c r="R475" s="160"/>
      <c r="S475" s="342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2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2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2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2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2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2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833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2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2"/>
      <c r="P483" s="302"/>
      <c r="Q483" s="160"/>
      <c r="R483" s="160"/>
      <c r="S483" s="342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2">
        <v>0</v>
      </c>
      <c r="P484" s="302"/>
      <c r="Q484" s="160"/>
      <c r="R484" s="160"/>
      <c r="S484" s="342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2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2"/>
      <c r="P486" s="302"/>
      <c r="Q486" s="160"/>
      <c r="R486" s="160"/>
      <c r="S486" s="342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844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2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2"/>
      <c r="P488" s="302"/>
      <c r="Q488" s="160"/>
      <c r="R488" s="160"/>
      <c r="S488" s="342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2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2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2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2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2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2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2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772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2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3"/>
      <c r="P504" s="303"/>
      <c r="Q504" s="160"/>
      <c r="R504" s="160"/>
      <c r="S504" s="342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42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42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2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740</v>
      </c>
      <c r="M509" s="11" t="s">
        <v>741</v>
      </c>
      <c r="N509" s="182">
        <f t="shared" si="92"/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778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2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2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2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834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2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2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2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2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2"/>
      <c r="P521" s="302"/>
      <c r="Q521" s="160"/>
      <c r="R521" s="160"/>
      <c r="S521" s="342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742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2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2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2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2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2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09"/>
      <c r="P527" s="309">
        <v>0</v>
      </c>
      <c r="Q527" s="160"/>
      <c r="R527" s="160"/>
      <c r="S527" s="342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2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2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2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2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2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2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2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757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2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2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2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2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2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2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2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770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2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2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2"/>
      <c r="P548" s="302"/>
      <c r="Q548" s="160"/>
      <c r="R548" s="160"/>
      <c r="S548" s="342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2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2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2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2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2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616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2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2"/>
      <c r="P556" s="302"/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2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2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2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2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2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2"/>
      <c r="P563" s="302"/>
      <c r="Q563" s="160"/>
      <c r="R563" s="160"/>
      <c r="S563" s="342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2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2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2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743</v>
      </c>
      <c r="I567" s="151" t="s">
        <v>185</v>
      </c>
      <c r="J567" s="152">
        <v>4</v>
      </c>
      <c r="K567" s="152">
        <v>1</v>
      </c>
      <c r="L567" s="153" t="s">
        <v>744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2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2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745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2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2"/>
      <c r="P570" s="302"/>
      <c r="Q570" s="160"/>
      <c r="R570" s="160"/>
      <c r="S570" s="342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2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2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56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2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2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2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2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2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2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2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2"/>
      <c r="P581" s="302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2"/>
      <c r="P582" s="302"/>
      <c r="Q582" s="160"/>
      <c r="R582" s="160"/>
      <c r="S582" s="342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2"/>
      <c r="P583" s="302"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28"/>
      <c r="I584" s="329"/>
      <c r="J584" s="330"/>
      <c r="K584" s="330"/>
      <c r="L584" s="28" t="s">
        <v>137</v>
      </c>
      <c r="M584" s="11">
        <v>5129</v>
      </c>
      <c r="N584" s="182">
        <f t="shared" si="118"/>
        <v>0</v>
      </c>
      <c r="O584" s="309"/>
      <c r="P584" s="309"/>
      <c r="Q584" s="160"/>
      <c r="R584" s="160"/>
      <c r="S584" s="342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2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4"/>
      <c r="J586" s="305"/>
      <c r="K586" s="305"/>
      <c r="L586" s="31" t="s">
        <v>364</v>
      </c>
      <c r="M586" s="43">
        <v>4269</v>
      </c>
      <c r="N586" s="182">
        <f t="shared" si="118"/>
        <v>0</v>
      </c>
      <c r="O586" s="303"/>
      <c r="P586" s="303"/>
      <c r="Q586" s="160"/>
      <c r="R586" s="160"/>
      <c r="S586" s="342"/>
      <c r="T586" s="160"/>
      <c r="U586" s="160"/>
      <c r="V586" s="160"/>
    </row>
    <row r="587" spans="1:22" ht="16.5">
      <c r="B587" s="123"/>
      <c r="H587" s="16"/>
      <c r="I587" s="304"/>
      <c r="J587" s="305"/>
      <c r="K587" s="305"/>
      <c r="L587" s="31" t="s">
        <v>733</v>
      </c>
      <c r="M587" s="47" t="s">
        <v>734</v>
      </c>
      <c r="N587" s="182">
        <f t="shared" ref="N587" si="119">O587+P587</f>
        <v>0</v>
      </c>
      <c r="O587" s="303"/>
      <c r="P587" s="303"/>
      <c r="Q587" s="160"/>
      <c r="R587" s="160"/>
      <c r="S587" s="342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3"/>
      <c r="P588" s="303"/>
      <c r="Q588" s="160"/>
      <c r="R588" s="160"/>
      <c r="S588" s="342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48" t="s">
        <v>779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2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2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733</v>
      </c>
      <c r="M591" s="47" t="s">
        <v>734</v>
      </c>
      <c r="N591" s="182"/>
      <c r="O591" s="182"/>
      <c r="P591" s="182"/>
      <c r="Q591" s="160"/>
      <c r="R591" s="160"/>
      <c r="S591" s="342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06"/>
      <c r="P592" s="306"/>
      <c r="Q592" s="160"/>
      <c r="R592" s="160"/>
      <c r="S592" s="342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766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46" t="s">
        <v>773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2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09"/>
      <c r="P596" s="309">
        <v>0</v>
      </c>
      <c r="Q596" s="160"/>
      <c r="R596" s="160"/>
      <c r="S596" s="342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46" t="s">
        <v>774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2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06"/>
      <c r="P598" s="306">
        <v>0</v>
      </c>
      <c r="Q598" s="160"/>
      <c r="R598" s="160"/>
      <c r="S598" s="342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48" t="s">
        <v>780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2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06"/>
      <c r="P600" s="306">
        <v>0</v>
      </c>
      <c r="Q600" s="160"/>
      <c r="R600" s="160"/>
      <c r="S600" s="342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2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2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2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2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06"/>
      <c r="P605" s="306"/>
      <c r="Q605" s="160"/>
      <c r="R605" s="160"/>
      <c r="S605" s="342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2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2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2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2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2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2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06"/>
      <c r="P612" s="306"/>
      <c r="Q612" s="160"/>
      <c r="R612" s="160"/>
      <c r="S612" s="342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776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2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2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873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2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871</v>
      </c>
      <c r="M616" s="47" t="s">
        <v>870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2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2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06"/>
      <c r="P621" s="306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2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2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2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2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808</v>
      </c>
      <c r="N627" s="182">
        <f t="shared" ref="N627:N645" si="131">O627+P627</f>
        <v>0</v>
      </c>
      <c r="O627" s="309"/>
      <c r="P627" s="309">
        <v>0</v>
      </c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2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2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2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614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2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06"/>
      <c r="P636" s="306">
        <v>0</v>
      </c>
      <c r="Q636" s="160"/>
      <c r="R636" s="160"/>
      <c r="S636" s="342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2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2"/>
      <c r="P638" s="302">
        <v>0</v>
      </c>
      <c r="Q638" s="160"/>
      <c r="R638" s="160"/>
      <c r="S638" s="342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781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2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2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2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788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09"/>
      <c r="P645" s="309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2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2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2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2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2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771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2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2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42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2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2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746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2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06"/>
      <c r="P659" s="306"/>
      <c r="Q659" s="160"/>
      <c r="R659" s="160"/>
      <c r="S659" s="342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747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06"/>
      <c r="P661" s="306"/>
      <c r="Q661" s="160"/>
      <c r="R661" s="160"/>
      <c r="S661" s="342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782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2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06"/>
      <c r="P663" s="306"/>
      <c r="Q663" s="160"/>
      <c r="R663" s="160"/>
      <c r="S663" s="342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2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48" t="s">
        <v>835</v>
      </c>
      <c r="M665" s="350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836</v>
      </c>
      <c r="M666" s="47">
        <v>4861</v>
      </c>
      <c r="N666" s="182">
        <f t="shared" ref="N666" si="135">O666+P666</f>
        <v>0</v>
      </c>
      <c r="O666" s="306"/>
      <c r="P666" s="306">
        <v>0</v>
      </c>
      <c r="Q666" s="160"/>
      <c r="R666" s="160"/>
      <c r="S666" s="342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48" t="s">
        <v>869</v>
      </c>
      <c r="M667" s="350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2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871</v>
      </c>
      <c r="M668" s="47" t="s">
        <v>870</v>
      </c>
      <c r="N668" s="182">
        <f t="shared" ref="N668" si="136">O668+P668</f>
        <v>0</v>
      </c>
      <c r="O668" s="306"/>
      <c r="P668" s="306">
        <v>0</v>
      </c>
      <c r="Q668" s="160"/>
      <c r="R668" s="160"/>
      <c r="S668" s="342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2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748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2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2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748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0"/>
      <c r="I674" s="328"/>
      <c r="J674" s="332"/>
      <c r="K674" s="332"/>
      <c r="L674" s="29" t="s">
        <v>108</v>
      </c>
      <c r="M674" s="333"/>
      <c r="N674" s="189"/>
      <c r="O674" s="189"/>
      <c r="P674" s="189"/>
      <c r="Q674" s="160"/>
      <c r="R674" s="160"/>
      <c r="S674" s="342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749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750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2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750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0"/>
      <c r="I680" s="328"/>
      <c r="J680" s="332"/>
      <c r="K680" s="332"/>
      <c r="L680" s="29" t="s">
        <v>108</v>
      </c>
      <c r="M680" s="333"/>
      <c r="N680" s="189"/>
      <c r="O680" s="189"/>
      <c r="P680" s="189"/>
      <c r="Q680" s="160"/>
      <c r="R680" s="160"/>
      <c r="S680" s="342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751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2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2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2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2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837</v>
      </c>
      <c r="M686" s="11" t="s">
        <v>838</v>
      </c>
      <c r="N686" s="182"/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2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37" t="s">
        <v>839</v>
      </c>
      <c r="M688" s="357" t="s">
        <v>840</v>
      </c>
      <c r="N688" s="182">
        <f t="shared" si="139"/>
        <v>0</v>
      </c>
      <c r="O688" s="182"/>
      <c r="P688" s="182"/>
      <c r="Q688" s="160"/>
      <c r="R688" s="160"/>
      <c r="S688" s="342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48" t="s">
        <v>783</v>
      </c>
      <c r="M689" s="350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2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2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2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48" t="s">
        <v>784</v>
      </c>
      <c r="M692" s="350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2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2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2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48" t="s">
        <v>785</v>
      </c>
      <c r="M695" s="350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2"/>
      <c r="T695" s="160"/>
      <c r="U695" s="160"/>
      <c r="V695" s="160"/>
    </row>
    <row r="696" spans="1:22">
      <c r="H696" s="16"/>
      <c r="I696" s="24"/>
      <c r="J696" s="25"/>
      <c r="K696" s="25"/>
      <c r="L696" s="351" t="s">
        <v>123</v>
      </c>
      <c r="M696" s="352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337" t="s">
        <v>125</v>
      </c>
      <c r="M697" s="353">
        <v>4239</v>
      </c>
      <c r="N697" s="182">
        <f t="shared" si="143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2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2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2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2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841</v>
      </c>
      <c r="M702" s="27"/>
      <c r="N702" s="196">
        <f>O702+P702</f>
        <v>0</v>
      </c>
      <c r="O702" s="334">
        <f>SUM(O703:O709)</f>
        <v>0</v>
      </c>
      <c r="P702" s="334">
        <f>SUM(P703:P709)</f>
        <v>0</v>
      </c>
      <c r="Q702" s="160"/>
      <c r="R702" s="160"/>
      <c r="S702" s="342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3">
        <v>0</v>
      </c>
      <c r="P703" s="303"/>
      <c r="Q703" s="160"/>
      <c r="R703" s="160"/>
      <c r="S703" s="342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3"/>
      <c r="P704" s="303"/>
      <c r="Q704" s="160"/>
      <c r="R704" s="160"/>
      <c r="S704" s="342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3"/>
      <c r="P705" s="303"/>
      <c r="Q705" s="160"/>
      <c r="R705" s="160"/>
      <c r="S705" s="342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3"/>
      <c r="P706" s="303"/>
      <c r="Q706" s="160"/>
      <c r="R706" s="160"/>
      <c r="S706" s="342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2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2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3"/>
      <c r="P709" s="303"/>
      <c r="Q709" s="160"/>
      <c r="R709" s="160"/>
      <c r="S709" s="342"/>
      <c r="T709" s="160"/>
      <c r="U709" s="160"/>
      <c r="V709" s="160"/>
    </row>
    <row r="710" spans="1:22" ht="40.5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849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753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2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09"/>
      <c r="P717" s="309"/>
      <c r="Q717" s="160"/>
      <c r="R717" s="160"/>
      <c r="S717" s="342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754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2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755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2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 ht="27">
      <c r="H731" s="44"/>
      <c r="I731" s="146"/>
      <c r="J731" s="147"/>
      <c r="K731" s="147"/>
      <c r="L731" s="348" t="s">
        <v>786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738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2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2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756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2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2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765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2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2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2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2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2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48" t="s">
        <v>842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787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2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2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06"/>
      <c r="P756" s="306"/>
      <c r="Q756" s="160"/>
      <c r="R756" s="160"/>
      <c r="S756" s="342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2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35"/>
      <c r="P758" s="335"/>
      <c r="Q758" s="160"/>
      <c r="R758" s="160"/>
      <c r="S758" s="342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2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2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2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2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2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2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2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09"/>
      <c r="P766" s="309">
        <v>0</v>
      </c>
      <c r="Q766" s="160"/>
      <c r="R766" s="160"/>
      <c r="S766" s="342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2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8" spans="12:12" s="4" customFormat="1">
      <c r="L778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1" priority="4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70"/>
  <sheetViews>
    <sheetView view="pageBreakPreview" topLeftCell="H1" zoomScale="110" zoomScaleNormal="120" zoomScaleSheetLayoutView="110" workbookViewId="0">
      <selection activeCell="L10" sqref="L10:L11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4257812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4.42578125" style="38" customWidth="1"/>
    <col min="15" max="15" width="13" style="38" customWidth="1"/>
    <col min="16" max="16" width="14.4257812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8"/>
      <c r="L1" s="428"/>
      <c r="M1" s="428"/>
      <c r="N1" s="367" t="s">
        <v>719</v>
      </c>
      <c r="O1" s="367"/>
      <c r="P1" s="367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8"/>
      <c r="L2" s="428"/>
      <c r="M2" s="428"/>
      <c r="N2" s="367" t="s">
        <v>599</v>
      </c>
      <c r="O2" s="367"/>
      <c r="P2" s="367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428"/>
      <c r="L3" s="428"/>
      <c r="M3" s="428"/>
      <c r="N3" s="367" t="s">
        <v>868</v>
      </c>
      <c r="O3" s="367"/>
      <c r="P3" s="367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8"/>
      <c r="L4" s="428"/>
      <c r="M4" s="428"/>
      <c r="N4" s="367" t="s">
        <v>867</v>
      </c>
      <c r="O4" s="367"/>
      <c r="P4" s="367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8"/>
      <c r="L5" s="428"/>
      <c r="M5" s="428"/>
      <c r="N5" s="431" t="s">
        <v>764</v>
      </c>
      <c r="O5" s="431"/>
      <c r="P5" s="431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3.75" customHeight="1">
      <c r="A7" s="121" t="s">
        <v>490</v>
      </c>
      <c r="H7" s="418" t="s">
        <v>860</v>
      </c>
      <c r="I7" s="418"/>
      <c r="J7" s="418"/>
      <c r="K7" s="418"/>
      <c r="L7" s="418"/>
      <c r="M7" s="418"/>
      <c r="N7" s="418"/>
      <c r="O7" s="418"/>
      <c r="P7" s="418"/>
    </row>
    <row r="8" spans="1:22">
      <c r="H8" s="234"/>
      <c r="I8" s="234"/>
      <c r="J8" s="234"/>
      <c r="K8" s="234"/>
      <c r="L8" s="234"/>
      <c r="M8" s="234"/>
      <c r="N8" s="234"/>
      <c r="O8" s="234"/>
      <c r="P8" s="234"/>
    </row>
    <row r="9" spans="1:22">
      <c r="A9" s="122"/>
      <c r="I9" s="6"/>
      <c r="J9" s="42"/>
      <c r="K9" s="42"/>
      <c r="L9" s="7"/>
      <c r="M9" s="208"/>
      <c r="N9" s="233"/>
      <c r="O9" s="426" t="s">
        <v>97</v>
      </c>
      <c r="P9" s="426"/>
    </row>
    <row r="10" spans="1:22" ht="46.5" customHeight="1">
      <c r="A10" s="122"/>
      <c r="H10" s="391" t="s">
        <v>98</v>
      </c>
      <c r="I10" s="391" t="s">
        <v>99</v>
      </c>
      <c r="J10" s="394" t="s">
        <v>100</v>
      </c>
      <c r="K10" s="394" t="s">
        <v>101</v>
      </c>
      <c r="L10" s="397" t="s">
        <v>102</v>
      </c>
      <c r="M10" s="400" t="s">
        <v>103</v>
      </c>
      <c r="N10" s="373" t="s">
        <v>374</v>
      </c>
      <c r="O10" s="425" t="s">
        <v>375</v>
      </c>
      <c r="P10" s="425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92"/>
      <c r="I11" s="392"/>
      <c r="J11" s="395"/>
      <c r="K11" s="395"/>
      <c r="L11" s="398"/>
      <c r="M11" s="401"/>
      <c r="N11" s="373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768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775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>
        <v>0</v>
      </c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31.5" customHeight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>
        <v>0</v>
      </c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9.25" customHeight="1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>
        <v>0</v>
      </c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8.5" customHeight="1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>
        <v>0</v>
      </c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762</v>
      </c>
      <c r="M240" s="11" t="s">
        <v>761</v>
      </c>
      <c r="N240" s="182">
        <f t="shared" si="26"/>
        <v>0</v>
      </c>
      <c r="O240" s="309"/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8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>
        <v>0</v>
      </c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767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>
        <v>0</v>
      </c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769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763</v>
      </c>
      <c r="M353" s="299" t="s">
        <v>761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>
        <v>0</v>
      </c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>
        <v>0</v>
      </c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>
        <v>0</v>
      </c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>
        <v>0</v>
      </c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>
        <v>0</v>
      </c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872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2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2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2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2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831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2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3"/>
      <c r="P429" s="303"/>
      <c r="Q429" s="160"/>
      <c r="R429" s="160"/>
      <c r="S429" s="342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2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3"/>
      <c r="P431" s="303"/>
      <c r="Q431" s="160"/>
      <c r="R431" s="160"/>
      <c r="S431" s="342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2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46" t="s">
        <v>832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2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2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06"/>
      <c r="P435" s="306">
        <v>0</v>
      </c>
      <c r="Q435" s="160"/>
      <c r="R435" s="160"/>
      <c r="S435" s="342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2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2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06"/>
      <c r="P438" s="306"/>
      <c r="Q438" s="160"/>
      <c r="R438" s="160"/>
      <c r="S438" s="342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739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2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06"/>
      <c r="P440" s="306"/>
      <c r="Q440" s="160"/>
      <c r="R440" s="160"/>
      <c r="S440" s="342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2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2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2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2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2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2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2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2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42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42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2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2"/>
      <c r="T456" s="160"/>
      <c r="U456" s="160"/>
      <c r="V456" s="160"/>
    </row>
    <row r="457" spans="1:22" ht="25.5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42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2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>
        <v>0</v>
      </c>
      <c r="P461" s="182"/>
      <c r="Q461" s="160"/>
      <c r="R461" s="160"/>
      <c r="S461" s="342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02">
        <v>0</v>
      </c>
      <c r="P462" s="302"/>
      <c r="Q462" s="160"/>
      <c r="R462" s="160"/>
      <c r="S462" s="342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42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2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09"/>
      <c r="P465" s="309"/>
      <c r="Q465" s="160"/>
      <c r="R465" s="160"/>
      <c r="S465" s="342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2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2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2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09"/>
      <c r="P470" s="309"/>
      <c r="Q470" s="160"/>
      <c r="R470" s="160"/>
      <c r="S470" s="342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2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2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777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2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4"/>
      <c r="J474" s="305"/>
      <c r="K474" s="305"/>
      <c r="L474" s="29" t="s">
        <v>142</v>
      </c>
      <c r="M474" s="30">
        <v>4251</v>
      </c>
      <c r="N474" s="182">
        <f t="shared" si="83"/>
        <v>0</v>
      </c>
      <c r="O474" s="327"/>
      <c r="P474" s="327"/>
      <c r="Q474" s="160"/>
      <c r="R474" s="160"/>
      <c r="S474" s="342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2"/>
      <c r="P475" s="302"/>
      <c r="Q475" s="160"/>
      <c r="R475" s="160"/>
      <c r="S475" s="342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2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2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2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2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2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2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833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2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2"/>
      <c r="P483" s="302"/>
      <c r="Q483" s="160"/>
      <c r="R483" s="160"/>
      <c r="S483" s="342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2">
        <v>0</v>
      </c>
      <c r="P484" s="302"/>
      <c r="Q484" s="160"/>
      <c r="R484" s="160"/>
      <c r="S484" s="342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2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2"/>
      <c r="P486" s="302"/>
      <c r="Q486" s="160"/>
      <c r="R486" s="160"/>
      <c r="S486" s="342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844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2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2"/>
      <c r="P488" s="302"/>
      <c r="Q488" s="160"/>
      <c r="R488" s="160"/>
      <c r="S488" s="342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2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2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2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2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2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2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2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772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2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3"/>
      <c r="P504" s="303"/>
      <c r="Q504" s="160"/>
      <c r="R504" s="160"/>
      <c r="S504" s="342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42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42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2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740</v>
      </c>
      <c r="M509" s="11" t="s">
        <v>741</v>
      </c>
      <c r="N509" s="182">
        <f t="shared" si="92"/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778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2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2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2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834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2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2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2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2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2"/>
      <c r="P521" s="302"/>
      <c r="Q521" s="160"/>
      <c r="R521" s="160"/>
      <c r="S521" s="342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742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2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2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2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2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2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09"/>
      <c r="P527" s="309">
        <v>0</v>
      </c>
      <c r="Q527" s="160"/>
      <c r="R527" s="160"/>
      <c r="S527" s="342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2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2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2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2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2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2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2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757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2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2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2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2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2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2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2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770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2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2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2"/>
      <c r="P548" s="302"/>
      <c r="Q548" s="160"/>
      <c r="R548" s="160"/>
      <c r="S548" s="342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2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2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2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2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2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616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2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2"/>
      <c r="P556" s="302"/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2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2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2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2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2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2"/>
      <c r="P563" s="302"/>
      <c r="Q563" s="160"/>
      <c r="R563" s="160"/>
      <c r="S563" s="342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2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2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2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743</v>
      </c>
      <c r="I567" s="151" t="s">
        <v>185</v>
      </c>
      <c r="J567" s="152">
        <v>4</v>
      </c>
      <c r="K567" s="152">
        <v>1</v>
      </c>
      <c r="L567" s="153" t="s">
        <v>744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2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2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745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2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2"/>
      <c r="P570" s="302"/>
      <c r="Q570" s="160"/>
      <c r="R570" s="160"/>
      <c r="S570" s="342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2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2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56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2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2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2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2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2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2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2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2"/>
      <c r="P581" s="302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2"/>
      <c r="P582" s="302"/>
      <c r="Q582" s="160"/>
      <c r="R582" s="160"/>
      <c r="S582" s="342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2"/>
      <c r="P583" s="302"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28"/>
      <c r="I584" s="329"/>
      <c r="J584" s="330"/>
      <c r="K584" s="330"/>
      <c r="L584" s="28" t="s">
        <v>137</v>
      </c>
      <c r="M584" s="11">
        <v>5129</v>
      </c>
      <c r="N584" s="182">
        <f t="shared" si="118"/>
        <v>0</v>
      </c>
      <c r="O584" s="309"/>
      <c r="P584" s="309"/>
      <c r="Q584" s="160"/>
      <c r="R584" s="160"/>
      <c r="S584" s="342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2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4"/>
      <c r="J586" s="305"/>
      <c r="K586" s="305"/>
      <c r="L586" s="31" t="s">
        <v>364</v>
      </c>
      <c r="M586" s="43">
        <v>4269</v>
      </c>
      <c r="N586" s="182">
        <f t="shared" si="118"/>
        <v>0</v>
      </c>
      <c r="O586" s="303"/>
      <c r="P586" s="303"/>
      <c r="Q586" s="160"/>
      <c r="R586" s="160"/>
      <c r="S586" s="342"/>
      <c r="T586" s="160"/>
      <c r="U586" s="160"/>
      <c r="V586" s="160"/>
    </row>
    <row r="587" spans="1:22" ht="16.5">
      <c r="B587" s="123"/>
      <c r="H587" s="16"/>
      <c r="I587" s="304"/>
      <c r="J587" s="305"/>
      <c r="K587" s="305"/>
      <c r="L587" s="31" t="s">
        <v>733</v>
      </c>
      <c r="M587" s="47" t="s">
        <v>734</v>
      </c>
      <c r="N587" s="182">
        <f t="shared" ref="N587" si="119">O587+P587</f>
        <v>0</v>
      </c>
      <c r="O587" s="303"/>
      <c r="P587" s="303"/>
      <c r="Q587" s="160"/>
      <c r="R587" s="160"/>
      <c r="S587" s="342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3"/>
      <c r="P588" s="303"/>
      <c r="Q588" s="160"/>
      <c r="R588" s="160"/>
      <c r="S588" s="342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48" t="s">
        <v>779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2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2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733</v>
      </c>
      <c r="M591" s="47" t="s">
        <v>734</v>
      </c>
      <c r="N591" s="182"/>
      <c r="O591" s="182"/>
      <c r="P591" s="182"/>
      <c r="Q591" s="160"/>
      <c r="R591" s="160"/>
      <c r="S591" s="342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06"/>
      <c r="P592" s="306"/>
      <c r="Q592" s="160"/>
      <c r="R592" s="160"/>
      <c r="S592" s="342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766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46" t="s">
        <v>773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2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09"/>
      <c r="P596" s="309">
        <v>0</v>
      </c>
      <c r="Q596" s="160"/>
      <c r="R596" s="160"/>
      <c r="S596" s="342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46" t="s">
        <v>774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2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06"/>
      <c r="P598" s="306">
        <v>0</v>
      </c>
      <c r="Q598" s="160"/>
      <c r="R598" s="160"/>
      <c r="S598" s="342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48" t="s">
        <v>780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2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06"/>
      <c r="P600" s="306">
        <v>0</v>
      </c>
      <c r="Q600" s="160"/>
      <c r="R600" s="160"/>
      <c r="S600" s="342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2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2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2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2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06"/>
      <c r="P605" s="306"/>
      <c r="Q605" s="160"/>
      <c r="R605" s="160"/>
      <c r="S605" s="342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2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2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2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2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2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2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06"/>
      <c r="P612" s="306"/>
      <c r="Q612" s="160"/>
      <c r="R612" s="160"/>
      <c r="S612" s="342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776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2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2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873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2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871</v>
      </c>
      <c r="M616" s="47" t="s">
        <v>870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2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2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06"/>
      <c r="P621" s="306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2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2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2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2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808</v>
      </c>
      <c r="N627" s="182">
        <f t="shared" ref="N627:N645" si="131">O627+P627</f>
        <v>0</v>
      </c>
      <c r="O627" s="309"/>
      <c r="P627" s="309">
        <v>0</v>
      </c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2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2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2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614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2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06"/>
      <c r="P636" s="306">
        <v>0</v>
      </c>
      <c r="Q636" s="160"/>
      <c r="R636" s="160"/>
      <c r="S636" s="342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2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2"/>
      <c r="P638" s="302">
        <v>0</v>
      </c>
      <c r="Q638" s="160"/>
      <c r="R638" s="160"/>
      <c r="S638" s="342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781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2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2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2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788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09"/>
      <c r="P645" s="309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2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2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2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2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2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771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2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2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42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2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2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746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2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06"/>
      <c r="P659" s="306"/>
      <c r="Q659" s="160"/>
      <c r="R659" s="160"/>
      <c r="S659" s="342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747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06"/>
      <c r="P661" s="306"/>
      <c r="Q661" s="160"/>
      <c r="R661" s="160"/>
      <c r="S661" s="342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782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2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06"/>
      <c r="P663" s="306"/>
      <c r="Q663" s="160"/>
      <c r="R663" s="160"/>
      <c r="S663" s="342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2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48" t="s">
        <v>835</v>
      </c>
      <c r="M665" s="350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836</v>
      </c>
      <c r="M666" s="47">
        <v>4861</v>
      </c>
      <c r="N666" s="182">
        <f t="shared" ref="N666" si="135">O666+P666</f>
        <v>0</v>
      </c>
      <c r="O666" s="306"/>
      <c r="P666" s="306">
        <v>0</v>
      </c>
      <c r="Q666" s="160"/>
      <c r="R666" s="160"/>
      <c r="S666" s="342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48" t="s">
        <v>869</v>
      </c>
      <c r="M667" s="350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2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871</v>
      </c>
      <c r="M668" s="47" t="s">
        <v>870</v>
      </c>
      <c r="N668" s="182">
        <f t="shared" ref="N668" si="136">O668+P668</f>
        <v>0</v>
      </c>
      <c r="O668" s="306"/>
      <c r="P668" s="306">
        <v>0</v>
      </c>
      <c r="Q668" s="160"/>
      <c r="R668" s="160"/>
      <c r="S668" s="342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2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748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2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2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748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0"/>
      <c r="I674" s="328"/>
      <c r="J674" s="332"/>
      <c r="K674" s="332"/>
      <c r="L674" s="29" t="s">
        <v>108</v>
      </c>
      <c r="M674" s="333"/>
      <c r="N674" s="189"/>
      <c r="O674" s="189"/>
      <c r="P674" s="189"/>
      <c r="Q674" s="160"/>
      <c r="R674" s="160"/>
      <c r="S674" s="342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749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750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2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750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0"/>
      <c r="I680" s="328"/>
      <c r="J680" s="332"/>
      <c r="K680" s="332"/>
      <c r="L680" s="29" t="s">
        <v>108</v>
      </c>
      <c r="M680" s="333"/>
      <c r="N680" s="189"/>
      <c r="O680" s="189"/>
      <c r="P680" s="189"/>
      <c r="Q680" s="160"/>
      <c r="R680" s="160"/>
      <c r="S680" s="342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751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2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2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2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2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837</v>
      </c>
      <c r="M686" s="11" t="s">
        <v>838</v>
      </c>
      <c r="N686" s="182"/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2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37" t="s">
        <v>839</v>
      </c>
      <c r="M688" s="357" t="s">
        <v>840</v>
      </c>
      <c r="N688" s="182">
        <f t="shared" si="139"/>
        <v>0</v>
      </c>
      <c r="O688" s="182"/>
      <c r="P688" s="182"/>
      <c r="Q688" s="160"/>
      <c r="R688" s="160"/>
      <c r="S688" s="342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48" t="s">
        <v>783</v>
      </c>
      <c r="M689" s="350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2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2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2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48" t="s">
        <v>784</v>
      </c>
      <c r="M692" s="350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2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2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2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48" t="s">
        <v>785</v>
      </c>
      <c r="M695" s="350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2"/>
      <c r="T695" s="160"/>
      <c r="U695" s="160"/>
      <c r="V695" s="160"/>
    </row>
    <row r="696" spans="1:22">
      <c r="H696" s="16"/>
      <c r="I696" s="24"/>
      <c r="J696" s="25"/>
      <c r="K696" s="25"/>
      <c r="L696" s="351" t="s">
        <v>123</v>
      </c>
      <c r="M696" s="352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337" t="s">
        <v>125</v>
      </c>
      <c r="M697" s="353">
        <v>4239</v>
      </c>
      <c r="N697" s="182">
        <f t="shared" si="143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2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2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2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2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841</v>
      </c>
      <c r="M702" s="27"/>
      <c r="N702" s="196">
        <f>O702+P702</f>
        <v>0</v>
      </c>
      <c r="O702" s="334">
        <f>SUM(O703:O709)</f>
        <v>0</v>
      </c>
      <c r="P702" s="334">
        <f>SUM(P703:P709)</f>
        <v>0</v>
      </c>
      <c r="Q702" s="160"/>
      <c r="R702" s="160"/>
      <c r="S702" s="342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3">
        <v>0</v>
      </c>
      <c r="P703" s="303"/>
      <c r="Q703" s="160"/>
      <c r="R703" s="160"/>
      <c r="S703" s="342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3"/>
      <c r="P704" s="303"/>
      <c r="Q704" s="160"/>
      <c r="R704" s="160"/>
      <c r="S704" s="342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3"/>
      <c r="P705" s="303"/>
      <c r="Q705" s="160"/>
      <c r="R705" s="160"/>
      <c r="S705" s="342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3"/>
      <c r="P706" s="303"/>
      <c r="Q706" s="160"/>
      <c r="R706" s="160"/>
      <c r="S706" s="342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2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2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3"/>
      <c r="P709" s="303"/>
      <c r="Q709" s="160"/>
      <c r="R709" s="160"/>
      <c r="S709" s="342"/>
      <c r="T709" s="160"/>
      <c r="U709" s="160"/>
      <c r="V709" s="160"/>
    </row>
    <row r="710" spans="1:22" ht="54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752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753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2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09"/>
      <c r="P717" s="309"/>
      <c r="Q717" s="160"/>
      <c r="R717" s="160"/>
      <c r="S717" s="342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754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2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755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2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 ht="27">
      <c r="H731" s="44"/>
      <c r="I731" s="146"/>
      <c r="J731" s="147"/>
      <c r="K731" s="147"/>
      <c r="L731" s="348" t="s">
        <v>786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738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2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2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756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2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2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765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2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2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2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2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2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48" t="s">
        <v>842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787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2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2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06"/>
      <c r="P756" s="306"/>
      <c r="Q756" s="160"/>
      <c r="R756" s="160"/>
      <c r="S756" s="342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2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35"/>
      <c r="P758" s="335"/>
      <c r="Q758" s="160"/>
      <c r="R758" s="160"/>
      <c r="S758" s="342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2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2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2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2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2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2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2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09"/>
      <c r="P766" s="309">
        <v>0</v>
      </c>
      <c r="Q766" s="160"/>
      <c r="R766" s="160"/>
      <c r="S766" s="342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2"/>
      <c r="T767" s="160"/>
      <c r="U767" s="160"/>
      <c r="V767" s="160"/>
    </row>
    <row r="769" spans="12:12" s="4" customFormat="1">
      <c r="L769" s="37"/>
    </row>
    <row r="771" spans="12:12" s="4" customFormat="1">
      <c r="L771" s="37"/>
    </row>
    <row r="772" spans="12:12" s="4" customFormat="1">
      <c r="L772" s="37"/>
    </row>
    <row r="773" spans="12:12" s="4" customFormat="1">
      <c r="L773" s="37"/>
    </row>
    <row r="774" spans="12:12" s="4" customFormat="1">
      <c r="L774" s="37"/>
    </row>
    <row r="775" spans="12:12" s="4" customFormat="1">
      <c r="L775" s="37"/>
    </row>
    <row r="776" spans="12:12" s="4" customFormat="1">
      <c r="L776" s="37"/>
    </row>
    <row r="777" spans="12:12" s="4" customFormat="1">
      <c r="L777" s="37"/>
    </row>
    <row r="779" spans="12:12" s="4" customFormat="1">
      <c r="L779" s="37"/>
    </row>
    <row r="781" spans="12:12" s="4" customFormat="1">
      <c r="L781" s="37"/>
    </row>
    <row r="783" spans="12:12" s="4" customFormat="1">
      <c r="L783" s="37"/>
    </row>
    <row r="785" spans="12:12" s="4" customFormat="1">
      <c r="L785" s="37"/>
    </row>
    <row r="786" spans="12:12" s="4" customFormat="1">
      <c r="L786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1" spans="12:12" s="4" customFormat="1">
      <c r="L801" s="37"/>
    </row>
    <row r="803" spans="12:12" s="4" customFormat="1">
      <c r="L803" s="37"/>
    </row>
    <row r="805" spans="12:12" s="4" customFormat="1">
      <c r="L805" s="37"/>
    </row>
    <row r="806" spans="12:12" s="4" customFormat="1">
      <c r="L806" s="37"/>
    </row>
    <row r="808" spans="12:12" s="4" customFormat="1">
      <c r="L808" s="37"/>
    </row>
    <row r="809" spans="12:12" s="4" customFormat="1">
      <c r="L809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5" spans="12:12" s="4" customFormat="1">
      <c r="L825" s="37"/>
    </row>
    <row r="826" spans="12:12" s="4" customFormat="1">
      <c r="L826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1" spans="12:12" s="4" customFormat="1">
      <c r="L841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4" spans="12:12" s="4" customFormat="1">
      <c r="L854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89" spans="12:12" s="4" customFormat="1">
      <c r="L889" s="37"/>
    </row>
    <row r="890" spans="12:12" s="4" customFormat="1">
      <c r="L890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899" spans="12:12" s="4" customFormat="1">
      <c r="L899" s="37"/>
    </row>
    <row r="900" spans="12:12" s="4" customFormat="1">
      <c r="L900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09" spans="12:12" s="4" customFormat="1">
      <c r="L909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9" spans="12:12" s="4" customFormat="1">
      <c r="L919" s="37"/>
    </row>
    <row r="920" spans="12:12" s="4" customFormat="1">
      <c r="L920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4" spans="12:12" s="4" customFormat="1">
      <c r="L934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7" spans="12:12" s="4" customFormat="1">
      <c r="L957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4" spans="12:12" s="4" customFormat="1">
      <c r="L964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5" spans="12:12" s="4" customFormat="1">
      <c r="L975" s="37"/>
    </row>
    <row r="977" spans="12:12" s="4" customFormat="1">
      <c r="L977" s="37"/>
    </row>
    <row r="978" spans="12:12" s="4" customFormat="1">
      <c r="L978" s="37"/>
    </row>
    <row r="980" spans="12:12" s="4" customFormat="1">
      <c r="L980" s="37"/>
    </row>
    <row r="981" spans="12:12" s="4" customFormat="1">
      <c r="L981" s="37"/>
    </row>
    <row r="982" spans="12:12" s="4" customFormat="1">
      <c r="L982" s="37"/>
    </row>
    <row r="984" spans="12:12" s="4" customFormat="1">
      <c r="L984" s="37"/>
    </row>
    <row r="985" spans="12:12" s="4" customFormat="1">
      <c r="L985" s="37"/>
    </row>
    <row r="986" spans="12:12" s="4" customFormat="1">
      <c r="L986" s="37"/>
    </row>
    <row r="988" spans="12:12" s="4" customFormat="1">
      <c r="L988" s="37"/>
    </row>
    <row r="989" spans="12:12" s="4" customFormat="1">
      <c r="L989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6" spans="12:12" s="4" customFormat="1">
      <c r="L996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5" spans="12:12" s="4" customFormat="1">
      <c r="L1005" s="37"/>
    </row>
    <row r="1006" spans="12:12" s="4" customFormat="1">
      <c r="L1006" s="37"/>
    </row>
    <row r="1008" spans="12:12" s="4" customFormat="1">
      <c r="L1008" s="37"/>
    </row>
    <row r="1010" spans="12:12" s="4" customFormat="1">
      <c r="L1010" s="37"/>
    </row>
    <row r="1011" spans="12:12" s="4" customFormat="1">
      <c r="L1011" s="37"/>
    </row>
    <row r="1012" spans="12:12" s="4" customFormat="1">
      <c r="L1012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3" spans="12:12" s="4" customFormat="1">
      <c r="L1033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0" spans="12:12" s="4" customFormat="1">
      <c r="L1040" s="37"/>
    </row>
    <row r="1042" spans="12:12" s="4" customFormat="1">
      <c r="L1042" s="37"/>
    </row>
    <row r="1043" spans="12:12" s="4" customFormat="1">
      <c r="L1043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0" spans="12:12" s="4" customFormat="1">
      <c r="L1050" s="37"/>
    </row>
    <row r="1051" spans="12:12" s="4" customFormat="1">
      <c r="L1051" s="37"/>
    </row>
    <row r="1053" spans="12:12" s="4" customFormat="1">
      <c r="L1053" s="37"/>
    </row>
    <row r="1054" spans="12:12" s="4" customFormat="1">
      <c r="L1054" s="37"/>
    </row>
    <row r="1056" spans="12:12" s="4" customFormat="1">
      <c r="L1056" s="37"/>
    </row>
    <row r="1057" spans="12:12" s="4" customFormat="1">
      <c r="L1057" s="37"/>
    </row>
    <row r="1058" spans="12:12" s="4" customFormat="1">
      <c r="L1058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7" spans="12:12" s="4" customFormat="1">
      <c r="L1067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2" spans="12:12" s="4" customFormat="1">
      <c r="L1072" s="37"/>
    </row>
    <row r="1073" spans="12:12" s="4" customFormat="1">
      <c r="L1073" s="37"/>
    </row>
    <row r="1074" spans="12:12" s="4" customFormat="1">
      <c r="L1074" s="37"/>
    </row>
    <row r="1076" spans="12:12" s="4" customFormat="1">
      <c r="L1076" s="37"/>
    </row>
    <row r="1077" spans="12:12" s="4" customFormat="1">
      <c r="L1077" s="37"/>
    </row>
    <row r="1078" spans="12:12" s="4" customFormat="1">
      <c r="L1078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5" spans="12:12" s="4" customFormat="1">
      <c r="L1095" s="37"/>
    </row>
    <row r="1097" spans="12:12" s="4" customFormat="1">
      <c r="L1097" s="37"/>
    </row>
    <row r="1098" spans="12:12" s="4" customFormat="1">
      <c r="L1098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7" spans="12:12" s="4" customFormat="1">
      <c r="L1107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1" spans="12:12" s="4" customFormat="1">
      <c r="L1121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6" spans="12:12" s="4" customFormat="1">
      <c r="L1136" s="37"/>
    </row>
    <row r="1138" spans="12:12" s="4" customFormat="1">
      <c r="L1138" s="37"/>
    </row>
    <row r="1140" spans="12:12" s="4" customFormat="1">
      <c r="L1140" s="37"/>
    </row>
    <row r="1141" spans="12:12" s="4" customFormat="1">
      <c r="L1141" s="37"/>
    </row>
    <row r="1143" spans="12:12" s="4" customFormat="1">
      <c r="L1143" s="37"/>
    </row>
    <row r="1144" spans="12:12" s="4" customFormat="1">
      <c r="L1144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0" spans="12:12" s="4" customFormat="1">
      <c r="L1160" s="37"/>
    </row>
    <row r="1161" spans="12:12" s="4" customFormat="1">
      <c r="L1161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6" spans="12:12" s="4" customFormat="1">
      <c r="L1176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89" spans="12:12" s="4" customFormat="1">
      <c r="L1189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4" spans="12:12" s="4" customFormat="1">
      <c r="L1224" s="37"/>
    </row>
    <row r="1225" spans="12:12" s="4" customFormat="1">
      <c r="L1225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4" spans="12:12" s="4" customFormat="1">
      <c r="L1234" s="37"/>
    </row>
    <row r="1235" spans="12:12" s="4" customFormat="1">
      <c r="L1235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4" spans="12:12" s="4" customFormat="1">
      <c r="L1244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4" spans="12:12" s="4" customFormat="1">
      <c r="L1254" s="37"/>
    </row>
    <row r="1255" spans="12:12" s="4" customFormat="1">
      <c r="L1255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69" spans="12:12" s="4" customFormat="1">
      <c r="L1269" s="37"/>
    </row>
    <row r="1270" spans="12:12" s="4" customFormat="1">
      <c r="L1270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0" priority="6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40625" defaultRowHeight="12.75"/>
  <cols>
    <col min="1" max="1" width="4.85546875" style="51" customWidth="1"/>
    <col min="2" max="2" width="5.140625" style="52" hidden="1" customWidth="1"/>
    <col min="3" max="3" width="48.140625" style="51" customWidth="1"/>
    <col min="4" max="4" width="5.140625" style="52" customWidth="1"/>
    <col min="5" max="5" width="17.85546875" style="51" customWidth="1"/>
    <col min="6" max="9" width="16.7109375" style="51" customWidth="1"/>
    <col min="10" max="13" width="15" style="51" customWidth="1"/>
    <col min="14" max="14" width="18.42578125" style="51" customWidth="1"/>
    <col min="15" max="15" width="18.28515625" style="51" customWidth="1"/>
    <col min="16" max="16" width="10.7109375" style="51" customWidth="1"/>
    <col min="17" max="16384" width="9.140625" style="51"/>
  </cols>
  <sheetData>
    <row r="1" spans="1:16" ht="15.75" customHeight="1">
      <c r="E1" s="367"/>
      <c r="F1" s="367"/>
      <c r="G1" s="367"/>
      <c r="H1" s="367"/>
      <c r="I1" s="367"/>
      <c r="J1" s="367"/>
      <c r="K1" s="367" t="s">
        <v>366</v>
      </c>
      <c r="L1" s="367"/>
      <c r="M1" s="367"/>
    </row>
    <row r="2" spans="1:16" ht="15.75" customHeight="1">
      <c r="E2" s="367"/>
      <c r="F2" s="367"/>
      <c r="G2" s="367"/>
      <c r="H2" s="367"/>
      <c r="I2" s="367"/>
      <c r="J2" s="367"/>
      <c r="K2" s="367" t="s">
        <v>367</v>
      </c>
      <c r="L2" s="367"/>
      <c r="M2" s="367"/>
    </row>
    <row r="3" spans="1:16" ht="15.75" customHeight="1">
      <c r="E3" s="367"/>
      <c r="F3" s="367"/>
      <c r="G3" s="367"/>
      <c r="H3" s="367"/>
      <c r="I3" s="367"/>
      <c r="J3" s="367"/>
      <c r="K3" s="367" t="s">
        <v>368</v>
      </c>
      <c r="L3" s="367"/>
      <c r="M3" s="367"/>
    </row>
    <row r="4" spans="1:16" ht="15.75" customHeight="1">
      <c r="E4" s="367"/>
      <c r="F4" s="367"/>
      <c r="G4" s="367"/>
      <c r="H4" s="367"/>
      <c r="I4" s="367"/>
      <c r="J4" s="367"/>
      <c r="K4" s="367" t="s">
        <v>369</v>
      </c>
      <c r="L4" s="367"/>
      <c r="M4" s="367"/>
    </row>
    <row r="6" spans="1:16" ht="38.25" customHeight="1">
      <c r="A6" s="369" t="s">
        <v>370</v>
      </c>
      <c r="B6" s="369"/>
      <c r="C6" s="369"/>
      <c r="D6" s="369"/>
      <c r="E6" s="369"/>
      <c r="F6" s="369"/>
      <c r="G6" s="369"/>
      <c r="H6" s="369"/>
      <c r="I6" s="369"/>
      <c r="J6" s="369"/>
      <c r="K6" s="369"/>
      <c r="L6" s="369"/>
      <c r="M6" s="369"/>
      <c r="N6" s="53"/>
      <c r="O6" s="53"/>
      <c r="P6" s="53"/>
    </row>
    <row r="7" spans="1:16" ht="15.75">
      <c r="A7" s="54"/>
      <c r="B7" s="54"/>
      <c r="C7" s="54"/>
      <c r="D7" s="54"/>
    </row>
    <row r="8" spans="1:16">
      <c r="A8" s="55"/>
      <c r="B8" s="56"/>
      <c r="C8" s="55"/>
      <c r="D8" s="56"/>
      <c r="F8" s="370" t="s">
        <v>97</v>
      </c>
      <c r="G8" s="370"/>
      <c r="H8" s="370"/>
      <c r="I8" s="370"/>
      <c r="J8" s="370"/>
      <c r="K8" s="370"/>
      <c r="L8" s="370"/>
      <c r="M8" s="370"/>
    </row>
    <row r="9" spans="1:16" ht="16.5" customHeight="1">
      <c r="A9" s="371" t="s">
        <v>371</v>
      </c>
      <c r="B9" s="368" t="s">
        <v>372</v>
      </c>
      <c r="C9" s="372" t="s">
        <v>373</v>
      </c>
      <c r="D9" s="368" t="s">
        <v>372</v>
      </c>
      <c r="E9" s="373" t="s">
        <v>374</v>
      </c>
      <c r="F9" s="374" t="s">
        <v>375</v>
      </c>
      <c r="G9" s="375"/>
      <c r="H9" s="375"/>
      <c r="I9" s="375"/>
      <c r="J9" s="375"/>
      <c r="K9" s="375"/>
      <c r="L9" s="375"/>
      <c r="M9" s="376"/>
    </row>
    <row r="10" spans="1:16" ht="20.25" customHeight="1">
      <c r="A10" s="371"/>
      <c r="B10" s="368"/>
      <c r="C10" s="372"/>
      <c r="D10" s="368"/>
      <c r="E10" s="373"/>
      <c r="F10" s="373" t="s">
        <v>376</v>
      </c>
      <c r="G10" s="373"/>
      <c r="H10" s="373"/>
      <c r="I10" s="373"/>
      <c r="J10" s="373" t="s">
        <v>377</v>
      </c>
      <c r="K10" s="373"/>
      <c r="L10" s="373"/>
      <c r="M10" s="373"/>
    </row>
    <row r="11" spans="1:16">
      <c r="A11" s="371"/>
      <c r="B11" s="368"/>
      <c r="C11" s="372"/>
      <c r="D11" s="368"/>
      <c r="E11" s="373"/>
      <c r="F11" s="2" t="s">
        <v>378</v>
      </c>
      <c r="G11" s="2" t="s">
        <v>379</v>
      </c>
      <c r="H11" s="2" t="s">
        <v>380</v>
      </c>
      <c r="I11" s="2" t="s">
        <v>381</v>
      </c>
      <c r="J11" s="2" t="s">
        <v>378</v>
      </c>
      <c r="K11" s="2" t="s">
        <v>379</v>
      </c>
      <c r="L11" s="2" t="s">
        <v>380</v>
      </c>
      <c r="M11" s="2" t="s">
        <v>381</v>
      </c>
    </row>
    <row r="12" spans="1:16">
      <c r="A12" s="57">
        <v>1</v>
      </c>
      <c r="B12" s="57">
        <v>3</v>
      </c>
      <c r="C12" s="57">
        <v>2</v>
      </c>
      <c r="D12" s="57">
        <v>3</v>
      </c>
      <c r="E12" s="58">
        <v>4</v>
      </c>
      <c r="F12" s="58">
        <v>5</v>
      </c>
      <c r="G12" s="57">
        <v>6</v>
      </c>
      <c r="H12" s="57">
        <v>7</v>
      </c>
      <c r="I12" s="57">
        <v>8</v>
      </c>
      <c r="J12" s="58">
        <v>9</v>
      </c>
      <c r="K12" s="58">
        <v>10</v>
      </c>
      <c r="L12" s="57">
        <v>11</v>
      </c>
      <c r="M12" s="57">
        <v>12</v>
      </c>
    </row>
    <row r="13" spans="1:16" ht="24.75" customHeight="1">
      <c r="A13" s="59">
        <v>4000</v>
      </c>
      <c r="B13" s="60"/>
      <c r="C13" s="61" t="s">
        <v>382</v>
      </c>
      <c r="D13" s="60"/>
      <c r="E13" s="15"/>
      <c r="F13" s="15"/>
      <c r="G13" s="15"/>
      <c r="H13" s="15"/>
      <c r="I13" s="15"/>
      <c r="J13" s="15"/>
      <c r="K13" s="15"/>
      <c r="L13" s="15"/>
      <c r="M13" s="15"/>
    </row>
    <row r="14" spans="1:16">
      <c r="A14" s="62"/>
      <c r="B14" s="63"/>
      <c r="C14" s="64" t="s">
        <v>383</v>
      </c>
      <c r="D14" s="63"/>
      <c r="E14" s="65"/>
      <c r="F14" s="65"/>
      <c r="G14" s="65"/>
      <c r="H14" s="65"/>
      <c r="I14" s="65"/>
      <c r="J14" s="20"/>
      <c r="K14" s="20"/>
      <c r="L14" s="20"/>
      <c r="M14" s="20"/>
      <c r="N14" s="66" t="s">
        <v>384</v>
      </c>
      <c r="O14" s="67" t="s">
        <v>385</v>
      </c>
    </row>
    <row r="15" spans="1:16" ht="22.5" customHeight="1">
      <c r="A15" s="68">
        <v>4050</v>
      </c>
      <c r="B15" s="69" t="s">
        <v>361</v>
      </c>
      <c r="C15" s="70" t="s">
        <v>386</v>
      </c>
      <c r="D15" s="69" t="s">
        <v>361</v>
      </c>
      <c r="E15" s="71"/>
      <c r="F15" s="71"/>
      <c r="G15" s="71"/>
      <c r="H15" s="71"/>
      <c r="I15" s="71"/>
      <c r="J15" s="71"/>
      <c r="K15" s="71"/>
      <c r="L15" s="71"/>
      <c r="M15" s="71"/>
      <c r="N15" s="72" t="e">
        <f>+F21+F22+#REF!+F27+F28+F29+F30+F31+F34+F35+F38+F39+F40+F41+F42+F43+F44+F47+F50+F51+F54+F55+F56+F57+F62+F66+F74+F75+F76+F79+F85+F90+F93+F96+F99+F100+F71</f>
        <v>#REF!</v>
      </c>
      <c r="O15" s="72">
        <f>+J99+J108+J109+J112+J113+J114+J117+J119+J122+J127+J130+J107</f>
        <v>0</v>
      </c>
      <c r="P15" s="66"/>
    </row>
    <row r="16" spans="1:16">
      <c r="A16" s="62"/>
      <c r="B16" s="63"/>
      <c r="C16" s="64" t="s">
        <v>383</v>
      </c>
      <c r="D16" s="63"/>
      <c r="E16" s="65"/>
      <c r="F16" s="65"/>
      <c r="G16" s="65"/>
      <c r="H16" s="65"/>
      <c r="I16" s="65"/>
      <c r="J16" s="65"/>
      <c r="K16" s="65"/>
      <c r="L16" s="65"/>
      <c r="M16" s="65"/>
      <c r="N16" s="72"/>
      <c r="O16" s="72"/>
      <c r="P16" s="73"/>
    </row>
    <row r="17" spans="1:16" ht="17.25" customHeight="1">
      <c r="A17" s="74">
        <v>4100</v>
      </c>
      <c r="B17" s="75" t="s">
        <v>361</v>
      </c>
      <c r="C17" s="76" t="s">
        <v>387</v>
      </c>
      <c r="D17" s="75" t="s">
        <v>361</v>
      </c>
      <c r="E17" s="21"/>
      <c r="F17" s="21"/>
      <c r="G17" s="21"/>
      <c r="H17" s="21"/>
      <c r="I17" s="21"/>
      <c r="J17" s="21"/>
      <c r="K17" s="21"/>
      <c r="L17" s="21"/>
      <c r="M17" s="21"/>
      <c r="N17" s="72"/>
      <c r="O17" s="72"/>
      <c r="P17" s="73"/>
    </row>
    <row r="18" spans="1:16">
      <c r="A18" s="62"/>
      <c r="B18" s="63"/>
      <c r="C18" s="64" t="s">
        <v>383</v>
      </c>
      <c r="D18" s="63"/>
      <c r="E18" s="65"/>
      <c r="F18" s="65"/>
      <c r="G18" s="65"/>
      <c r="H18" s="65"/>
      <c r="I18" s="65"/>
      <c r="J18" s="65"/>
      <c r="K18" s="65"/>
      <c r="L18" s="65"/>
      <c r="M18" s="65"/>
      <c r="N18" s="72"/>
      <c r="O18" s="72"/>
      <c r="P18" s="73"/>
    </row>
    <row r="19" spans="1:16" ht="27">
      <c r="A19" s="77">
        <v>4110</v>
      </c>
      <c r="B19" s="78" t="s">
        <v>361</v>
      </c>
      <c r="C19" s="79" t="s">
        <v>388</v>
      </c>
      <c r="D19" s="78" t="s">
        <v>361</v>
      </c>
      <c r="E19" s="23"/>
      <c r="F19" s="23"/>
      <c r="G19" s="23"/>
      <c r="H19" s="23"/>
      <c r="I19" s="23"/>
      <c r="J19" s="23"/>
      <c r="K19" s="23"/>
      <c r="L19" s="23"/>
      <c r="M19" s="23"/>
    </row>
    <row r="20" spans="1:16">
      <c r="A20" s="57"/>
      <c r="B20" s="80"/>
      <c r="C20" s="64" t="s">
        <v>110</v>
      </c>
      <c r="D20" s="80"/>
      <c r="E20" s="65"/>
      <c r="F20" s="65"/>
      <c r="G20" s="65"/>
      <c r="H20" s="65"/>
      <c r="I20" s="65"/>
      <c r="J20" s="81"/>
      <c r="K20" s="81"/>
      <c r="L20" s="81"/>
      <c r="M20" s="81"/>
    </row>
    <row r="21" spans="1:16" ht="21" customHeight="1">
      <c r="A21" s="82">
        <v>4111</v>
      </c>
      <c r="B21" s="83">
        <v>4111</v>
      </c>
      <c r="C21" s="84" t="s">
        <v>112</v>
      </c>
      <c r="D21" s="83">
        <v>4111</v>
      </c>
      <c r="E21" s="33"/>
      <c r="F21" s="33"/>
      <c r="G21" s="33"/>
      <c r="H21" s="33"/>
      <c r="I21" s="33"/>
      <c r="J21" s="33"/>
      <c r="K21" s="33"/>
      <c r="L21" s="33"/>
      <c r="M21" s="33"/>
    </row>
    <row r="22" spans="1:16" ht="29.25" customHeight="1">
      <c r="A22" s="82">
        <v>4112</v>
      </c>
      <c r="B22" s="85">
        <v>4112</v>
      </c>
      <c r="C22" s="84" t="s">
        <v>113</v>
      </c>
      <c r="D22" s="85">
        <v>4112</v>
      </c>
      <c r="E22" s="33"/>
      <c r="F22" s="33"/>
      <c r="G22" s="33"/>
      <c r="H22" s="33"/>
      <c r="I22" s="33"/>
      <c r="J22" s="33"/>
      <c r="K22" s="33"/>
      <c r="L22" s="33"/>
      <c r="M22" s="33"/>
    </row>
    <row r="23" spans="1:16" ht="25.5">
      <c r="A23" s="74">
        <v>4200</v>
      </c>
      <c r="B23" s="75" t="s">
        <v>361</v>
      </c>
      <c r="C23" s="86" t="s">
        <v>389</v>
      </c>
      <c r="D23" s="75" t="s">
        <v>361</v>
      </c>
      <c r="E23" s="21"/>
      <c r="F23" s="21"/>
      <c r="G23" s="21"/>
      <c r="H23" s="21"/>
      <c r="I23" s="21"/>
      <c r="J23" s="21"/>
      <c r="K23" s="21"/>
      <c r="L23" s="21"/>
      <c r="M23" s="21"/>
    </row>
    <row r="24" spans="1:16">
      <c r="A24" s="62"/>
      <c r="B24" s="63"/>
      <c r="C24" s="64" t="s">
        <v>383</v>
      </c>
      <c r="D24" s="63"/>
      <c r="E24" s="65"/>
      <c r="F24" s="65"/>
      <c r="G24" s="65"/>
      <c r="H24" s="65"/>
      <c r="I24" s="65"/>
      <c r="J24" s="65"/>
      <c r="K24" s="65"/>
      <c r="L24" s="65"/>
      <c r="M24" s="65"/>
    </row>
    <row r="25" spans="1:16" ht="13.5">
      <c r="A25" s="77">
        <v>4210</v>
      </c>
      <c r="B25" s="78" t="s">
        <v>361</v>
      </c>
      <c r="C25" s="87" t="s">
        <v>390</v>
      </c>
      <c r="D25" s="78" t="s">
        <v>361</v>
      </c>
      <c r="E25" s="23"/>
      <c r="F25" s="23"/>
      <c r="G25" s="23"/>
      <c r="H25" s="23"/>
      <c r="I25" s="23"/>
      <c r="J25" s="23"/>
      <c r="K25" s="23"/>
      <c r="L25" s="23"/>
      <c r="M25" s="23"/>
    </row>
    <row r="26" spans="1:16">
      <c r="A26" s="57"/>
      <c r="B26" s="80"/>
      <c r="C26" s="64" t="s">
        <v>110</v>
      </c>
      <c r="D26" s="80"/>
      <c r="E26" s="65"/>
      <c r="F26" s="65"/>
      <c r="G26" s="65"/>
      <c r="H26" s="65"/>
      <c r="I26" s="65"/>
      <c r="J26" s="65"/>
      <c r="K26" s="65"/>
      <c r="L26" s="65"/>
      <c r="M26" s="65"/>
    </row>
    <row r="27" spans="1:16" ht="16.5" customHeight="1">
      <c r="A27" s="82">
        <v>4212</v>
      </c>
      <c r="B27" s="85">
        <v>4212</v>
      </c>
      <c r="C27" s="84" t="s">
        <v>114</v>
      </c>
      <c r="D27" s="85">
        <v>4212</v>
      </c>
      <c r="E27" s="33"/>
      <c r="F27" s="33"/>
      <c r="G27" s="33"/>
      <c r="H27" s="33"/>
      <c r="I27" s="33"/>
      <c r="J27" s="33"/>
      <c r="K27" s="33"/>
      <c r="L27" s="33"/>
      <c r="M27" s="33"/>
    </row>
    <row r="28" spans="1:16" ht="16.5" customHeight="1">
      <c r="A28" s="82">
        <v>4213</v>
      </c>
      <c r="B28" s="85">
        <v>4213</v>
      </c>
      <c r="C28" s="84" t="s">
        <v>115</v>
      </c>
      <c r="D28" s="85">
        <v>4213</v>
      </c>
      <c r="E28" s="33"/>
      <c r="F28" s="33"/>
      <c r="G28" s="33"/>
      <c r="H28" s="33"/>
      <c r="I28" s="33"/>
      <c r="J28" s="33"/>
      <c r="K28" s="33"/>
      <c r="L28" s="33"/>
      <c r="M28" s="33"/>
    </row>
    <row r="29" spans="1:16" ht="16.5" customHeight="1">
      <c r="A29" s="82">
        <v>4214</v>
      </c>
      <c r="B29" s="85">
        <v>4214</v>
      </c>
      <c r="C29" s="84" t="s">
        <v>116</v>
      </c>
      <c r="D29" s="85">
        <v>4214</v>
      </c>
      <c r="E29" s="33"/>
      <c r="F29" s="33"/>
      <c r="G29" s="33"/>
      <c r="H29" s="33"/>
      <c r="I29" s="33"/>
      <c r="J29" s="33"/>
      <c r="K29" s="33"/>
      <c r="L29" s="33"/>
      <c r="M29" s="33"/>
    </row>
    <row r="30" spans="1:16" ht="16.5" customHeight="1">
      <c r="A30" s="82">
        <v>4215</v>
      </c>
      <c r="B30" s="85">
        <v>4215</v>
      </c>
      <c r="C30" s="84" t="s">
        <v>117</v>
      </c>
      <c r="D30" s="85">
        <v>4215</v>
      </c>
      <c r="E30" s="33"/>
      <c r="F30" s="33"/>
      <c r="G30" s="33"/>
      <c r="H30" s="33"/>
      <c r="I30" s="33"/>
      <c r="J30" s="33"/>
      <c r="K30" s="33"/>
      <c r="L30" s="33"/>
      <c r="M30" s="33"/>
    </row>
    <row r="31" spans="1:16" ht="16.5" customHeight="1">
      <c r="A31" s="82">
        <v>4216</v>
      </c>
      <c r="B31" s="85">
        <v>4216</v>
      </c>
      <c r="C31" s="84" t="s">
        <v>118</v>
      </c>
      <c r="D31" s="85">
        <v>4216</v>
      </c>
      <c r="E31" s="33"/>
      <c r="F31" s="33"/>
      <c r="G31" s="33"/>
      <c r="H31" s="33"/>
      <c r="I31" s="33"/>
      <c r="J31" s="33"/>
      <c r="K31" s="33"/>
      <c r="L31" s="33"/>
      <c r="M31" s="33"/>
    </row>
    <row r="32" spans="1:16" ht="27">
      <c r="A32" s="77">
        <v>4220</v>
      </c>
      <c r="B32" s="78" t="s">
        <v>361</v>
      </c>
      <c r="C32" s="87" t="s">
        <v>391</v>
      </c>
      <c r="D32" s="78" t="s">
        <v>361</v>
      </c>
      <c r="E32" s="23"/>
      <c r="F32" s="23"/>
      <c r="G32" s="23"/>
      <c r="H32" s="23"/>
      <c r="I32" s="23"/>
      <c r="J32" s="23"/>
      <c r="K32" s="23"/>
      <c r="L32" s="23"/>
      <c r="M32" s="23"/>
    </row>
    <row r="33" spans="1:13">
      <c r="A33" s="57"/>
      <c r="B33" s="80"/>
      <c r="C33" s="64" t="s">
        <v>110</v>
      </c>
      <c r="D33" s="80"/>
      <c r="E33" s="65"/>
      <c r="F33" s="65"/>
      <c r="G33" s="65"/>
      <c r="H33" s="65"/>
      <c r="I33" s="65"/>
      <c r="J33" s="65"/>
      <c r="K33" s="65"/>
      <c r="L33" s="65"/>
      <c r="M33" s="65"/>
    </row>
    <row r="34" spans="1:13" ht="16.5" customHeight="1">
      <c r="A34" s="82">
        <v>4221</v>
      </c>
      <c r="B34" s="82">
        <v>4221</v>
      </c>
      <c r="C34" s="84" t="s">
        <v>392</v>
      </c>
      <c r="D34" s="82">
        <v>4221</v>
      </c>
      <c r="E34" s="33"/>
      <c r="F34" s="33"/>
      <c r="G34" s="33"/>
      <c r="H34" s="33"/>
      <c r="I34" s="33"/>
      <c r="J34" s="33"/>
      <c r="K34" s="33"/>
      <c r="L34" s="33"/>
      <c r="M34" s="33"/>
    </row>
    <row r="35" spans="1:13" ht="16.5" customHeight="1">
      <c r="A35" s="82">
        <v>4222</v>
      </c>
      <c r="B35" s="85">
        <v>4222</v>
      </c>
      <c r="C35" s="84" t="s">
        <v>119</v>
      </c>
      <c r="D35" s="85">
        <v>4222</v>
      </c>
      <c r="E35" s="33"/>
      <c r="F35" s="33"/>
      <c r="G35" s="33"/>
      <c r="H35" s="33"/>
      <c r="I35" s="33"/>
      <c r="J35" s="33"/>
      <c r="K35" s="33"/>
      <c r="L35" s="33"/>
      <c r="M35" s="33"/>
    </row>
    <row r="36" spans="1:13" ht="27">
      <c r="A36" s="77">
        <v>4230</v>
      </c>
      <c r="B36" s="78" t="s">
        <v>361</v>
      </c>
      <c r="C36" s="87" t="s">
        <v>393</v>
      </c>
      <c r="D36" s="78" t="s">
        <v>361</v>
      </c>
      <c r="E36" s="23"/>
      <c r="F36" s="23"/>
      <c r="G36" s="23"/>
      <c r="H36" s="23"/>
      <c r="I36" s="23"/>
      <c r="J36" s="23"/>
      <c r="K36" s="23"/>
      <c r="L36" s="23"/>
      <c r="M36" s="23"/>
    </row>
    <row r="37" spans="1:13">
      <c r="A37" s="57"/>
      <c r="B37" s="80"/>
      <c r="C37" s="64" t="s">
        <v>110</v>
      </c>
      <c r="D37" s="80"/>
      <c r="E37" s="65"/>
      <c r="F37" s="65"/>
      <c r="G37" s="65"/>
      <c r="H37" s="65"/>
      <c r="I37" s="65"/>
      <c r="J37" s="65"/>
      <c r="K37" s="65"/>
      <c r="L37" s="65"/>
      <c r="M37" s="65"/>
    </row>
    <row r="38" spans="1:13" ht="17.25" customHeight="1">
      <c r="A38" s="82">
        <v>4231</v>
      </c>
      <c r="B38" s="85">
        <v>4231</v>
      </c>
      <c r="C38" s="84" t="s">
        <v>120</v>
      </c>
      <c r="D38" s="85">
        <v>4231</v>
      </c>
      <c r="E38" s="33"/>
      <c r="F38" s="33"/>
      <c r="G38" s="33"/>
      <c r="H38" s="33"/>
      <c r="I38" s="33"/>
      <c r="J38" s="33"/>
      <c r="K38" s="33"/>
      <c r="L38" s="33"/>
      <c r="M38" s="33"/>
    </row>
    <row r="39" spans="1:13" ht="17.25" customHeight="1">
      <c r="A39" s="82">
        <v>4232</v>
      </c>
      <c r="B39" s="85">
        <v>4232</v>
      </c>
      <c r="C39" s="84" t="s">
        <v>121</v>
      </c>
      <c r="D39" s="85">
        <v>4232</v>
      </c>
      <c r="E39" s="33"/>
      <c r="F39" s="33"/>
      <c r="G39" s="33"/>
      <c r="H39" s="33"/>
      <c r="I39" s="33"/>
      <c r="J39" s="33"/>
      <c r="K39" s="33"/>
      <c r="L39" s="33"/>
      <c r="M39" s="33"/>
    </row>
    <row r="40" spans="1:13" ht="29.25" customHeight="1">
      <c r="A40" s="82">
        <v>4233</v>
      </c>
      <c r="B40" s="85">
        <v>4233</v>
      </c>
      <c r="C40" s="84" t="s">
        <v>394</v>
      </c>
      <c r="D40" s="85">
        <v>4233</v>
      </c>
      <c r="E40" s="33"/>
      <c r="F40" s="33"/>
      <c r="G40" s="33"/>
      <c r="H40" s="33"/>
      <c r="I40" s="33"/>
      <c r="J40" s="33"/>
      <c r="K40" s="33"/>
      <c r="L40" s="33"/>
      <c r="M40" s="33"/>
    </row>
    <row r="41" spans="1:13" ht="17.25" customHeight="1">
      <c r="A41" s="82">
        <v>4234</v>
      </c>
      <c r="B41" s="85">
        <v>4234</v>
      </c>
      <c r="C41" s="84" t="s">
        <v>122</v>
      </c>
      <c r="D41" s="85">
        <v>4234</v>
      </c>
      <c r="E41" s="33"/>
      <c r="F41" s="33"/>
      <c r="G41" s="33"/>
      <c r="H41" s="33"/>
      <c r="I41" s="33"/>
      <c r="J41" s="33"/>
      <c r="K41" s="33"/>
      <c r="L41" s="33"/>
      <c r="M41" s="33"/>
    </row>
    <row r="42" spans="1:13" ht="17.25" customHeight="1">
      <c r="A42" s="82">
        <v>4235</v>
      </c>
      <c r="B42" s="85">
        <v>4235</v>
      </c>
      <c r="C42" s="84" t="s">
        <v>123</v>
      </c>
      <c r="D42" s="85">
        <v>4235</v>
      </c>
      <c r="E42" s="33"/>
      <c r="F42" s="33"/>
      <c r="G42" s="33"/>
      <c r="H42" s="33"/>
      <c r="I42" s="33"/>
      <c r="J42" s="33"/>
      <c r="K42" s="33"/>
      <c r="L42" s="33"/>
      <c r="M42" s="33"/>
    </row>
    <row r="43" spans="1:13" ht="17.25" customHeight="1">
      <c r="A43" s="82">
        <v>4237</v>
      </c>
      <c r="B43" s="85">
        <v>4237</v>
      </c>
      <c r="C43" s="84" t="s">
        <v>124</v>
      </c>
      <c r="D43" s="85">
        <v>4237</v>
      </c>
      <c r="E43" s="33"/>
      <c r="F43" s="33"/>
      <c r="G43" s="33"/>
      <c r="H43" s="33"/>
      <c r="I43" s="33"/>
      <c r="J43" s="33"/>
      <c r="K43" s="33"/>
      <c r="L43" s="33"/>
      <c r="M43" s="33"/>
    </row>
    <row r="44" spans="1:13" ht="17.25" customHeight="1">
      <c r="A44" s="82">
        <v>4238</v>
      </c>
      <c r="B44" s="85">
        <v>4239</v>
      </c>
      <c r="C44" s="84" t="s">
        <v>125</v>
      </c>
      <c r="D44" s="85">
        <v>4239</v>
      </c>
      <c r="E44" s="33"/>
      <c r="F44" s="33"/>
      <c r="G44" s="33"/>
      <c r="H44" s="33"/>
      <c r="I44" s="33"/>
      <c r="J44" s="33"/>
      <c r="K44" s="33"/>
      <c r="L44" s="33"/>
      <c r="M44" s="33"/>
    </row>
    <row r="45" spans="1:13" ht="27">
      <c r="A45" s="77">
        <v>4240</v>
      </c>
      <c r="B45" s="78" t="s">
        <v>361</v>
      </c>
      <c r="C45" s="87" t="s">
        <v>395</v>
      </c>
      <c r="D45" s="78" t="s">
        <v>361</v>
      </c>
      <c r="E45" s="23"/>
      <c r="F45" s="23"/>
      <c r="G45" s="23"/>
      <c r="H45" s="23"/>
      <c r="I45" s="23"/>
      <c r="J45" s="23"/>
      <c r="K45" s="23"/>
      <c r="L45" s="23"/>
      <c r="M45" s="23"/>
    </row>
    <row r="46" spans="1:13">
      <c r="A46" s="57"/>
      <c r="B46" s="80"/>
      <c r="C46" s="64" t="s">
        <v>110</v>
      </c>
      <c r="D46" s="80"/>
      <c r="E46" s="65"/>
      <c r="F46" s="65"/>
      <c r="G46" s="65"/>
      <c r="H46" s="65"/>
      <c r="I46" s="65"/>
      <c r="J46" s="65"/>
      <c r="K46" s="65"/>
      <c r="L46" s="65"/>
      <c r="M46" s="65"/>
    </row>
    <row r="47" spans="1:13" ht="18.75" customHeight="1">
      <c r="A47" s="82">
        <v>4241</v>
      </c>
      <c r="B47" s="85">
        <v>4241</v>
      </c>
      <c r="C47" s="84" t="s">
        <v>396</v>
      </c>
      <c r="D47" s="85">
        <v>4241</v>
      </c>
      <c r="E47" s="33"/>
      <c r="F47" s="33"/>
      <c r="G47" s="33"/>
      <c r="H47" s="33"/>
      <c r="I47" s="33"/>
      <c r="J47" s="33"/>
      <c r="K47" s="33"/>
      <c r="L47" s="33"/>
      <c r="M47" s="33"/>
    </row>
    <row r="48" spans="1:13" ht="27">
      <c r="A48" s="77">
        <v>4250</v>
      </c>
      <c r="B48" s="78" t="s">
        <v>361</v>
      </c>
      <c r="C48" s="87" t="s">
        <v>397</v>
      </c>
      <c r="D48" s="78" t="s">
        <v>361</v>
      </c>
      <c r="E48" s="23"/>
      <c r="F48" s="23"/>
      <c r="G48" s="23"/>
      <c r="H48" s="23"/>
      <c r="I48" s="23"/>
      <c r="J48" s="23"/>
      <c r="K48" s="23"/>
      <c r="L48" s="23"/>
      <c r="M48" s="23"/>
    </row>
    <row r="49" spans="1:13">
      <c r="A49" s="57"/>
      <c r="B49" s="80"/>
      <c r="C49" s="64" t="s">
        <v>110</v>
      </c>
      <c r="D49" s="80"/>
      <c r="E49" s="65"/>
      <c r="F49" s="65"/>
      <c r="G49" s="65"/>
      <c r="H49" s="65"/>
      <c r="I49" s="65"/>
      <c r="J49" s="65"/>
      <c r="K49" s="65"/>
      <c r="L49" s="65"/>
      <c r="M49" s="65"/>
    </row>
    <row r="50" spans="1:13" ht="29.25" customHeight="1">
      <c r="A50" s="82">
        <v>4251</v>
      </c>
      <c r="B50" s="85">
        <v>4251</v>
      </c>
      <c r="C50" s="84" t="s">
        <v>142</v>
      </c>
      <c r="D50" s="85">
        <v>4251</v>
      </c>
      <c r="E50" s="33"/>
      <c r="F50" s="33"/>
      <c r="G50" s="33"/>
      <c r="H50" s="33"/>
      <c r="I50" s="33"/>
      <c r="J50" s="33"/>
      <c r="K50" s="33"/>
      <c r="L50" s="33"/>
      <c r="M50" s="33"/>
    </row>
    <row r="51" spans="1:13" ht="29.25" customHeight="1">
      <c r="A51" s="82">
        <v>4252</v>
      </c>
      <c r="B51" s="85">
        <v>4252</v>
      </c>
      <c r="C51" s="84" t="s">
        <v>127</v>
      </c>
      <c r="D51" s="85">
        <v>4252</v>
      </c>
      <c r="E51" s="33"/>
      <c r="F51" s="33"/>
      <c r="G51" s="33"/>
      <c r="H51" s="33"/>
      <c r="I51" s="33"/>
      <c r="J51" s="33"/>
      <c r="K51" s="33"/>
      <c r="L51" s="33"/>
      <c r="M51" s="33"/>
    </row>
    <row r="52" spans="1:13" ht="17.25" customHeight="1">
      <c r="A52" s="77">
        <v>4260</v>
      </c>
      <c r="B52" s="78" t="s">
        <v>361</v>
      </c>
      <c r="C52" s="87" t="s">
        <v>398</v>
      </c>
      <c r="D52" s="78" t="s">
        <v>361</v>
      </c>
      <c r="E52" s="23"/>
      <c r="F52" s="23"/>
      <c r="G52" s="23"/>
      <c r="H52" s="23"/>
      <c r="I52" s="23"/>
      <c r="J52" s="23"/>
      <c r="K52" s="23"/>
      <c r="L52" s="23"/>
      <c r="M52" s="23"/>
    </row>
    <row r="53" spans="1:13">
      <c r="A53" s="57"/>
      <c r="B53" s="80"/>
      <c r="C53" s="64" t="s">
        <v>110</v>
      </c>
      <c r="D53" s="80"/>
      <c r="E53" s="65"/>
      <c r="F53" s="65"/>
      <c r="G53" s="65"/>
      <c r="H53" s="65"/>
      <c r="I53" s="65"/>
      <c r="J53" s="65"/>
      <c r="K53" s="65"/>
      <c r="L53" s="65"/>
      <c r="M53" s="65"/>
    </row>
    <row r="54" spans="1:13" ht="17.25" customHeight="1">
      <c r="A54" s="82">
        <v>4261</v>
      </c>
      <c r="B54" s="85">
        <v>4261</v>
      </c>
      <c r="C54" s="84" t="s">
        <v>128</v>
      </c>
      <c r="D54" s="85">
        <v>4261</v>
      </c>
      <c r="E54" s="33"/>
      <c r="F54" s="33"/>
      <c r="G54" s="33"/>
      <c r="H54" s="33"/>
      <c r="I54" s="33"/>
      <c r="J54" s="33"/>
      <c r="K54" s="33"/>
      <c r="L54" s="33"/>
      <c r="M54" s="33"/>
    </row>
    <row r="55" spans="1:13" ht="17.25" customHeight="1">
      <c r="A55" s="82">
        <v>4264</v>
      </c>
      <c r="B55" s="85">
        <v>4264</v>
      </c>
      <c r="C55" s="88" t="s">
        <v>129</v>
      </c>
      <c r="D55" s="85">
        <v>4264</v>
      </c>
      <c r="E55" s="33"/>
      <c r="F55" s="33"/>
      <c r="G55" s="33"/>
      <c r="H55" s="33"/>
      <c r="I55" s="33"/>
      <c r="J55" s="33"/>
      <c r="K55" s="33"/>
      <c r="L55" s="33"/>
      <c r="M55" s="33"/>
    </row>
    <row r="56" spans="1:13" ht="17.25" customHeight="1">
      <c r="A56" s="82">
        <v>4267</v>
      </c>
      <c r="B56" s="85">
        <v>4267</v>
      </c>
      <c r="C56" s="88" t="s">
        <v>130</v>
      </c>
      <c r="D56" s="85">
        <v>4267</v>
      </c>
      <c r="E56" s="33"/>
      <c r="F56" s="33"/>
      <c r="G56" s="33"/>
      <c r="H56" s="33"/>
      <c r="I56" s="33"/>
      <c r="J56" s="33"/>
      <c r="K56" s="33"/>
      <c r="L56" s="33"/>
      <c r="M56" s="33"/>
    </row>
    <row r="57" spans="1:13" ht="17.25" customHeight="1">
      <c r="A57" s="82">
        <v>4268</v>
      </c>
      <c r="B57" s="85">
        <v>4269</v>
      </c>
      <c r="C57" s="88" t="s">
        <v>240</v>
      </c>
      <c r="D57" s="85">
        <v>4269</v>
      </c>
      <c r="E57" s="33"/>
      <c r="F57" s="33"/>
      <c r="G57" s="33"/>
      <c r="H57" s="33"/>
      <c r="I57" s="33"/>
      <c r="J57" s="33"/>
      <c r="K57" s="33"/>
      <c r="L57" s="33"/>
      <c r="M57" s="33"/>
    </row>
    <row r="58" spans="1:13" ht="17.25" customHeight="1">
      <c r="A58" s="74">
        <v>4400</v>
      </c>
      <c r="B58" s="75" t="s">
        <v>361</v>
      </c>
      <c r="C58" s="89" t="s">
        <v>399</v>
      </c>
      <c r="D58" s="75" t="s">
        <v>361</v>
      </c>
      <c r="E58" s="21"/>
      <c r="F58" s="21"/>
      <c r="G58" s="21"/>
      <c r="H58" s="21"/>
      <c r="I58" s="21"/>
      <c r="J58" s="21"/>
      <c r="K58" s="21"/>
      <c r="L58" s="21"/>
      <c r="M58" s="21"/>
    </row>
    <row r="59" spans="1:13">
      <c r="A59" s="62"/>
      <c r="B59" s="63"/>
      <c r="C59" s="64" t="s">
        <v>383</v>
      </c>
      <c r="D59" s="63"/>
      <c r="E59" s="81"/>
      <c r="F59" s="65"/>
      <c r="G59" s="65"/>
      <c r="H59" s="65"/>
      <c r="I59" s="65"/>
      <c r="J59" s="65"/>
      <c r="K59" s="65"/>
      <c r="L59" s="65"/>
      <c r="M59" s="65"/>
    </row>
    <row r="60" spans="1:13" ht="27">
      <c r="A60" s="77">
        <v>4410</v>
      </c>
      <c r="B60" s="78" t="s">
        <v>361</v>
      </c>
      <c r="C60" s="90" t="s">
        <v>400</v>
      </c>
      <c r="D60" s="78" t="s">
        <v>361</v>
      </c>
      <c r="E60" s="23"/>
      <c r="F60" s="23"/>
      <c r="G60" s="23"/>
      <c r="H60" s="23"/>
      <c r="I60" s="23"/>
      <c r="J60" s="23"/>
      <c r="K60" s="23"/>
      <c r="L60" s="23"/>
      <c r="M60" s="23"/>
    </row>
    <row r="61" spans="1:13">
      <c r="A61" s="57"/>
      <c r="B61" s="80"/>
      <c r="C61" s="64" t="s">
        <v>110</v>
      </c>
      <c r="D61" s="80"/>
      <c r="E61" s="65"/>
      <c r="F61" s="65"/>
      <c r="G61" s="65"/>
      <c r="H61" s="65"/>
      <c r="I61" s="65"/>
      <c r="J61" s="65"/>
      <c r="K61" s="65"/>
      <c r="L61" s="65"/>
      <c r="M61" s="65"/>
    </row>
    <row r="62" spans="1:13" ht="30.75" customHeight="1">
      <c r="A62" s="82">
        <v>4411</v>
      </c>
      <c r="B62" s="85">
        <v>4511</v>
      </c>
      <c r="C62" s="88" t="s">
        <v>217</v>
      </c>
      <c r="D62" s="85">
        <v>4511</v>
      </c>
      <c r="E62" s="33"/>
      <c r="F62" s="33"/>
      <c r="G62" s="33"/>
      <c r="H62" s="33"/>
      <c r="I62" s="33"/>
      <c r="J62" s="33"/>
      <c r="K62" s="33"/>
      <c r="L62" s="33"/>
      <c r="M62" s="33"/>
    </row>
    <row r="63" spans="1:13" ht="30.75" customHeight="1">
      <c r="A63" s="82">
        <v>4412</v>
      </c>
      <c r="B63" s="85">
        <v>4512</v>
      </c>
      <c r="C63" s="88" t="s">
        <v>230</v>
      </c>
      <c r="D63" s="85">
        <v>4512</v>
      </c>
      <c r="E63" s="33"/>
      <c r="F63" s="33"/>
      <c r="G63" s="33"/>
      <c r="H63" s="33"/>
      <c r="I63" s="33"/>
      <c r="J63" s="33"/>
      <c r="K63" s="33"/>
      <c r="L63" s="33"/>
      <c r="M63" s="33"/>
    </row>
    <row r="64" spans="1:13" ht="27">
      <c r="A64" s="77">
        <v>4420</v>
      </c>
      <c r="B64" s="78" t="s">
        <v>361</v>
      </c>
      <c r="C64" s="90" t="s">
        <v>401</v>
      </c>
      <c r="D64" s="78" t="s">
        <v>361</v>
      </c>
      <c r="E64" s="23"/>
      <c r="F64" s="23"/>
      <c r="G64" s="23"/>
      <c r="H64" s="23"/>
      <c r="I64" s="23"/>
      <c r="J64" s="23"/>
      <c r="K64" s="23"/>
      <c r="L64" s="23"/>
      <c r="M64" s="23"/>
    </row>
    <row r="65" spans="1:13">
      <c r="A65" s="57"/>
      <c r="B65" s="80"/>
      <c r="C65" s="64" t="s">
        <v>110</v>
      </c>
      <c r="D65" s="80"/>
      <c r="E65" s="65"/>
      <c r="F65" s="65"/>
      <c r="G65" s="65"/>
      <c r="H65" s="65"/>
      <c r="I65" s="65"/>
      <c r="J65" s="65"/>
      <c r="K65" s="65"/>
      <c r="L65" s="65"/>
      <c r="M65" s="65"/>
    </row>
    <row r="66" spans="1:13" ht="30" customHeight="1">
      <c r="A66" s="82">
        <v>4421</v>
      </c>
      <c r="B66" s="85">
        <v>4521</v>
      </c>
      <c r="C66" s="88" t="s">
        <v>267</v>
      </c>
      <c r="D66" s="85">
        <v>4521</v>
      </c>
      <c r="E66" s="33"/>
      <c r="F66" s="33"/>
      <c r="G66" s="33"/>
      <c r="H66" s="33"/>
      <c r="I66" s="33"/>
      <c r="J66" s="33"/>
      <c r="K66" s="33"/>
      <c r="L66" s="33"/>
      <c r="M66" s="33"/>
    </row>
    <row r="67" spans="1:13" ht="15.75" customHeight="1">
      <c r="A67" s="74">
        <v>4500</v>
      </c>
      <c r="B67" s="75" t="s">
        <v>361</v>
      </c>
      <c r="C67" s="89" t="s">
        <v>402</v>
      </c>
      <c r="D67" s="75" t="s">
        <v>361</v>
      </c>
      <c r="E67" s="21"/>
      <c r="F67" s="21"/>
      <c r="G67" s="21"/>
      <c r="H67" s="21"/>
      <c r="I67" s="21"/>
      <c r="J67" s="21"/>
      <c r="K67" s="21"/>
      <c r="L67" s="21"/>
      <c r="M67" s="21"/>
    </row>
    <row r="68" spans="1:13">
      <c r="A68" s="62"/>
      <c r="B68" s="63"/>
      <c r="C68" s="64" t="s">
        <v>383</v>
      </c>
      <c r="D68" s="63"/>
      <c r="E68" s="65"/>
      <c r="F68" s="65"/>
      <c r="G68" s="65"/>
      <c r="H68" s="65"/>
      <c r="I68" s="65"/>
      <c r="J68" s="65"/>
      <c r="K68" s="65"/>
      <c r="L68" s="65"/>
      <c r="M68" s="65"/>
    </row>
    <row r="69" spans="1:13" ht="27">
      <c r="A69" s="77">
        <v>4520</v>
      </c>
      <c r="B69" s="78" t="s">
        <v>361</v>
      </c>
      <c r="C69" s="90" t="s">
        <v>403</v>
      </c>
      <c r="D69" s="78" t="s">
        <v>361</v>
      </c>
      <c r="E69" s="23"/>
      <c r="F69" s="23"/>
      <c r="G69" s="23"/>
      <c r="H69" s="23"/>
      <c r="I69" s="23"/>
      <c r="J69" s="23"/>
      <c r="K69" s="23"/>
      <c r="L69" s="23"/>
      <c r="M69" s="23"/>
    </row>
    <row r="70" spans="1:13">
      <c r="A70" s="57"/>
      <c r="B70" s="80"/>
      <c r="C70" s="64" t="s">
        <v>110</v>
      </c>
      <c r="D70" s="80"/>
      <c r="E70" s="65"/>
      <c r="F70" s="65"/>
      <c r="G70" s="65"/>
      <c r="H70" s="65"/>
      <c r="I70" s="65"/>
      <c r="J70" s="65"/>
      <c r="K70" s="65"/>
      <c r="L70" s="65"/>
      <c r="M70" s="65"/>
    </row>
    <row r="71" spans="1:13" ht="32.25" customHeight="1">
      <c r="A71" s="82">
        <v>4522</v>
      </c>
      <c r="B71" s="85">
        <v>4622</v>
      </c>
      <c r="C71" s="88" t="s">
        <v>404</v>
      </c>
      <c r="D71" s="85">
        <v>4622</v>
      </c>
      <c r="E71" s="33"/>
      <c r="F71" s="33"/>
      <c r="G71" s="33"/>
      <c r="H71" s="33"/>
      <c r="I71" s="33"/>
      <c r="J71" s="33"/>
      <c r="K71" s="33"/>
      <c r="L71" s="33"/>
      <c r="M71" s="33"/>
    </row>
    <row r="72" spans="1:13" ht="27">
      <c r="A72" s="77">
        <v>4530</v>
      </c>
      <c r="B72" s="78" t="s">
        <v>361</v>
      </c>
      <c r="C72" s="90" t="s">
        <v>405</v>
      </c>
      <c r="D72" s="78" t="s">
        <v>361</v>
      </c>
      <c r="E72" s="23"/>
      <c r="F72" s="23"/>
      <c r="G72" s="23"/>
      <c r="H72" s="23"/>
      <c r="I72" s="23"/>
      <c r="J72" s="23"/>
      <c r="K72" s="23"/>
      <c r="L72" s="23"/>
      <c r="M72" s="23"/>
    </row>
    <row r="73" spans="1:13">
      <c r="A73" s="57"/>
      <c r="B73" s="80"/>
      <c r="C73" s="64" t="s">
        <v>110</v>
      </c>
      <c r="D73" s="80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31.5" customHeight="1">
      <c r="A74" s="82">
        <v>4531</v>
      </c>
      <c r="B74" s="91">
        <v>4637</v>
      </c>
      <c r="C74" s="92" t="s">
        <v>215</v>
      </c>
      <c r="D74" s="91">
        <v>4637</v>
      </c>
      <c r="E74" s="33"/>
      <c r="F74" s="33"/>
      <c r="G74" s="33"/>
      <c r="H74" s="33"/>
      <c r="I74" s="33"/>
      <c r="J74" s="33"/>
      <c r="K74" s="33"/>
      <c r="L74" s="33"/>
      <c r="M74" s="33"/>
    </row>
    <row r="75" spans="1:13" ht="31.5" customHeight="1">
      <c r="A75" s="82">
        <v>4532</v>
      </c>
      <c r="B75" s="91">
        <v>4638</v>
      </c>
      <c r="C75" s="92" t="s">
        <v>241</v>
      </c>
      <c r="D75" s="91">
        <v>4638</v>
      </c>
      <c r="E75" s="33"/>
      <c r="F75" s="33"/>
      <c r="G75" s="33"/>
      <c r="H75" s="33"/>
      <c r="I75" s="33"/>
      <c r="J75" s="33"/>
      <c r="K75" s="33"/>
      <c r="L75" s="33"/>
      <c r="M75" s="33"/>
    </row>
    <row r="76" spans="1:13" ht="17.25" customHeight="1">
      <c r="A76" s="82">
        <v>4533</v>
      </c>
      <c r="B76" s="85">
        <v>4639</v>
      </c>
      <c r="C76" s="93" t="s">
        <v>167</v>
      </c>
      <c r="D76" s="85">
        <v>4639</v>
      </c>
      <c r="E76" s="33"/>
      <c r="F76" s="33"/>
      <c r="G76" s="33"/>
      <c r="H76" s="33"/>
      <c r="I76" s="33"/>
      <c r="J76" s="33"/>
      <c r="K76" s="33"/>
      <c r="L76" s="33"/>
      <c r="M76" s="33"/>
    </row>
    <row r="77" spans="1:13" ht="25.5">
      <c r="A77" s="77">
        <v>4540</v>
      </c>
      <c r="B77" s="78" t="s">
        <v>361</v>
      </c>
      <c r="C77" s="94" t="s">
        <v>406</v>
      </c>
      <c r="D77" s="78" t="s">
        <v>361</v>
      </c>
      <c r="E77" s="23"/>
      <c r="F77" s="23"/>
      <c r="G77" s="23"/>
      <c r="H77" s="23"/>
      <c r="I77" s="23"/>
      <c r="J77" s="23"/>
      <c r="K77" s="23"/>
      <c r="L77" s="23"/>
      <c r="M77" s="23"/>
    </row>
    <row r="78" spans="1:13">
      <c r="A78" s="95"/>
      <c r="B78" s="13"/>
      <c r="C78" s="64" t="s">
        <v>110</v>
      </c>
      <c r="D78" s="13"/>
      <c r="E78" s="20"/>
      <c r="F78" s="20"/>
      <c r="G78" s="20"/>
      <c r="H78" s="20"/>
      <c r="I78" s="20"/>
      <c r="J78" s="20"/>
      <c r="K78" s="20"/>
      <c r="L78" s="20"/>
      <c r="M78" s="20"/>
    </row>
    <row r="79" spans="1:13" ht="30" customHeight="1">
      <c r="A79" s="82">
        <v>4542</v>
      </c>
      <c r="B79" s="85">
        <v>4656</v>
      </c>
      <c r="C79" s="93" t="s">
        <v>407</v>
      </c>
      <c r="D79" s="85">
        <v>4656</v>
      </c>
      <c r="E79" s="33"/>
      <c r="F79" s="33"/>
      <c r="G79" s="33"/>
      <c r="H79" s="33"/>
      <c r="I79" s="33"/>
      <c r="J79" s="33"/>
      <c r="K79" s="33"/>
      <c r="L79" s="33"/>
      <c r="M79" s="33"/>
    </row>
    <row r="80" spans="1:13" ht="19.5" customHeight="1">
      <c r="A80" s="82">
        <v>4543</v>
      </c>
      <c r="B80" s="85">
        <v>4657</v>
      </c>
      <c r="C80" s="93" t="s">
        <v>408</v>
      </c>
      <c r="D80" s="85">
        <v>4657</v>
      </c>
      <c r="E80" s="33"/>
      <c r="F80" s="33"/>
      <c r="G80" s="33"/>
      <c r="H80" s="33"/>
      <c r="I80" s="33"/>
      <c r="J80" s="33"/>
      <c r="K80" s="33"/>
      <c r="L80" s="33"/>
      <c r="M80" s="33"/>
    </row>
    <row r="81" spans="1:13" ht="27">
      <c r="A81" s="74">
        <v>4600</v>
      </c>
      <c r="B81" s="75" t="s">
        <v>361</v>
      </c>
      <c r="C81" s="96" t="s">
        <v>409</v>
      </c>
      <c r="D81" s="75" t="s">
        <v>361</v>
      </c>
      <c r="E81" s="21"/>
      <c r="F81" s="21"/>
      <c r="G81" s="21"/>
      <c r="H81" s="21"/>
      <c r="I81" s="21"/>
      <c r="J81" s="21"/>
      <c r="K81" s="21"/>
      <c r="L81" s="21"/>
      <c r="M81" s="21"/>
    </row>
    <row r="82" spans="1:13">
      <c r="A82" s="62"/>
      <c r="B82" s="63"/>
      <c r="C82" s="64" t="s">
        <v>383</v>
      </c>
      <c r="D82" s="63"/>
      <c r="E82" s="65"/>
      <c r="F82" s="65"/>
      <c r="G82" s="65"/>
      <c r="H82" s="65"/>
      <c r="I82" s="65"/>
      <c r="J82" s="65"/>
      <c r="K82" s="65"/>
      <c r="L82" s="65"/>
      <c r="M82" s="65"/>
    </row>
    <row r="83" spans="1:13" ht="27">
      <c r="A83" s="77">
        <v>4630</v>
      </c>
      <c r="B83" s="78" t="s">
        <v>361</v>
      </c>
      <c r="C83" s="90" t="s">
        <v>410</v>
      </c>
      <c r="D83" s="78" t="s">
        <v>361</v>
      </c>
      <c r="E83" s="97"/>
      <c r="F83" s="23"/>
      <c r="G83" s="23"/>
      <c r="H83" s="23"/>
      <c r="I83" s="23"/>
      <c r="J83" s="23"/>
      <c r="K83" s="23"/>
      <c r="L83" s="23"/>
      <c r="M83" s="23"/>
    </row>
    <row r="84" spans="1:13">
      <c r="A84" s="57"/>
      <c r="B84" s="80"/>
      <c r="C84" s="64" t="s">
        <v>110</v>
      </c>
      <c r="D84" s="80"/>
      <c r="E84" s="65"/>
      <c r="F84" s="65"/>
      <c r="G84" s="65"/>
      <c r="H84" s="65"/>
      <c r="I84" s="65"/>
      <c r="J84" s="65"/>
      <c r="K84" s="65"/>
      <c r="L84" s="65"/>
      <c r="M84" s="65"/>
    </row>
    <row r="85" spans="1:13" ht="18" customHeight="1">
      <c r="A85" s="82">
        <v>4634</v>
      </c>
      <c r="B85" s="85">
        <v>4729</v>
      </c>
      <c r="C85" s="88" t="s">
        <v>348</v>
      </c>
      <c r="D85" s="85">
        <v>4729</v>
      </c>
      <c r="E85" s="33"/>
      <c r="F85" s="33"/>
      <c r="G85" s="33"/>
      <c r="H85" s="33"/>
      <c r="I85" s="33"/>
      <c r="J85" s="33"/>
      <c r="K85" s="33"/>
      <c r="L85" s="33"/>
      <c r="M85" s="33"/>
    </row>
    <row r="86" spans="1:13" ht="16.5" customHeight="1">
      <c r="A86" s="74">
        <v>4700</v>
      </c>
      <c r="B86" s="75" t="s">
        <v>361</v>
      </c>
      <c r="C86" s="98" t="s">
        <v>411</v>
      </c>
      <c r="D86" s="75" t="s">
        <v>361</v>
      </c>
      <c r="E86" s="21"/>
      <c r="F86" s="21"/>
      <c r="G86" s="21"/>
      <c r="H86" s="21"/>
      <c r="I86" s="21"/>
      <c r="J86" s="21"/>
      <c r="K86" s="21"/>
      <c r="L86" s="21"/>
      <c r="M86" s="21"/>
    </row>
    <row r="87" spans="1:13">
      <c r="A87" s="62"/>
      <c r="B87" s="63"/>
      <c r="C87" s="64" t="s">
        <v>383</v>
      </c>
      <c r="D87" s="63"/>
      <c r="E87" s="65"/>
      <c r="F87" s="65"/>
      <c r="G87" s="65"/>
      <c r="H87" s="65"/>
      <c r="I87" s="65"/>
      <c r="J87" s="65"/>
      <c r="K87" s="65"/>
      <c r="L87" s="65"/>
      <c r="M87" s="65"/>
    </row>
    <row r="88" spans="1:13" ht="27">
      <c r="A88" s="77">
        <v>4710</v>
      </c>
      <c r="B88" s="78" t="s">
        <v>361</v>
      </c>
      <c r="C88" s="87" t="s">
        <v>412</v>
      </c>
      <c r="D88" s="78" t="s">
        <v>361</v>
      </c>
      <c r="E88" s="23"/>
      <c r="F88" s="23"/>
      <c r="G88" s="23"/>
      <c r="H88" s="23"/>
      <c r="I88" s="23"/>
      <c r="J88" s="23"/>
      <c r="K88" s="23"/>
      <c r="L88" s="23"/>
      <c r="M88" s="23"/>
    </row>
    <row r="89" spans="1:13">
      <c r="A89" s="57"/>
      <c r="B89" s="80"/>
      <c r="C89" s="64" t="s">
        <v>110</v>
      </c>
      <c r="D89" s="80"/>
      <c r="E89" s="65"/>
      <c r="F89" s="65"/>
      <c r="G89" s="65"/>
      <c r="H89" s="65"/>
      <c r="I89" s="65"/>
      <c r="J89" s="65"/>
      <c r="K89" s="65"/>
      <c r="L89" s="65"/>
      <c r="M89" s="65"/>
    </row>
    <row r="90" spans="1:13" ht="30.75" customHeight="1">
      <c r="A90" s="82">
        <v>4712</v>
      </c>
      <c r="B90" s="85">
        <v>4819</v>
      </c>
      <c r="C90" s="88" t="s">
        <v>219</v>
      </c>
      <c r="D90" s="85">
        <v>4819</v>
      </c>
      <c r="E90" s="33"/>
      <c r="F90" s="33"/>
      <c r="G90" s="33"/>
      <c r="H90" s="33"/>
      <c r="I90" s="33"/>
      <c r="J90" s="33"/>
      <c r="K90" s="33"/>
      <c r="L90" s="33"/>
      <c r="M90" s="33"/>
    </row>
    <row r="91" spans="1:13" ht="54">
      <c r="A91" s="77">
        <v>4720</v>
      </c>
      <c r="B91" s="78" t="s">
        <v>361</v>
      </c>
      <c r="C91" s="90" t="s">
        <v>413</v>
      </c>
      <c r="D91" s="78" t="s">
        <v>361</v>
      </c>
      <c r="E91" s="99"/>
      <c r="F91" s="99"/>
      <c r="G91" s="99"/>
      <c r="H91" s="99"/>
      <c r="I91" s="99"/>
      <c r="J91" s="99"/>
      <c r="K91" s="99"/>
      <c r="L91" s="99"/>
      <c r="M91" s="99"/>
    </row>
    <row r="92" spans="1:13">
      <c r="A92" s="57"/>
      <c r="B92" s="80"/>
      <c r="C92" s="64" t="s">
        <v>110</v>
      </c>
      <c r="D92" s="80"/>
      <c r="E92" s="65"/>
      <c r="F92" s="65"/>
      <c r="G92" s="65"/>
      <c r="H92" s="65"/>
      <c r="I92" s="65"/>
      <c r="J92" s="65"/>
      <c r="K92" s="65"/>
      <c r="L92" s="65"/>
      <c r="M92" s="65"/>
    </row>
    <row r="93" spans="1:13" ht="19.5" customHeight="1">
      <c r="A93" s="82">
        <v>4723</v>
      </c>
      <c r="B93" s="85">
        <v>4823</v>
      </c>
      <c r="C93" s="88" t="s">
        <v>133</v>
      </c>
      <c r="D93" s="85">
        <v>4823</v>
      </c>
      <c r="E93" s="33"/>
      <c r="F93" s="33"/>
      <c r="G93" s="33"/>
      <c r="H93" s="33"/>
      <c r="I93" s="33"/>
      <c r="J93" s="33"/>
      <c r="K93" s="33"/>
      <c r="L93" s="33"/>
      <c r="M93" s="33"/>
    </row>
    <row r="94" spans="1:13" ht="18" customHeight="1">
      <c r="A94" s="77">
        <v>4760</v>
      </c>
      <c r="B94" s="78" t="s">
        <v>361</v>
      </c>
      <c r="C94" s="90" t="s">
        <v>414</v>
      </c>
      <c r="D94" s="78" t="s">
        <v>361</v>
      </c>
      <c r="E94" s="99"/>
      <c r="F94" s="99"/>
      <c r="G94" s="99"/>
      <c r="H94" s="99"/>
      <c r="I94" s="99"/>
      <c r="J94" s="99"/>
      <c r="K94" s="99"/>
      <c r="L94" s="99"/>
      <c r="M94" s="99"/>
    </row>
    <row r="95" spans="1:13">
      <c r="A95" s="57"/>
      <c r="B95" s="80"/>
      <c r="C95" s="64" t="s">
        <v>110</v>
      </c>
      <c r="D95" s="80"/>
      <c r="E95" s="65"/>
      <c r="F95" s="65"/>
      <c r="G95" s="65"/>
      <c r="H95" s="65"/>
      <c r="I95" s="65"/>
      <c r="J95" s="65"/>
      <c r="K95" s="65"/>
      <c r="L95" s="65"/>
      <c r="M95" s="65"/>
    </row>
    <row r="96" spans="1:13" ht="16.5" customHeight="1">
      <c r="A96" s="82">
        <v>4761</v>
      </c>
      <c r="B96" s="85">
        <v>4861</v>
      </c>
      <c r="C96" s="88" t="s">
        <v>134</v>
      </c>
      <c r="D96" s="85">
        <v>4861</v>
      </c>
      <c r="E96" s="33"/>
      <c r="F96" s="33"/>
      <c r="G96" s="33"/>
      <c r="H96" s="33"/>
      <c r="I96" s="33"/>
      <c r="J96" s="33"/>
      <c r="K96" s="33"/>
      <c r="L96" s="33"/>
      <c r="M96" s="33"/>
    </row>
    <row r="97" spans="1:13" ht="16.5" customHeight="1">
      <c r="A97" s="77">
        <v>4770</v>
      </c>
      <c r="B97" s="78" t="s">
        <v>361</v>
      </c>
      <c r="C97" s="90" t="s">
        <v>415</v>
      </c>
      <c r="D97" s="78" t="s">
        <v>361</v>
      </c>
      <c r="E97" s="99"/>
      <c r="F97" s="99"/>
      <c r="G97" s="99"/>
      <c r="H97" s="99"/>
      <c r="I97" s="99"/>
      <c r="J97" s="99"/>
      <c r="K97" s="99"/>
      <c r="L97" s="99"/>
      <c r="M97" s="99"/>
    </row>
    <row r="98" spans="1:13">
      <c r="A98" s="57"/>
      <c r="B98" s="80"/>
      <c r="C98" s="64" t="s">
        <v>110</v>
      </c>
      <c r="D98" s="80"/>
      <c r="E98" s="65"/>
      <c r="F98" s="65"/>
      <c r="G98" s="65"/>
      <c r="H98" s="65"/>
      <c r="I98" s="65"/>
      <c r="J98" s="65"/>
      <c r="K98" s="65"/>
      <c r="L98" s="65"/>
      <c r="M98" s="65"/>
    </row>
    <row r="99" spans="1:13" ht="17.25" customHeight="1">
      <c r="A99" s="82">
        <v>4771</v>
      </c>
      <c r="B99" s="85">
        <v>4891</v>
      </c>
      <c r="C99" s="100" t="s">
        <v>416</v>
      </c>
      <c r="D99" s="85">
        <v>4891</v>
      </c>
      <c r="E99" s="33"/>
      <c r="F99" s="33"/>
      <c r="G99" s="33"/>
      <c r="H99" s="33"/>
      <c r="I99" s="33"/>
      <c r="J99" s="33"/>
      <c r="K99" s="33"/>
      <c r="L99" s="33"/>
      <c r="M99" s="33"/>
    </row>
    <row r="100" spans="1:13" ht="42.75" customHeight="1">
      <c r="A100" s="82">
        <v>4772</v>
      </c>
      <c r="B100" s="101" t="s">
        <v>361</v>
      </c>
      <c r="C100" s="88" t="s">
        <v>417</v>
      </c>
      <c r="D100" s="101" t="s">
        <v>361</v>
      </c>
      <c r="E100" s="33"/>
      <c r="F100" s="33"/>
      <c r="G100" s="33"/>
      <c r="H100" s="33"/>
      <c r="I100" s="33"/>
      <c r="J100" s="33"/>
      <c r="K100" s="33"/>
      <c r="L100" s="33"/>
      <c r="M100" s="33"/>
    </row>
    <row r="101" spans="1:13" s="55" customFormat="1" ht="28.5">
      <c r="A101" s="68">
        <v>5000</v>
      </c>
      <c r="B101" s="102" t="s">
        <v>361</v>
      </c>
      <c r="C101" s="103" t="s">
        <v>418</v>
      </c>
      <c r="D101" s="102" t="s">
        <v>361</v>
      </c>
      <c r="E101" s="104"/>
      <c r="F101" s="104"/>
      <c r="G101" s="104"/>
      <c r="H101" s="104"/>
      <c r="I101" s="104"/>
      <c r="J101" s="104"/>
      <c r="K101" s="104"/>
      <c r="L101" s="104"/>
      <c r="M101" s="104"/>
    </row>
    <row r="102" spans="1:13">
      <c r="A102" s="62"/>
      <c r="B102" s="63"/>
      <c r="C102" s="64" t="s">
        <v>383</v>
      </c>
      <c r="D102" s="63"/>
      <c r="E102" s="65"/>
      <c r="F102" s="65"/>
      <c r="G102" s="65"/>
      <c r="H102" s="65"/>
      <c r="I102" s="65"/>
      <c r="J102" s="65"/>
      <c r="K102" s="65"/>
      <c r="L102" s="65"/>
      <c r="M102" s="65"/>
    </row>
    <row r="103" spans="1:13" ht="20.25" customHeight="1">
      <c r="A103" s="74">
        <v>5100</v>
      </c>
      <c r="B103" s="75" t="s">
        <v>361</v>
      </c>
      <c r="C103" s="89" t="s">
        <v>419</v>
      </c>
      <c r="D103" s="75" t="s">
        <v>361</v>
      </c>
      <c r="E103" s="21"/>
      <c r="F103" s="21"/>
      <c r="G103" s="21"/>
      <c r="H103" s="21"/>
      <c r="I103" s="21"/>
      <c r="J103" s="21"/>
      <c r="K103" s="21"/>
      <c r="L103" s="21"/>
      <c r="M103" s="21"/>
    </row>
    <row r="104" spans="1:13">
      <c r="A104" s="62"/>
      <c r="B104" s="63"/>
      <c r="C104" s="64" t="s">
        <v>383</v>
      </c>
      <c r="D104" s="63"/>
      <c r="E104" s="65"/>
      <c r="F104" s="65"/>
      <c r="G104" s="65"/>
      <c r="H104" s="65"/>
      <c r="I104" s="65"/>
      <c r="J104" s="65"/>
      <c r="K104" s="65"/>
      <c r="L104" s="65"/>
      <c r="M104" s="65"/>
    </row>
    <row r="105" spans="1:13" ht="18.75" customHeight="1">
      <c r="A105" s="77">
        <v>5110</v>
      </c>
      <c r="B105" s="78" t="s">
        <v>361</v>
      </c>
      <c r="C105" s="90" t="s">
        <v>420</v>
      </c>
      <c r="D105" s="78" t="s">
        <v>361</v>
      </c>
      <c r="E105" s="23"/>
      <c r="F105" s="23"/>
      <c r="G105" s="23"/>
      <c r="H105" s="23"/>
      <c r="I105" s="23"/>
      <c r="J105" s="23"/>
      <c r="K105" s="23"/>
      <c r="L105" s="23"/>
      <c r="M105" s="23"/>
    </row>
    <row r="106" spans="1:13" ht="13.5" customHeight="1">
      <c r="A106" s="57"/>
      <c r="B106" s="80"/>
      <c r="C106" s="64" t="s">
        <v>110</v>
      </c>
      <c r="D106" s="80"/>
      <c r="E106" s="65"/>
      <c r="F106" s="65"/>
      <c r="G106" s="65"/>
      <c r="H106" s="65"/>
      <c r="I106" s="65"/>
      <c r="J106" s="65"/>
      <c r="K106" s="65"/>
      <c r="L106" s="65"/>
      <c r="M106" s="65"/>
    </row>
    <row r="107" spans="1:13" ht="18" customHeight="1">
      <c r="A107" s="82">
        <v>5111</v>
      </c>
      <c r="B107" s="85">
        <v>5111</v>
      </c>
      <c r="C107" s="88" t="s">
        <v>421</v>
      </c>
      <c r="D107" s="85">
        <v>5111</v>
      </c>
      <c r="E107" s="33"/>
      <c r="F107" s="105"/>
      <c r="G107" s="105"/>
      <c r="H107" s="105"/>
      <c r="I107" s="105"/>
      <c r="J107" s="105"/>
      <c r="K107" s="105"/>
      <c r="L107" s="105"/>
      <c r="M107" s="105"/>
    </row>
    <row r="108" spans="1:13" ht="18" customHeight="1">
      <c r="A108" s="82">
        <v>5112</v>
      </c>
      <c r="B108" s="85">
        <v>5112</v>
      </c>
      <c r="C108" s="88" t="s">
        <v>173</v>
      </c>
      <c r="D108" s="85">
        <v>5112</v>
      </c>
      <c r="E108" s="33"/>
      <c r="F108" s="105"/>
      <c r="G108" s="105"/>
      <c r="H108" s="105"/>
      <c r="I108" s="105"/>
      <c r="J108" s="105"/>
      <c r="K108" s="105"/>
      <c r="L108" s="105"/>
      <c r="M108" s="105"/>
    </row>
    <row r="109" spans="1:13" ht="18" customHeight="1">
      <c r="A109" s="82">
        <v>5113</v>
      </c>
      <c r="B109" s="85">
        <v>5113</v>
      </c>
      <c r="C109" s="88" t="s">
        <v>174</v>
      </c>
      <c r="D109" s="85">
        <v>5113</v>
      </c>
      <c r="E109" s="33"/>
      <c r="F109" s="105"/>
      <c r="G109" s="105"/>
      <c r="H109" s="105"/>
      <c r="I109" s="105"/>
      <c r="J109" s="105"/>
      <c r="K109" s="105"/>
      <c r="L109" s="105"/>
      <c r="M109" s="105"/>
    </row>
    <row r="110" spans="1:13" ht="19.5" customHeight="1">
      <c r="A110" s="77">
        <v>5120</v>
      </c>
      <c r="B110" s="78" t="s">
        <v>361</v>
      </c>
      <c r="C110" s="90" t="s">
        <v>422</v>
      </c>
      <c r="D110" s="78" t="s">
        <v>361</v>
      </c>
      <c r="E110" s="23"/>
      <c r="F110" s="23"/>
      <c r="G110" s="23"/>
      <c r="H110" s="23"/>
      <c r="I110" s="23"/>
      <c r="J110" s="23"/>
      <c r="K110" s="23"/>
      <c r="L110" s="23"/>
      <c r="M110" s="23"/>
    </row>
    <row r="111" spans="1:13">
      <c r="A111" s="57"/>
      <c r="B111" s="80"/>
      <c r="C111" s="106" t="s">
        <v>110</v>
      </c>
      <c r="D111" s="80"/>
      <c r="E111" s="65"/>
      <c r="F111" s="65"/>
      <c r="G111" s="65"/>
      <c r="H111" s="65"/>
      <c r="I111" s="65"/>
      <c r="J111" s="65"/>
      <c r="K111" s="65"/>
      <c r="L111" s="65"/>
      <c r="M111" s="65"/>
    </row>
    <row r="112" spans="1:13" ht="17.25" customHeight="1">
      <c r="A112" s="82">
        <v>5121</v>
      </c>
      <c r="B112" s="85">
        <v>5121</v>
      </c>
      <c r="C112" s="88" t="s">
        <v>423</v>
      </c>
      <c r="D112" s="85">
        <v>5121</v>
      </c>
      <c r="E112" s="33"/>
      <c r="F112" s="105"/>
      <c r="G112" s="105"/>
      <c r="H112" s="105"/>
      <c r="I112" s="105"/>
      <c r="J112" s="105"/>
      <c r="K112" s="105"/>
      <c r="L112" s="105"/>
      <c r="M112" s="105"/>
    </row>
    <row r="113" spans="1:13" ht="17.25" customHeight="1">
      <c r="A113" s="82">
        <v>5122</v>
      </c>
      <c r="B113" s="85">
        <v>5122</v>
      </c>
      <c r="C113" s="88" t="s">
        <v>332</v>
      </c>
      <c r="D113" s="85">
        <v>5122</v>
      </c>
      <c r="E113" s="33"/>
      <c r="F113" s="105"/>
      <c r="G113" s="105"/>
      <c r="H113" s="105"/>
      <c r="I113" s="105"/>
      <c r="J113" s="105"/>
      <c r="K113" s="105"/>
      <c r="L113" s="105"/>
      <c r="M113" s="105"/>
    </row>
    <row r="114" spans="1:13" ht="17.25" customHeight="1">
      <c r="A114" s="82">
        <v>5123</v>
      </c>
      <c r="B114" s="85">
        <v>5129</v>
      </c>
      <c r="C114" s="88" t="s">
        <v>424</v>
      </c>
      <c r="D114" s="85">
        <v>5129</v>
      </c>
      <c r="E114" s="33"/>
      <c r="F114" s="105"/>
      <c r="G114" s="105"/>
      <c r="H114" s="105"/>
      <c r="I114" s="105"/>
      <c r="J114" s="105"/>
      <c r="K114" s="105"/>
      <c r="L114" s="105"/>
      <c r="M114" s="105"/>
    </row>
    <row r="115" spans="1:13" ht="17.25" customHeight="1">
      <c r="A115" s="77">
        <v>5130</v>
      </c>
      <c r="B115" s="78" t="s">
        <v>361</v>
      </c>
      <c r="C115" s="90" t="s">
        <v>425</v>
      </c>
      <c r="D115" s="78" t="s">
        <v>361</v>
      </c>
      <c r="E115" s="23"/>
      <c r="F115" s="23"/>
      <c r="G115" s="23"/>
      <c r="H115" s="23"/>
      <c r="I115" s="23"/>
      <c r="J115" s="23"/>
      <c r="K115" s="23"/>
      <c r="L115" s="23"/>
      <c r="M115" s="23"/>
    </row>
    <row r="116" spans="1:13">
      <c r="A116" s="57"/>
      <c r="B116" s="80"/>
      <c r="C116" s="64" t="s">
        <v>110</v>
      </c>
      <c r="D116" s="80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ht="16.5" customHeight="1">
      <c r="A117" s="82">
        <v>5132</v>
      </c>
      <c r="B117" s="85">
        <v>5132</v>
      </c>
      <c r="C117" s="88" t="s">
        <v>426</v>
      </c>
      <c r="D117" s="85">
        <v>5132</v>
      </c>
      <c r="E117" s="33"/>
      <c r="F117" s="105"/>
      <c r="G117" s="105"/>
      <c r="H117" s="105"/>
      <c r="I117" s="105"/>
      <c r="J117" s="105"/>
      <c r="K117" s="105"/>
      <c r="L117" s="105"/>
      <c r="M117" s="105"/>
    </row>
    <row r="118" spans="1:13" ht="16.5" customHeight="1">
      <c r="A118" s="82">
        <v>5133</v>
      </c>
      <c r="B118" s="85">
        <v>5133</v>
      </c>
      <c r="C118" s="88" t="s">
        <v>197</v>
      </c>
      <c r="D118" s="85">
        <v>5133</v>
      </c>
      <c r="E118" s="33"/>
      <c r="F118" s="105"/>
      <c r="G118" s="105"/>
      <c r="H118" s="105"/>
      <c r="I118" s="105"/>
      <c r="J118" s="105"/>
      <c r="K118" s="105"/>
      <c r="L118" s="105"/>
      <c r="M118" s="105"/>
    </row>
    <row r="119" spans="1:13" ht="16.5" customHeight="1">
      <c r="A119" s="82">
        <v>5134</v>
      </c>
      <c r="B119" s="85">
        <v>5134</v>
      </c>
      <c r="C119" s="88" t="s">
        <v>139</v>
      </c>
      <c r="D119" s="85">
        <v>5134</v>
      </c>
      <c r="E119" s="33"/>
      <c r="F119" s="105"/>
      <c r="G119" s="105"/>
      <c r="H119" s="105"/>
      <c r="I119" s="105"/>
      <c r="J119" s="105"/>
      <c r="K119" s="105"/>
      <c r="L119" s="105"/>
      <c r="M119" s="105"/>
    </row>
    <row r="120" spans="1:13" ht="16.5" customHeight="1">
      <c r="A120" s="74">
        <v>5200</v>
      </c>
      <c r="B120" s="75" t="s">
        <v>361</v>
      </c>
      <c r="C120" s="96" t="s">
        <v>427</v>
      </c>
      <c r="D120" s="75" t="s">
        <v>361</v>
      </c>
      <c r="E120" s="21"/>
      <c r="F120" s="21"/>
      <c r="G120" s="21"/>
      <c r="H120" s="21"/>
      <c r="I120" s="21"/>
      <c r="J120" s="21"/>
      <c r="K120" s="21"/>
      <c r="L120" s="21"/>
      <c r="M120" s="21"/>
    </row>
    <row r="121" spans="1:13">
      <c r="A121" s="62"/>
      <c r="B121" s="63"/>
      <c r="C121" s="64" t="s">
        <v>383</v>
      </c>
      <c r="D121" s="63"/>
      <c r="E121" s="65"/>
      <c r="F121" s="20"/>
      <c r="G121" s="20"/>
      <c r="H121" s="20"/>
      <c r="I121" s="20"/>
      <c r="J121" s="20"/>
      <c r="K121" s="20"/>
      <c r="L121" s="20"/>
      <c r="M121" s="20"/>
    </row>
    <row r="122" spans="1:13" ht="19.5" customHeight="1">
      <c r="A122" s="82">
        <v>5221</v>
      </c>
      <c r="B122" s="85">
        <v>5221</v>
      </c>
      <c r="C122" s="88" t="s">
        <v>428</v>
      </c>
      <c r="D122" s="85">
        <v>5221</v>
      </c>
      <c r="E122" s="33"/>
      <c r="F122" s="105"/>
      <c r="G122" s="105"/>
      <c r="H122" s="105"/>
      <c r="I122" s="105"/>
      <c r="J122" s="105"/>
      <c r="K122" s="105"/>
      <c r="L122" s="105"/>
      <c r="M122" s="105"/>
    </row>
    <row r="123" spans="1:13" ht="28.5">
      <c r="A123" s="102" t="s">
        <v>429</v>
      </c>
      <c r="B123" s="107" t="s">
        <v>361</v>
      </c>
      <c r="C123" s="108" t="s">
        <v>430</v>
      </c>
      <c r="D123" s="107" t="s">
        <v>361</v>
      </c>
      <c r="E123" s="104"/>
      <c r="F123" s="104"/>
      <c r="G123" s="104"/>
      <c r="H123" s="104"/>
      <c r="I123" s="104"/>
      <c r="J123" s="104"/>
      <c r="K123" s="104"/>
      <c r="L123" s="104"/>
      <c r="M123" s="104"/>
    </row>
    <row r="124" spans="1:13">
      <c r="A124" s="13"/>
      <c r="B124" s="80"/>
      <c r="C124" s="106" t="s">
        <v>108</v>
      </c>
      <c r="D124" s="80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ht="29.25" customHeight="1">
      <c r="A125" s="75" t="s">
        <v>431</v>
      </c>
      <c r="B125" s="75" t="s">
        <v>361</v>
      </c>
      <c r="C125" s="86" t="s">
        <v>432</v>
      </c>
      <c r="D125" s="75" t="s">
        <v>361</v>
      </c>
      <c r="E125" s="109"/>
      <c r="F125" s="109"/>
      <c r="G125" s="109"/>
      <c r="H125" s="109"/>
      <c r="I125" s="109"/>
      <c r="J125" s="109"/>
      <c r="K125" s="109"/>
      <c r="L125" s="109"/>
      <c r="M125" s="109"/>
    </row>
    <row r="126" spans="1:13">
      <c r="A126" s="13"/>
      <c r="B126" s="13"/>
      <c r="C126" s="106" t="s">
        <v>108</v>
      </c>
      <c r="D126" s="13"/>
      <c r="E126" s="20"/>
      <c r="F126" s="20"/>
      <c r="G126" s="20"/>
      <c r="H126" s="20"/>
      <c r="I126" s="20"/>
      <c r="J126" s="20"/>
      <c r="K126" s="20"/>
      <c r="L126" s="20"/>
      <c r="M126" s="20"/>
    </row>
    <row r="127" spans="1:13" ht="18.75" customHeight="1">
      <c r="A127" s="101" t="s">
        <v>433</v>
      </c>
      <c r="B127" s="85">
        <v>8111</v>
      </c>
      <c r="C127" s="110" t="s">
        <v>434</v>
      </c>
      <c r="D127" s="85">
        <v>8111</v>
      </c>
      <c r="E127" s="33"/>
      <c r="F127" s="33"/>
      <c r="G127" s="33"/>
      <c r="H127" s="33"/>
      <c r="I127" s="33"/>
      <c r="J127" s="33"/>
      <c r="K127" s="33"/>
      <c r="L127" s="33"/>
      <c r="M127" s="33"/>
    </row>
    <row r="128" spans="1:13" ht="29.25" customHeight="1">
      <c r="A128" s="111" t="s">
        <v>435</v>
      </c>
      <c r="B128" s="75" t="s">
        <v>361</v>
      </c>
      <c r="C128" s="86" t="s">
        <v>436</v>
      </c>
      <c r="D128" s="75" t="s">
        <v>361</v>
      </c>
      <c r="E128" s="109"/>
      <c r="F128" s="109"/>
      <c r="G128" s="109"/>
      <c r="H128" s="109"/>
      <c r="I128" s="109"/>
      <c r="J128" s="109"/>
      <c r="K128" s="109"/>
      <c r="L128" s="109"/>
      <c r="M128" s="109"/>
    </row>
    <row r="129" spans="1:13">
      <c r="A129" s="112"/>
      <c r="B129" s="80"/>
      <c r="C129" s="106" t="s">
        <v>108</v>
      </c>
      <c r="D129" s="80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ht="18.75" customHeight="1">
      <c r="A130" s="113" t="s">
        <v>437</v>
      </c>
      <c r="B130" s="85">
        <v>8411</v>
      </c>
      <c r="C130" s="110" t="s">
        <v>438</v>
      </c>
      <c r="D130" s="85">
        <v>8411</v>
      </c>
      <c r="E130" s="33"/>
      <c r="F130" s="33"/>
      <c r="G130" s="33"/>
      <c r="H130" s="33"/>
      <c r="I130" s="33"/>
      <c r="J130" s="33"/>
      <c r="K130" s="33"/>
      <c r="L130" s="33"/>
      <c r="M130" s="33"/>
    </row>
  </sheetData>
  <mergeCells count="18"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  <mergeCell ref="E1:J1"/>
    <mergeCell ref="K1:M1"/>
    <mergeCell ref="E2:J2"/>
    <mergeCell ref="K2:M2"/>
    <mergeCell ref="E3:J3"/>
    <mergeCell ref="K3:M3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2.75"/>
  <cols>
    <col min="1" max="1" width="4.7109375" bestFit="1" customWidth="1"/>
    <col min="2" max="2" width="25.7109375" bestFit="1" customWidth="1"/>
    <col min="3" max="3" width="19.28515625" customWidth="1"/>
    <col min="4" max="4" width="18.28515625" customWidth="1"/>
    <col min="5" max="5" width="23.85546875" customWidth="1"/>
  </cols>
  <sheetData>
    <row r="1" spans="1:5" ht="21.75">
      <c r="A1" s="377" t="s">
        <v>465</v>
      </c>
      <c r="B1" s="377"/>
      <c r="C1" s="377"/>
      <c r="D1" s="143" t="s">
        <v>588</v>
      </c>
      <c r="E1" s="144">
        <v>15</v>
      </c>
    </row>
    <row r="2" spans="1:5" ht="62.25" customHeight="1">
      <c r="A2" s="378" t="s">
        <v>466</v>
      </c>
      <c r="B2" s="378"/>
      <c r="C2" s="378"/>
    </row>
    <row r="3" spans="1:5" ht="14.25">
      <c r="A3" s="3"/>
      <c r="B3" s="3"/>
      <c r="C3" s="3"/>
    </row>
    <row r="4" spans="1:5" ht="14.25">
      <c r="A4" s="3"/>
      <c r="B4" s="3"/>
      <c r="C4" s="137" t="s">
        <v>467</v>
      </c>
    </row>
    <row r="5" spans="1:5" ht="14.25">
      <c r="A5" s="138" t="s">
        <v>468</v>
      </c>
      <c r="B5" s="138" t="s">
        <v>469</v>
      </c>
      <c r="C5" s="138" t="s">
        <v>470</v>
      </c>
      <c r="D5" s="222" t="s">
        <v>574</v>
      </c>
      <c r="E5" s="222" t="s">
        <v>575</v>
      </c>
    </row>
    <row r="6" spans="1:5" ht="14.25">
      <c r="A6" s="139">
        <v>1</v>
      </c>
      <c r="B6" s="140" t="s">
        <v>471</v>
      </c>
      <c r="C6" s="141">
        <f>VLOOKUP($D$1,'havelvac 7.1'!$A$13:$T$1493,Hashvt!$E$1)</f>
        <v>0</v>
      </c>
      <c r="D6">
        <v>0</v>
      </c>
      <c r="E6" s="213">
        <f>+D6+C6</f>
        <v>0</v>
      </c>
    </row>
    <row r="7" spans="1:5" ht="14.25">
      <c r="A7" s="139">
        <v>2</v>
      </c>
      <c r="B7" s="140" t="s">
        <v>472</v>
      </c>
      <c r="C7" s="141">
        <f>VLOOKUP($D$1,'havelvac 7.2'!$A$13:$AC$1490,Hashvt!$E$1)</f>
        <v>0</v>
      </c>
      <c r="D7" s="213">
        <v>11189.2</v>
      </c>
      <c r="E7" s="213">
        <f t="shared" ref="E7:E18" si="0">+D7+C7</f>
        <v>11189.2</v>
      </c>
    </row>
    <row r="8" spans="1:5" ht="14.25">
      <c r="A8" s="139">
        <v>3</v>
      </c>
      <c r="B8" s="140" t="s">
        <v>473</v>
      </c>
      <c r="C8" s="141">
        <f>VLOOKUP($D$1,'havelvac 7.3'!$A$13:$AC$805,Hashvt!$E$1)</f>
        <v>0</v>
      </c>
      <c r="D8" s="213">
        <v>7303.8</v>
      </c>
      <c r="E8" s="213">
        <f t="shared" si="0"/>
        <v>7303.8</v>
      </c>
    </row>
    <row r="9" spans="1:5" ht="14.25">
      <c r="A9" s="139">
        <v>4</v>
      </c>
      <c r="B9" s="140" t="s">
        <v>474</v>
      </c>
      <c r="C9" s="141">
        <f>VLOOKUP($D$1,'havelvac 7.4'!$A$13:$AC$804,Hashvt!$E$1)</f>
        <v>0</v>
      </c>
      <c r="D9" s="213">
        <v>11189.2</v>
      </c>
      <c r="E9" s="213">
        <f t="shared" si="0"/>
        <v>11189.2</v>
      </c>
    </row>
    <row r="10" spans="1:5" ht="14.25">
      <c r="A10" s="139">
        <v>5</v>
      </c>
      <c r="B10" s="140" t="s">
        <v>475</v>
      </c>
      <c r="C10" s="141">
        <f>VLOOKUP($D$1,'havelvac 7.5'!$A$13:$AC$1490,Hashvt!$E$1)</f>
        <v>0</v>
      </c>
      <c r="D10" s="213">
        <v>0</v>
      </c>
      <c r="E10" s="213">
        <f t="shared" si="0"/>
        <v>0</v>
      </c>
    </row>
    <row r="11" spans="1:5" ht="14.25">
      <c r="A11" s="139">
        <v>6</v>
      </c>
      <c r="B11" s="140" t="s">
        <v>476</v>
      </c>
      <c r="C11" s="141">
        <f>VLOOKUP($D$1,'havelvac 7.6'!$A$13:$AC$1490,Hashvt!$E$1)</f>
        <v>0</v>
      </c>
      <c r="D11" s="213">
        <v>11189.2</v>
      </c>
      <c r="E11" s="213">
        <f t="shared" si="0"/>
        <v>11189.2</v>
      </c>
    </row>
    <row r="12" spans="1:5" ht="14.25">
      <c r="A12" s="139">
        <v>7</v>
      </c>
      <c r="B12" s="140" t="s">
        <v>477</v>
      </c>
      <c r="C12" s="141">
        <f>VLOOKUP($D$1,'havelvac 7.7'!$A$13:$AC$1490,Hashvt!$E$1)</f>
        <v>0</v>
      </c>
      <c r="D12" s="213">
        <v>11189.1001</v>
      </c>
      <c r="E12" s="213">
        <f t="shared" si="0"/>
        <v>11189.1001</v>
      </c>
    </row>
    <row r="13" spans="1:5" ht="14.25">
      <c r="A13" s="139">
        <v>8</v>
      </c>
      <c r="B13" s="140" t="s">
        <v>478</v>
      </c>
      <c r="C13" s="141">
        <f>VLOOKUP($D$1,'havelvac 7.9'!$A$13:$AC$1490,Hashvt!$E$1)</f>
        <v>0</v>
      </c>
      <c r="D13" s="213">
        <v>11189.1</v>
      </c>
      <c r="E13" s="213">
        <f t="shared" si="0"/>
        <v>11189.1</v>
      </c>
    </row>
    <row r="14" spans="1:5" ht="14.25">
      <c r="A14" s="139">
        <v>9</v>
      </c>
      <c r="B14" s="140" t="s">
        <v>479</v>
      </c>
      <c r="C14" s="141">
        <f>VLOOKUP($D$1,'havelvac 7.8'!$A$13:$AC$1490,Hashvt!$E$1)</f>
        <v>0</v>
      </c>
      <c r="D14" s="213">
        <v>11189.1</v>
      </c>
      <c r="E14" s="213">
        <f t="shared" si="0"/>
        <v>11189.1</v>
      </c>
    </row>
    <row r="15" spans="1:5" ht="14.25">
      <c r="A15" s="139">
        <v>10</v>
      </c>
      <c r="B15" s="140" t="s">
        <v>480</v>
      </c>
      <c r="C15" s="141">
        <f>VLOOKUP($D$1,'havelvac 7.10'!$A$13:$AC$1490,Hashvt!$E$1)</f>
        <v>0</v>
      </c>
      <c r="D15" s="213">
        <v>0</v>
      </c>
      <c r="E15" s="213">
        <f t="shared" si="0"/>
        <v>0</v>
      </c>
    </row>
    <row r="16" spans="1:5" ht="14.25">
      <c r="A16" s="139">
        <v>11</v>
      </c>
      <c r="B16" s="140" t="s">
        <v>481</v>
      </c>
      <c r="C16" s="141">
        <f>VLOOKUP($D$1,'havelvac 7.11'!$A$13:$AC$1490,Hashvt!$E$1)</f>
        <v>0</v>
      </c>
      <c r="D16" s="213">
        <v>0</v>
      </c>
      <c r="E16" s="213">
        <f t="shared" si="0"/>
        <v>0</v>
      </c>
    </row>
    <row r="17" spans="1:5" ht="14.25">
      <c r="A17" s="139">
        <v>12</v>
      </c>
      <c r="B17" s="140" t="s">
        <v>482</v>
      </c>
      <c r="C17" s="141">
        <f>VLOOKUP($D$1,'havelvac 7.12'!$A$13:$P$1490,Hashvt!$E$1)</f>
        <v>0</v>
      </c>
      <c r="D17" s="213">
        <v>11189.2</v>
      </c>
      <c r="E17" s="213">
        <f t="shared" si="0"/>
        <v>11189.2</v>
      </c>
    </row>
    <row r="18" spans="1:5" ht="14.25">
      <c r="A18" s="139">
        <v>13</v>
      </c>
      <c r="B18" s="140" t="s">
        <v>483</v>
      </c>
      <c r="C18" s="141">
        <f>VLOOKUP($D$1,'havelvac 7.13'!$A$13:$P$1486,Hashvt!$E$1)</f>
        <v>0</v>
      </c>
      <c r="D18" s="213">
        <v>7303.8</v>
      </c>
      <c r="E18" s="213">
        <f t="shared" si="0"/>
        <v>7303.8</v>
      </c>
    </row>
    <row r="19" spans="1:5" ht="22.5" customHeight="1">
      <c r="A19" s="379" t="s">
        <v>484</v>
      </c>
      <c r="B19" s="380"/>
      <c r="C19" s="142">
        <f>SUM(C6:C18)</f>
        <v>0</v>
      </c>
      <c r="D19" s="142">
        <f>SUM(D7:D18)</f>
        <v>92931.700100000002</v>
      </c>
      <c r="E19" s="142">
        <f>SUM(E7:E18)</f>
        <v>92931.700100000002</v>
      </c>
    </row>
    <row r="20" spans="1:5" ht="14.25">
      <c r="C20" s="142"/>
    </row>
    <row r="21" spans="1:5">
      <c r="C21" s="213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209550</xdr:colOff>
                    <xdr:row>1</xdr:row>
                    <xdr:rowOff>95250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5.140625" style="119" hidden="1" customWidth="1"/>
    <col min="7" max="7" width="5.5703125" style="120" hidden="1" customWidth="1"/>
    <col min="8" max="8" width="1.7109375" style="5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85546875" style="209" customWidth="1"/>
    <col min="14" max="14" width="16.140625" style="38" customWidth="1"/>
    <col min="15" max="15" width="16.5703125" style="38" customWidth="1"/>
    <col min="16" max="16" width="7.85546875" style="4" customWidth="1"/>
    <col min="17" max="17" width="14.85546875" style="4" customWidth="1"/>
    <col min="18" max="18" width="7.85546875" style="4" customWidth="1"/>
    <col min="19" max="19" width="16.7109375" style="4" customWidth="1"/>
    <col min="20" max="20" width="8.140625" style="4" customWidth="1"/>
    <col min="21" max="21" width="16.42578125" style="4" customWidth="1"/>
    <col min="22" max="22" width="15.28515625" style="4" customWidth="1"/>
    <col min="23" max="23" width="8" style="4" customWidth="1"/>
    <col min="24" max="24" width="13.140625" style="4" customWidth="1"/>
    <col min="25" max="25" width="8.28515625" style="4" customWidth="1"/>
    <col min="26" max="26" width="13" style="4" customWidth="1"/>
    <col min="27" max="27" width="8.42578125" style="4" customWidth="1"/>
    <col min="28" max="28" width="13" style="4" customWidth="1"/>
    <col min="29" max="16384" width="9.140625" style="4"/>
  </cols>
  <sheetData>
    <row r="1" spans="1:28" ht="39.75" customHeight="1">
      <c r="A1" s="121" t="s">
        <v>490</v>
      </c>
      <c r="H1" s="381" t="s">
        <v>43</v>
      </c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81"/>
      <c r="U1" s="381"/>
      <c r="V1" s="381"/>
      <c r="W1" s="381"/>
      <c r="X1" s="381"/>
      <c r="Y1" s="381"/>
      <c r="Z1" s="381"/>
      <c r="AA1" s="381"/>
      <c r="AB1" s="381"/>
    </row>
    <row r="2" spans="1:28" hidden="1">
      <c r="A2" s="122"/>
      <c r="H2" s="136"/>
      <c r="I2" s="136"/>
      <c r="J2" s="136"/>
      <c r="K2" s="136"/>
      <c r="L2" s="136"/>
      <c r="M2" s="210"/>
      <c r="N2" s="136"/>
      <c r="O2" s="136"/>
      <c r="P2" s="136"/>
      <c r="Q2" s="136"/>
    </row>
    <row r="3" spans="1:28">
      <c r="A3" s="122"/>
      <c r="I3" s="6"/>
      <c r="J3" s="42"/>
      <c r="K3" s="42"/>
      <c r="L3" s="7"/>
      <c r="M3" s="208"/>
      <c r="N3" s="8"/>
      <c r="O3" s="8"/>
      <c r="P3" s="8"/>
      <c r="Q3" s="8"/>
      <c r="R3" s="8"/>
    </row>
    <row r="4" spans="1:28" ht="15.75" customHeight="1">
      <c r="A4" s="122"/>
      <c r="H4" s="391" t="s">
        <v>98</v>
      </c>
      <c r="I4" s="391" t="s">
        <v>99</v>
      </c>
      <c r="J4" s="394" t="s">
        <v>100</v>
      </c>
      <c r="K4" s="394" t="s">
        <v>101</v>
      </c>
      <c r="L4" s="397" t="s">
        <v>102</v>
      </c>
      <c r="M4" s="400" t="s">
        <v>103</v>
      </c>
      <c r="N4" s="388" t="s">
        <v>585</v>
      </c>
      <c r="O4" s="382" t="s">
        <v>586</v>
      </c>
      <c r="P4" s="383"/>
      <c r="Q4" s="383"/>
      <c r="R4" s="383"/>
      <c r="S4" s="383"/>
      <c r="T4" s="383"/>
      <c r="U4" s="384"/>
      <c r="V4" s="382" t="s">
        <v>587</v>
      </c>
      <c r="W4" s="383"/>
      <c r="X4" s="383"/>
      <c r="Y4" s="383"/>
      <c r="Z4" s="383"/>
      <c r="AA4" s="383"/>
      <c r="AB4" s="384"/>
    </row>
    <row r="5" spans="1:28" s="9" customFormat="1" ht="5.25" customHeight="1">
      <c r="A5" s="122"/>
      <c r="B5" s="115"/>
      <c r="C5" s="116"/>
      <c r="D5" s="117"/>
      <c r="E5" s="118"/>
      <c r="F5" s="119"/>
      <c r="G5" s="120"/>
      <c r="H5" s="392"/>
      <c r="I5" s="392"/>
      <c r="J5" s="395"/>
      <c r="K5" s="395"/>
      <c r="L5" s="398"/>
      <c r="M5" s="401"/>
      <c r="N5" s="389"/>
      <c r="O5" s="385"/>
      <c r="P5" s="386"/>
      <c r="Q5" s="386"/>
      <c r="R5" s="386"/>
      <c r="S5" s="386"/>
      <c r="T5" s="386"/>
      <c r="U5" s="387"/>
      <c r="V5" s="385"/>
      <c r="W5" s="386"/>
      <c r="X5" s="386"/>
      <c r="Y5" s="386"/>
      <c r="Z5" s="386"/>
      <c r="AA5" s="386"/>
      <c r="AB5" s="387"/>
    </row>
    <row r="6" spans="1:28" s="10" customFormat="1" ht="31.5" customHeight="1">
      <c r="A6" s="122"/>
      <c r="B6" s="123"/>
      <c r="C6" s="124"/>
      <c r="D6" s="125"/>
      <c r="E6" s="126"/>
      <c r="F6" s="127"/>
      <c r="G6" s="128"/>
      <c r="H6" s="393"/>
      <c r="I6" s="393"/>
      <c r="J6" s="396"/>
      <c r="K6" s="396"/>
      <c r="L6" s="399"/>
      <c r="M6" s="402"/>
      <c r="N6" s="390"/>
      <c r="O6" s="2" t="s">
        <v>378</v>
      </c>
      <c r="P6" s="223" t="s">
        <v>42</v>
      </c>
      <c r="Q6" s="2" t="s">
        <v>379</v>
      </c>
      <c r="R6" s="223" t="s">
        <v>42</v>
      </c>
      <c r="S6" s="2" t="s">
        <v>380</v>
      </c>
      <c r="T6" s="223" t="s">
        <v>42</v>
      </c>
      <c r="U6" s="2" t="s">
        <v>381</v>
      </c>
      <c r="V6" s="2" t="s">
        <v>378</v>
      </c>
      <c r="W6" s="223" t="s">
        <v>42</v>
      </c>
      <c r="X6" s="2" t="s">
        <v>379</v>
      </c>
      <c r="Y6" s="223" t="s">
        <v>42</v>
      </c>
      <c r="Z6" s="2" t="s">
        <v>380</v>
      </c>
      <c r="AA6" s="223" t="s">
        <v>42</v>
      </c>
      <c r="AB6" s="2" t="s">
        <v>381</v>
      </c>
    </row>
    <row r="7" spans="1:28" s="14" customFormat="1">
      <c r="A7" s="122"/>
      <c r="B7" s="123"/>
      <c r="C7" s="124"/>
      <c r="D7" s="125"/>
      <c r="E7" s="126"/>
      <c r="F7" s="127"/>
      <c r="G7" s="128"/>
      <c r="H7" s="134">
        <v>1</v>
      </c>
      <c r="I7" s="134">
        <v>2</v>
      </c>
      <c r="J7" s="134">
        <v>3</v>
      </c>
      <c r="K7" s="134">
        <v>4</v>
      </c>
      <c r="L7" s="134">
        <v>5</v>
      </c>
      <c r="M7" s="135">
        <v>6</v>
      </c>
      <c r="N7" s="134">
        <v>7</v>
      </c>
      <c r="O7" s="134">
        <v>8</v>
      </c>
      <c r="P7" s="134">
        <v>9</v>
      </c>
      <c r="Q7" s="134">
        <v>10</v>
      </c>
      <c r="R7" s="134">
        <v>11</v>
      </c>
      <c r="S7" s="134">
        <v>12</v>
      </c>
      <c r="T7" s="134">
        <v>13</v>
      </c>
      <c r="U7" s="134">
        <v>14</v>
      </c>
      <c r="V7" s="134">
        <v>15</v>
      </c>
      <c r="W7" s="134">
        <v>16</v>
      </c>
      <c r="X7" s="134">
        <v>17</v>
      </c>
      <c r="Y7" s="134">
        <v>18</v>
      </c>
      <c r="Z7" s="134">
        <v>19</v>
      </c>
      <c r="AA7" s="134">
        <v>20</v>
      </c>
      <c r="AB7" s="134">
        <v>21</v>
      </c>
    </row>
    <row r="8" spans="1:28" s="160" customFormat="1" ht="29.25" customHeight="1">
      <c r="A8" s="121" t="str">
        <f t="shared" ref="A8:A76" si="0">CONCATENATE(B8,C8,D8,E8,F8,G8)</f>
        <v>71000000000000</v>
      </c>
      <c r="B8" s="123" t="s">
        <v>439</v>
      </c>
      <c r="C8" s="124" t="s">
        <v>441</v>
      </c>
      <c r="D8" s="125" t="s">
        <v>441</v>
      </c>
      <c r="E8" s="126" t="s">
        <v>441</v>
      </c>
      <c r="F8" s="127" t="s">
        <v>441</v>
      </c>
      <c r="G8" s="128" t="s">
        <v>440</v>
      </c>
      <c r="H8" s="170"/>
      <c r="I8" s="156"/>
      <c r="J8" s="157"/>
      <c r="K8" s="157"/>
      <c r="L8" s="158" t="s">
        <v>105</v>
      </c>
      <c r="M8" s="171"/>
      <c r="N8" s="159">
        <f>+'havelvac 7.2'!N13+'havelvac 7.3'!N13+'havelvac 7.4'!N13+'havelvac 7.5'!N13+'havelvac 7.6'!N13+'havelvac 7.7'!N13+'havelvac 7.9'!N13+'havelvac 7.8'!N13+'havelvac 7.10'!N13+'havelvac 7.11'!N13+'havelvac 7.12'!N13+'havelvac 7.13'!N13</f>
        <v>0</v>
      </c>
      <c r="O8" s="159">
        <f>+'havelvac 7.2'!O13+'havelvac 7.3'!O13+'havelvac 7.4'!O13+'havelvac 7.5'!O13+'havelvac 7.6'!O13+'havelvac 7.7'!O13+'havelvac 7.9'!O13+'havelvac 7.8'!O13+'havelvac 7.10'!O13+'havelvac 7.11'!O13+'havelvac 7.12'!O13+'havelvac 7.13'!O13</f>
        <v>0</v>
      </c>
      <c r="P8" s="224" t="str">
        <f>IFERROR(Q8/O8, " ")</f>
        <v xml:space="preserve"> </v>
      </c>
      <c r="Q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24" t="str">
        <f>IFERROR(S8/O8, " ")</f>
        <v xml:space="preserve"> </v>
      </c>
      <c r="S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24" t="str">
        <f>IFERROR(U8/O8, " ")</f>
        <v xml:space="preserve"> </v>
      </c>
      <c r="U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9">
        <f>+'havelvac 7.2'!P13+'havelvac 7.3'!P13+'havelvac 7.4'!P13+'havelvac 7.5'!P13+'havelvac 7.6'!P13+'havelvac 7.7'!P13+'havelvac 7.9'!P13+'havelvac 7.8'!P13+'havelvac 7.10'!P13+'havelvac 7.11'!P13+'havelvac 7.12'!P13+'havelvac 7.13'!P13</f>
        <v>0</v>
      </c>
      <c r="W8" s="224" t="str">
        <f>IFERROR(X8/V8, " ")</f>
        <v xml:space="preserve"> </v>
      </c>
      <c r="X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24" t="str">
        <f>IFERROR(Z8/V8, " ")</f>
        <v xml:space="preserve"> </v>
      </c>
      <c r="Z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24" t="str">
        <f>IFERROR(AB8/V8, " ")</f>
        <v xml:space="preserve"> </v>
      </c>
      <c r="AB8" s="15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60" customFormat="1" ht="29.25" customHeight="1">
      <c r="A9" s="121"/>
      <c r="B9" s="123"/>
      <c r="C9" s="124"/>
      <c r="D9" s="125"/>
      <c r="E9" s="126"/>
      <c r="F9" s="127"/>
      <c r="G9" s="128"/>
      <c r="H9" s="170"/>
      <c r="I9" s="156"/>
      <c r="J9" s="157"/>
      <c r="K9" s="157"/>
      <c r="L9" s="158" t="s">
        <v>63</v>
      </c>
      <c r="M9" s="171"/>
      <c r="N9" s="159">
        <f>+N8-N54-N593</f>
        <v>0</v>
      </c>
      <c r="O9" s="159">
        <f t="shared" ref="O9:AB9" si="1">+O8-O54-O593</f>
        <v>0</v>
      </c>
      <c r="P9" s="224" t="str">
        <f>IFERROR(Q9/O9, " ")</f>
        <v xml:space="preserve"> </v>
      </c>
      <c r="Q9" s="159" t="e">
        <f t="shared" si="1"/>
        <v>#REF!</v>
      </c>
      <c r="R9" s="224" t="str">
        <f>IFERROR(S9/O9, " ")</f>
        <v xml:space="preserve"> </v>
      </c>
      <c r="S9" s="159" t="e">
        <f t="shared" si="1"/>
        <v>#REF!</v>
      </c>
      <c r="T9" s="224" t="str">
        <f>IFERROR(U9/O9, " ")</f>
        <v xml:space="preserve"> </v>
      </c>
      <c r="U9" s="159" t="e">
        <f t="shared" si="1"/>
        <v>#REF!</v>
      </c>
      <c r="V9" s="159">
        <f t="shared" si="1"/>
        <v>0</v>
      </c>
      <c r="W9" s="224" t="str">
        <f>IFERROR(X9/V9, " ")</f>
        <v xml:space="preserve"> </v>
      </c>
      <c r="X9" s="159" t="e">
        <f t="shared" si="1"/>
        <v>#REF!</v>
      </c>
      <c r="Y9" s="224" t="str">
        <f>IFERROR(Z9/V9, " ")</f>
        <v xml:space="preserve"> </v>
      </c>
      <c r="Z9" s="159" t="e">
        <f t="shared" si="1"/>
        <v>#REF!</v>
      </c>
      <c r="AA9" s="224" t="str">
        <f>IFERROR(AB9/V9, " ")</f>
        <v xml:space="preserve"> </v>
      </c>
      <c r="AB9" s="159" t="e">
        <f t="shared" si="1"/>
        <v>#REF!</v>
      </c>
    </row>
    <row r="10" spans="1:28" s="163" customFormat="1" ht="28.5">
      <c r="A10" s="121" t="str">
        <f t="shared" si="0"/>
        <v>71010000000000</v>
      </c>
      <c r="B10" s="123" t="s">
        <v>439</v>
      </c>
      <c r="C10" s="116" t="s">
        <v>106</v>
      </c>
      <c r="D10" s="117" t="s">
        <v>441</v>
      </c>
      <c r="E10" s="126" t="s">
        <v>441</v>
      </c>
      <c r="F10" s="127" t="s">
        <v>441</v>
      </c>
      <c r="G10" s="128" t="s">
        <v>440</v>
      </c>
      <c r="H10" s="172">
        <v>2100</v>
      </c>
      <c r="I10" s="211" t="s">
        <v>106</v>
      </c>
      <c r="J10" s="212">
        <v>0</v>
      </c>
      <c r="K10" s="212">
        <v>0</v>
      </c>
      <c r="L10" s="161" t="s">
        <v>107</v>
      </c>
      <c r="M10" s="173"/>
      <c r="N10" s="162">
        <f>+'havelvac 7.2'!N14+'havelvac 7.3'!N14+'havelvac 7.4'!N14+'havelvac 7.5'!N14+'havelvac 7.6'!N14+'havelvac 7.7'!N14+'havelvac 7.9'!N14+'havelvac 7.8'!N14+'havelvac 7.10'!N14+'havelvac 7.11'!N14+'havelvac 7.12'!N14+'havelvac 7.13'!N14</f>
        <v>0</v>
      </c>
      <c r="O10" s="162">
        <f>+'havelvac 7.2'!O14+'havelvac 7.3'!O14+'havelvac 7.4'!O14+'havelvac 7.5'!O14+'havelvac 7.6'!O14+'havelvac 7.7'!O14+'havelvac 7.9'!O14+'havelvac 7.8'!O14+'havelvac 7.10'!O14+'havelvac 7.11'!O14+'havelvac 7.12'!O14+'havelvac 7.13'!O14</f>
        <v>0</v>
      </c>
      <c r="P10" s="225" t="str">
        <f>IFERROR(Q10/O10, " ")</f>
        <v xml:space="preserve"> </v>
      </c>
      <c r="Q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25" t="str">
        <f>IFERROR(S10/O10, " ")</f>
        <v xml:space="preserve"> </v>
      </c>
      <c r="S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25" t="str">
        <f>IFERROR(U10/O10, " ")</f>
        <v xml:space="preserve"> </v>
      </c>
      <c r="U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62">
        <f>+'havelvac 7.2'!P14+'havelvac 7.3'!P14+'havelvac 7.4'!P14+'havelvac 7.5'!P14+'havelvac 7.6'!P14+'havelvac 7.7'!P14+'havelvac 7.9'!P14+'havelvac 7.8'!P14+'havelvac 7.10'!P14+'havelvac 7.11'!P14+'havelvac 7.12'!P14+'havelvac 7.13'!P14</f>
        <v>0</v>
      </c>
      <c r="W10" s="225" t="str">
        <f>IFERROR(X10/V10, " ")</f>
        <v xml:space="preserve"> </v>
      </c>
      <c r="X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25" t="str">
        <f>IFERROR(Z10/V10, " ")</f>
        <v xml:space="preserve"> </v>
      </c>
      <c r="Z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25" t="str">
        <f>IFERROR(AB10/V10, " ")</f>
        <v xml:space="preserve"> </v>
      </c>
      <c r="AB10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206" customFormat="1" ht="13.5">
      <c r="A11" s="183" t="str">
        <f t="shared" si="0"/>
        <v>71010000000001</v>
      </c>
      <c r="B11" s="184" t="s">
        <v>439</v>
      </c>
      <c r="C11" s="133" t="s">
        <v>106</v>
      </c>
      <c r="D11" s="132" t="s">
        <v>441</v>
      </c>
      <c r="E11" s="204" t="s">
        <v>441</v>
      </c>
      <c r="F11" s="205" t="s">
        <v>441</v>
      </c>
      <c r="G11" s="186" t="s">
        <v>96</v>
      </c>
      <c r="H11" s="16"/>
      <c r="I11" s="17"/>
      <c r="J11" s="18"/>
      <c r="K11" s="18"/>
      <c r="L11" s="19" t="s">
        <v>108</v>
      </c>
      <c r="M11" s="43"/>
      <c r="N11" s="189"/>
      <c r="O11" s="189"/>
      <c r="P11" s="226"/>
      <c r="Q11" s="189"/>
      <c r="R11" s="226"/>
      <c r="S11" s="189"/>
      <c r="T11" s="226"/>
      <c r="U11" s="189"/>
      <c r="V11" s="189"/>
      <c r="W11" s="226"/>
      <c r="X11" s="189"/>
      <c r="Y11" s="226"/>
      <c r="Z11" s="189"/>
      <c r="AA11" s="226"/>
      <c r="AB11" s="189"/>
    </row>
    <row r="12" spans="1:28" s="207" customFormat="1" ht="39" customHeight="1">
      <c r="A12" s="183" t="str">
        <f t="shared" si="0"/>
        <v>71010100000000</v>
      </c>
      <c r="B12" s="184" t="s">
        <v>439</v>
      </c>
      <c r="C12" s="133" t="s">
        <v>106</v>
      </c>
      <c r="D12" s="132" t="s">
        <v>106</v>
      </c>
      <c r="E12" s="204" t="s">
        <v>441</v>
      </c>
      <c r="F12" s="205" t="s">
        <v>441</v>
      </c>
      <c r="G12" s="186" t="s">
        <v>440</v>
      </c>
      <c r="H12" s="174">
        <v>2110</v>
      </c>
      <c r="I12" s="165" t="s">
        <v>106</v>
      </c>
      <c r="J12" s="166">
        <v>1</v>
      </c>
      <c r="K12" s="166">
        <v>0</v>
      </c>
      <c r="L12" s="167" t="s">
        <v>109</v>
      </c>
      <c r="M12" s="175"/>
      <c r="N12" s="187">
        <f>+'havelvac 7.2'!N16+'havelvac 7.3'!N16+'havelvac 7.4'!N16+'havelvac 7.5'!N16+'havelvac 7.6'!N16+'havelvac 7.7'!N16+'havelvac 7.9'!N16+'havelvac 7.8'!N16+'havelvac 7.10'!N16+'havelvac 7.11'!N16+'havelvac 7.12'!N16+'havelvac 7.13'!N16</f>
        <v>0</v>
      </c>
      <c r="O12" s="187">
        <f>+'havelvac 7.2'!O16+'havelvac 7.3'!O16+'havelvac 7.4'!O16+'havelvac 7.5'!O16+'havelvac 7.6'!O16+'havelvac 7.7'!O16+'havelvac 7.9'!O16+'havelvac 7.8'!O16+'havelvac 7.10'!O16+'havelvac 7.11'!O16+'havelvac 7.12'!O16+'havelvac 7.13'!O16</f>
        <v>0</v>
      </c>
      <c r="P12" s="227" t="str">
        <f>IFERROR(Q12/O12, " ")</f>
        <v xml:space="preserve"> </v>
      </c>
      <c r="Q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27" t="str">
        <f>IFERROR(S12/O12, " ")</f>
        <v xml:space="preserve"> </v>
      </c>
      <c r="S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27" t="str">
        <f>IFERROR(U12/O12, " ")</f>
        <v xml:space="preserve"> </v>
      </c>
      <c r="U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87">
        <f>+'havelvac 7.2'!P16+'havelvac 7.3'!P16+'havelvac 7.4'!P16+'havelvac 7.5'!P16+'havelvac 7.6'!P16+'havelvac 7.7'!P16+'havelvac 7.9'!P16+'havelvac 7.8'!P16+'havelvac 7.10'!P16+'havelvac 7.11'!P16+'havelvac 7.12'!P16+'havelvac 7.13'!P16</f>
        <v>0</v>
      </c>
      <c r="W12" s="227" t="str">
        <f>IFERROR(X12/V12, " ")</f>
        <v xml:space="preserve"> </v>
      </c>
      <c r="X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27" t="str">
        <f>IFERROR(Z12/V12, " ")</f>
        <v xml:space="preserve"> </v>
      </c>
      <c r="Z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27" t="str">
        <f>IFERROR(AB12/V12, " ")</f>
        <v xml:space="preserve"> </v>
      </c>
      <c r="AB1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206" customFormat="1" ht="13.5">
      <c r="A13" s="183" t="str">
        <f t="shared" si="0"/>
        <v>71010100000001</v>
      </c>
      <c r="B13" s="184" t="s">
        <v>439</v>
      </c>
      <c r="C13" s="133" t="s">
        <v>106</v>
      </c>
      <c r="D13" s="132" t="s">
        <v>106</v>
      </c>
      <c r="E13" s="204" t="s">
        <v>441</v>
      </c>
      <c r="F13" s="205" t="s">
        <v>441</v>
      </c>
      <c r="G13" s="186" t="s">
        <v>96</v>
      </c>
      <c r="H13" s="16"/>
      <c r="I13" s="17"/>
      <c r="J13" s="18"/>
      <c r="K13" s="18"/>
      <c r="L13" s="19" t="s">
        <v>110</v>
      </c>
      <c r="M13" s="34"/>
      <c r="N13" s="189"/>
      <c r="O13" s="189"/>
      <c r="P13" s="226"/>
      <c r="Q13" s="189"/>
      <c r="R13" s="226"/>
      <c r="S13" s="189"/>
      <c r="T13" s="226"/>
      <c r="U13" s="189"/>
      <c r="V13" s="189"/>
      <c r="W13" s="226"/>
      <c r="X13" s="189"/>
      <c r="Y13" s="226"/>
      <c r="Z13" s="189"/>
      <c r="AA13" s="226"/>
      <c r="AB13" s="189"/>
    </row>
    <row r="14" spans="1:28" s="192" customFormat="1" ht="25.5">
      <c r="A14" s="183" t="str">
        <f t="shared" si="0"/>
        <v>71010101000000</v>
      </c>
      <c r="B14" s="184" t="s">
        <v>439</v>
      </c>
      <c r="C14" s="133" t="s">
        <v>106</v>
      </c>
      <c r="D14" s="132" t="s">
        <v>106</v>
      </c>
      <c r="E14" s="131" t="s">
        <v>106</v>
      </c>
      <c r="F14" s="205" t="s">
        <v>441</v>
      </c>
      <c r="G14" s="186" t="s">
        <v>440</v>
      </c>
      <c r="H14" s="150">
        <v>2111</v>
      </c>
      <c r="I14" s="151" t="s">
        <v>106</v>
      </c>
      <c r="J14" s="152">
        <v>1</v>
      </c>
      <c r="K14" s="152">
        <v>1</v>
      </c>
      <c r="L14" s="153" t="s">
        <v>363</v>
      </c>
      <c r="M14" s="154"/>
      <c r="N14" s="191">
        <f>+'havelvac 7.2'!N18+'havelvac 7.3'!N18+'havelvac 7.4'!N18+'havelvac 7.5'!N18+'havelvac 7.6'!N18+'havelvac 7.7'!N18+'havelvac 7.9'!N18+'havelvac 7.8'!N18+'havelvac 7.10'!N18+'havelvac 7.11'!N18+'havelvac 7.12'!N18+'havelvac 7.13'!N18</f>
        <v>0</v>
      </c>
      <c r="O14" s="191">
        <f>+'havelvac 7.2'!O18+'havelvac 7.3'!O18+'havelvac 7.4'!O18+'havelvac 7.5'!O18+'havelvac 7.6'!O18+'havelvac 7.7'!O18+'havelvac 7.9'!O18+'havelvac 7.8'!O18+'havelvac 7.10'!O18+'havelvac 7.11'!O18+'havelvac 7.12'!O18+'havelvac 7.13'!O18</f>
        <v>0</v>
      </c>
      <c r="P14" s="228" t="str">
        <f>IFERROR(Q14/O14, " ")</f>
        <v xml:space="preserve"> </v>
      </c>
      <c r="Q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28" t="str">
        <f>IFERROR(S14/O14, " ")</f>
        <v xml:space="preserve"> </v>
      </c>
      <c r="S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28" t="str">
        <f>IFERROR(U14/O14, " ")</f>
        <v xml:space="preserve"> </v>
      </c>
      <c r="U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91">
        <f>+'havelvac 7.2'!P18+'havelvac 7.3'!P18+'havelvac 7.4'!P18+'havelvac 7.5'!P18+'havelvac 7.6'!P18+'havelvac 7.7'!P18+'havelvac 7.9'!P18+'havelvac 7.8'!P18+'havelvac 7.10'!P18+'havelvac 7.11'!P18+'havelvac 7.12'!P18+'havelvac 7.13'!P18</f>
        <v>0</v>
      </c>
      <c r="W14" s="228" t="str">
        <f>IFERROR(X14/V14, " ")</f>
        <v xml:space="preserve"> </v>
      </c>
      <c r="X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28" t="str">
        <f>IFERROR(Z14/V14, " ")</f>
        <v xml:space="preserve"> </v>
      </c>
      <c r="Z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28" t="str">
        <f>IFERROR(AB14/V14, " ")</f>
        <v xml:space="preserve"> </v>
      </c>
      <c r="AB1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6" customFormat="1" ht="12.75">
      <c r="A15" s="183" t="str">
        <f t="shared" si="0"/>
        <v>71010101000001</v>
      </c>
      <c r="B15" s="184" t="s">
        <v>439</v>
      </c>
      <c r="C15" s="133" t="s">
        <v>106</v>
      </c>
      <c r="D15" s="132" t="s">
        <v>106</v>
      </c>
      <c r="E15" s="131" t="s">
        <v>106</v>
      </c>
      <c r="F15" s="205" t="s">
        <v>441</v>
      </c>
      <c r="G15" s="186" t="s">
        <v>96</v>
      </c>
      <c r="H15" s="16"/>
      <c r="I15" s="24"/>
      <c r="J15" s="25"/>
      <c r="K15" s="25"/>
      <c r="L15" s="19" t="s">
        <v>108</v>
      </c>
      <c r="M15" s="43"/>
      <c r="N15" s="189"/>
      <c r="O15" s="189"/>
      <c r="P15" s="226"/>
      <c r="Q15" s="189"/>
      <c r="R15" s="226"/>
      <c r="S15" s="189"/>
      <c r="T15" s="226"/>
      <c r="U15" s="189"/>
      <c r="V15" s="189"/>
      <c r="W15" s="226"/>
      <c r="X15" s="189"/>
      <c r="Y15" s="226"/>
      <c r="Z15" s="189"/>
      <c r="AA15" s="226"/>
      <c r="AB15" s="189"/>
    </row>
    <row r="16" spans="1:28" s="197" customFormat="1" ht="13.5">
      <c r="A16" s="183" t="str">
        <f t="shared" si="0"/>
        <v>71010101010000</v>
      </c>
      <c r="B16" s="184" t="s">
        <v>439</v>
      </c>
      <c r="C16" s="133" t="s">
        <v>106</v>
      </c>
      <c r="D16" s="132" t="s">
        <v>106</v>
      </c>
      <c r="E16" s="131" t="s">
        <v>106</v>
      </c>
      <c r="F16" s="205" t="s">
        <v>106</v>
      </c>
      <c r="G16" s="186" t="s">
        <v>440</v>
      </c>
      <c r="H16" s="145"/>
      <c r="I16" s="146"/>
      <c r="J16" s="147"/>
      <c r="K16" s="147"/>
      <c r="L16" s="26" t="s">
        <v>111</v>
      </c>
      <c r="M16" s="27"/>
      <c r="N16" s="196">
        <f>+'havelvac 7.2'!N20+'havelvac 7.3'!N20+'havelvac 7.4'!N20+'havelvac 7.5'!N20+'havelvac 7.6'!N20+'havelvac 7.7'!N20+'havelvac 7.9'!N20+'havelvac 7.8'!N20+'havelvac 7.10'!N20+'havelvac 7.11'!N20+'havelvac 7.12'!N20+'havelvac 7.13'!N20</f>
        <v>0</v>
      </c>
      <c r="O16" s="196">
        <f>+'havelvac 7.2'!O20+'havelvac 7.3'!O20+'havelvac 7.4'!O20+'havelvac 7.5'!O20+'havelvac 7.6'!O20+'havelvac 7.7'!O20+'havelvac 7.9'!O20+'havelvac 7.8'!O20+'havelvac 7.10'!O20+'havelvac 7.11'!O20+'havelvac 7.12'!O20+'havelvac 7.13'!O20</f>
        <v>0</v>
      </c>
      <c r="P16" s="229" t="str">
        <f t="shared" ref="P16:P79" si="2">IFERROR(Q16/O16, " ")</f>
        <v xml:space="preserve"> </v>
      </c>
      <c r="Q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29" t="str">
        <f t="shared" ref="R16:R79" si="3">IFERROR(S16/O16, " ")</f>
        <v xml:space="preserve"> </v>
      </c>
      <c r="S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29" t="str">
        <f t="shared" ref="T16:T79" si="4">IFERROR(U16/O16, " ")</f>
        <v xml:space="preserve"> </v>
      </c>
      <c r="U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96">
        <f>+'havelvac 7.2'!P20+'havelvac 7.3'!P20+'havelvac 7.4'!P20+'havelvac 7.5'!P20+'havelvac 7.6'!P20+'havelvac 7.7'!P20+'havelvac 7.9'!P20+'havelvac 7.8'!P20+'havelvac 7.10'!P20+'havelvac 7.11'!P20+'havelvac 7.12'!P20+'havelvac 7.13'!P20</f>
        <v>0</v>
      </c>
      <c r="W16" s="229" t="str">
        <f t="shared" ref="W16:W79" si="5">IFERROR(X16/V16, " ")</f>
        <v xml:space="preserve"> </v>
      </c>
      <c r="X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29" t="str">
        <f t="shared" ref="Y16:Y79" si="6">IFERROR(Z16/V16, " ")</f>
        <v xml:space="preserve"> </v>
      </c>
      <c r="Z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29" t="str">
        <f t="shared" ref="AA16:AA79" si="7">IFERROR(AB16/V16, " ")</f>
        <v xml:space="preserve"> </v>
      </c>
      <c r="AB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206" customFormat="1">
      <c r="A17" s="183" t="str">
        <f t="shared" si="0"/>
        <v>71010101014111</v>
      </c>
      <c r="B17" s="184" t="s">
        <v>439</v>
      </c>
      <c r="C17" s="133" t="s">
        <v>106</v>
      </c>
      <c r="D17" s="132" t="s">
        <v>106</v>
      </c>
      <c r="E17" s="131" t="s">
        <v>106</v>
      </c>
      <c r="F17" s="205" t="s">
        <v>106</v>
      </c>
      <c r="G17" s="186">
        <v>4111</v>
      </c>
      <c r="H17" s="24"/>
      <c r="I17" s="24"/>
      <c r="J17" s="25"/>
      <c r="K17" s="25"/>
      <c r="L17" s="35" t="s">
        <v>112</v>
      </c>
      <c r="M17" s="11">
        <v>4111</v>
      </c>
      <c r="N17" s="182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82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30" t="str">
        <f t="shared" si="2"/>
        <v xml:space="preserve"> </v>
      </c>
      <c r="Q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30" t="str">
        <f t="shared" si="3"/>
        <v xml:space="preserve"> </v>
      </c>
      <c r="S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30" t="str">
        <f t="shared" si="4"/>
        <v xml:space="preserve"> </v>
      </c>
      <c r="U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82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30" t="str">
        <f t="shared" si="5"/>
        <v xml:space="preserve"> </v>
      </c>
      <c r="X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30" t="str">
        <f t="shared" si="6"/>
        <v xml:space="preserve"> </v>
      </c>
      <c r="Z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30" t="str">
        <f t="shared" si="7"/>
        <v xml:space="preserve"> </v>
      </c>
      <c r="AB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6" customFormat="1" ht="25.5">
      <c r="A18" s="183" t="str">
        <f t="shared" si="0"/>
        <v>71010101014112</v>
      </c>
      <c r="B18" s="184" t="s">
        <v>439</v>
      </c>
      <c r="C18" s="133" t="s">
        <v>106</v>
      </c>
      <c r="D18" s="132" t="s">
        <v>106</v>
      </c>
      <c r="E18" s="131" t="s">
        <v>106</v>
      </c>
      <c r="F18" s="205" t="s">
        <v>106</v>
      </c>
      <c r="G18" s="186">
        <v>4112</v>
      </c>
      <c r="H18" s="24"/>
      <c r="I18" s="24"/>
      <c r="J18" s="25"/>
      <c r="K18" s="25"/>
      <c r="L18" s="35" t="s">
        <v>113</v>
      </c>
      <c r="M18" s="11">
        <v>4112</v>
      </c>
      <c r="N18" s="182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82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30" t="str">
        <f t="shared" si="2"/>
        <v xml:space="preserve"> </v>
      </c>
      <c r="Q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30" t="str">
        <f t="shared" si="3"/>
        <v xml:space="preserve"> </v>
      </c>
      <c r="S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30" t="str">
        <f t="shared" si="4"/>
        <v xml:space="preserve"> </v>
      </c>
      <c r="U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82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30" t="str">
        <f t="shared" si="5"/>
        <v xml:space="preserve"> </v>
      </c>
      <c r="X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30" t="str">
        <f t="shared" si="6"/>
        <v xml:space="preserve"> </v>
      </c>
      <c r="Z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30" t="str">
        <f t="shared" si="7"/>
        <v xml:space="preserve"> </v>
      </c>
      <c r="AB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206" customFormat="1">
      <c r="A19" s="183" t="str">
        <f t="shared" si="0"/>
        <v>71010101014212</v>
      </c>
      <c r="B19" s="184" t="s">
        <v>439</v>
      </c>
      <c r="C19" s="133" t="s">
        <v>106</v>
      </c>
      <c r="D19" s="132" t="s">
        <v>106</v>
      </c>
      <c r="E19" s="131" t="s">
        <v>106</v>
      </c>
      <c r="F19" s="185" t="s">
        <v>106</v>
      </c>
      <c r="G19" s="130">
        <v>4212</v>
      </c>
      <c r="H19" s="24"/>
      <c r="I19" s="24"/>
      <c r="J19" s="25"/>
      <c r="K19" s="25"/>
      <c r="L19" s="28" t="s">
        <v>114</v>
      </c>
      <c r="M19" s="11">
        <v>4212</v>
      </c>
      <c r="N19" s="182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82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30" t="str">
        <f t="shared" si="2"/>
        <v xml:space="preserve"> </v>
      </c>
      <c r="Q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30" t="str">
        <f t="shared" si="3"/>
        <v xml:space="preserve"> </v>
      </c>
      <c r="S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30" t="str">
        <f t="shared" si="4"/>
        <v xml:space="preserve"> </v>
      </c>
      <c r="U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82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30" t="str">
        <f t="shared" si="5"/>
        <v xml:space="preserve"> </v>
      </c>
      <c r="X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30" t="str">
        <f t="shared" si="6"/>
        <v xml:space="preserve"> </v>
      </c>
      <c r="Z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30" t="str">
        <f t="shared" si="7"/>
        <v xml:space="preserve"> </v>
      </c>
      <c r="AB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6" customFormat="1">
      <c r="A20" s="183" t="str">
        <f t="shared" si="0"/>
        <v>71010101014213</v>
      </c>
      <c r="B20" s="184" t="s">
        <v>439</v>
      </c>
      <c r="C20" s="133" t="s">
        <v>106</v>
      </c>
      <c r="D20" s="132" t="s">
        <v>106</v>
      </c>
      <c r="E20" s="131" t="s">
        <v>106</v>
      </c>
      <c r="F20" s="185" t="s">
        <v>106</v>
      </c>
      <c r="G20" s="130">
        <v>4213</v>
      </c>
      <c r="H20" s="24"/>
      <c r="I20" s="24"/>
      <c r="J20" s="25"/>
      <c r="K20" s="25"/>
      <c r="L20" s="29" t="s">
        <v>115</v>
      </c>
      <c r="M20" s="30">
        <v>4213</v>
      </c>
      <c r="N20" s="182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82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30" t="str">
        <f t="shared" si="2"/>
        <v xml:space="preserve"> </v>
      </c>
      <c r="Q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30" t="str">
        <f t="shared" si="3"/>
        <v xml:space="preserve"> </v>
      </c>
      <c r="S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30" t="str">
        <f t="shared" si="4"/>
        <v xml:space="preserve"> </v>
      </c>
      <c r="U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82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30" t="str">
        <f t="shared" si="5"/>
        <v xml:space="preserve"> </v>
      </c>
      <c r="X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30" t="str">
        <f t="shared" si="6"/>
        <v xml:space="preserve"> </v>
      </c>
      <c r="Z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30" t="str">
        <f t="shared" si="7"/>
        <v xml:space="preserve"> </v>
      </c>
      <c r="AB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206" customFormat="1">
      <c r="A21" s="183" t="str">
        <f t="shared" si="0"/>
        <v>71010101014214</v>
      </c>
      <c r="B21" s="184" t="s">
        <v>439</v>
      </c>
      <c r="C21" s="133" t="s">
        <v>106</v>
      </c>
      <c r="D21" s="132" t="s">
        <v>106</v>
      </c>
      <c r="E21" s="131" t="s">
        <v>106</v>
      </c>
      <c r="F21" s="185" t="s">
        <v>106</v>
      </c>
      <c r="G21" s="130">
        <v>4214</v>
      </c>
      <c r="H21" s="24"/>
      <c r="I21" s="24"/>
      <c r="J21" s="25"/>
      <c r="K21" s="25"/>
      <c r="L21" s="29" t="s">
        <v>116</v>
      </c>
      <c r="M21" s="30">
        <v>4214</v>
      </c>
      <c r="N21" s="182">
        <f>+'havelvac 7.2'!N25+'havelvac 7.3'!N25+'havelvac 7.4'!N25+'havelvac 7.5'!N25+'havelvac 7.6'!N25+'havelvac 7.7'!N25+'havelvac 7.9'!N25+'havelvac 7.8'!N25+'havelvac 7.10'!N25+'havelvac 7.11'!N25+'havelvac 7.12'!N25+'havelvac 7.13'!N25</f>
        <v>0</v>
      </c>
      <c r="O21" s="182">
        <f>+'havelvac 7.2'!O25+'havelvac 7.3'!O25+'havelvac 7.4'!O25+'havelvac 7.5'!O25+'havelvac 7.6'!O25+'havelvac 7.7'!O25+'havelvac 7.9'!O25+'havelvac 7.8'!O25+'havelvac 7.10'!O25+'havelvac 7.11'!O25+'havelvac 7.12'!O25+'havelvac 7.13'!O25</f>
        <v>0</v>
      </c>
      <c r="P21" s="230" t="str">
        <f t="shared" si="2"/>
        <v xml:space="preserve"> </v>
      </c>
      <c r="Q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30" t="str">
        <f t="shared" si="3"/>
        <v xml:space="preserve"> </v>
      </c>
      <c r="S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30" t="str">
        <f t="shared" si="4"/>
        <v xml:space="preserve"> </v>
      </c>
      <c r="U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82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30" t="str">
        <f t="shared" si="5"/>
        <v xml:space="preserve"> </v>
      </c>
      <c r="X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30" t="str">
        <f t="shared" si="6"/>
        <v xml:space="preserve"> </v>
      </c>
      <c r="Z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30" t="str">
        <f t="shared" si="7"/>
        <v xml:space="preserve"> </v>
      </c>
      <c r="AB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6" customFormat="1">
      <c r="A22" s="183" t="str">
        <f t="shared" si="0"/>
        <v>71010101014215</v>
      </c>
      <c r="B22" s="184" t="s">
        <v>439</v>
      </c>
      <c r="C22" s="133" t="s">
        <v>106</v>
      </c>
      <c r="D22" s="132" t="s">
        <v>106</v>
      </c>
      <c r="E22" s="131" t="s">
        <v>106</v>
      </c>
      <c r="F22" s="185" t="s">
        <v>106</v>
      </c>
      <c r="G22" s="130">
        <v>4215</v>
      </c>
      <c r="H22" s="24"/>
      <c r="I22" s="24"/>
      <c r="J22" s="25"/>
      <c r="K22" s="25"/>
      <c r="L22" s="28" t="s">
        <v>117</v>
      </c>
      <c r="M22" s="11">
        <v>4215</v>
      </c>
      <c r="N22" s="182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82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30" t="str">
        <f t="shared" si="2"/>
        <v xml:space="preserve"> </v>
      </c>
      <c r="Q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30" t="str">
        <f t="shared" si="3"/>
        <v xml:space="preserve"> </v>
      </c>
      <c r="S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30" t="str">
        <f t="shared" si="4"/>
        <v xml:space="preserve"> </v>
      </c>
      <c r="U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82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30" t="str">
        <f t="shared" si="5"/>
        <v xml:space="preserve"> </v>
      </c>
      <c r="X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30" t="str">
        <f t="shared" si="6"/>
        <v xml:space="preserve"> </v>
      </c>
      <c r="Z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30" t="str">
        <f t="shared" si="7"/>
        <v xml:space="preserve"> </v>
      </c>
      <c r="AB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6" customFormat="1">
      <c r="A23" s="183" t="str">
        <f t="shared" si="0"/>
        <v>71010101014216</v>
      </c>
      <c r="B23" s="184" t="s">
        <v>439</v>
      </c>
      <c r="C23" s="133" t="s">
        <v>106</v>
      </c>
      <c r="D23" s="132" t="s">
        <v>106</v>
      </c>
      <c r="E23" s="131" t="s">
        <v>106</v>
      </c>
      <c r="F23" s="185" t="s">
        <v>106</v>
      </c>
      <c r="G23" s="130">
        <v>4216</v>
      </c>
      <c r="H23" s="24"/>
      <c r="I23" s="24"/>
      <c r="J23" s="25"/>
      <c r="K23" s="25"/>
      <c r="L23" s="28" t="s">
        <v>447</v>
      </c>
      <c r="M23" s="11">
        <v>4216</v>
      </c>
      <c r="N23" s="182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82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30" t="str">
        <f t="shared" si="2"/>
        <v xml:space="preserve"> </v>
      </c>
      <c r="Q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30" t="str">
        <f t="shared" si="3"/>
        <v xml:space="preserve"> </v>
      </c>
      <c r="S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30" t="str">
        <f t="shared" si="4"/>
        <v xml:space="preserve"> </v>
      </c>
      <c r="U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82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30" t="str">
        <f t="shared" si="5"/>
        <v xml:space="preserve"> </v>
      </c>
      <c r="X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30" t="str">
        <f t="shared" si="6"/>
        <v xml:space="preserve"> </v>
      </c>
      <c r="Z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30" t="str">
        <f t="shared" si="7"/>
        <v xml:space="preserve"> </v>
      </c>
      <c r="AB2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6" customFormat="1">
      <c r="A24" s="183" t="str">
        <f t="shared" si="0"/>
        <v>71010101014222</v>
      </c>
      <c r="B24" s="184" t="s">
        <v>439</v>
      </c>
      <c r="C24" s="133" t="s">
        <v>106</v>
      </c>
      <c r="D24" s="132" t="s">
        <v>106</v>
      </c>
      <c r="E24" s="131" t="s">
        <v>106</v>
      </c>
      <c r="F24" s="185" t="s">
        <v>106</v>
      </c>
      <c r="G24" s="130">
        <v>4222</v>
      </c>
      <c r="H24" s="24"/>
      <c r="I24" s="24"/>
      <c r="J24" s="25"/>
      <c r="K24" s="25"/>
      <c r="L24" s="28" t="s">
        <v>119</v>
      </c>
      <c r="M24" s="11">
        <v>4222</v>
      </c>
      <c r="N24" s="182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82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30" t="str">
        <f t="shared" si="2"/>
        <v xml:space="preserve"> </v>
      </c>
      <c r="Q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30" t="str">
        <f t="shared" si="3"/>
        <v xml:space="preserve"> </v>
      </c>
      <c r="S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30" t="str">
        <f t="shared" si="4"/>
        <v xml:space="preserve"> </v>
      </c>
      <c r="U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82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30" t="str">
        <f t="shared" si="5"/>
        <v xml:space="preserve"> </v>
      </c>
      <c r="X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30" t="str">
        <f t="shared" si="6"/>
        <v xml:space="preserve"> </v>
      </c>
      <c r="Z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30" t="str">
        <f t="shared" si="7"/>
        <v xml:space="preserve"> </v>
      </c>
      <c r="AB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6" customFormat="1">
      <c r="A25" s="183" t="str">
        <f t="shared" si="0"/>
        <v>71010101014231</v>
      </c>
      <c r="B25" s="184" t="s">
        <v>439</v>
      </c>
      <c r="C25" s="133" t="s">
        <v>106</v>
      </c>
      <c r="D25" s="132" t="s">
        <v>106</v>
      </c>
      <c r="E25" s="131" t="s">
        <v>106</v>
      </c>
      <c r="F25" s="185" t="s">
        <v>106</v>
      </c>
      <c r="G25" s="130">
        <v>4231</v>
      </c>
      <c r="H25" s="24"/>
      <c r="I25" s="24"/>
      <c r="J25" s="25"/>
      <c r="K25" s="25"/>
      <c r="L25" s="28" t="s">
        <v>448</v>
      </c>
      <c r="M25" s="11">
        <v>4231</v>
      </c>
      <c r="N25" s="182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82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30" t="str">
        <f t="shared" si="2"/>
        <v xml:space="preserve"> </v>
      </c>
      <c r="Q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30" t="str">
        <f t="shared" si="3"/>
        <v xml:space="preserve"> </v>
      </c>
      <c r="S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30" t="str">
        <f t="shared" si="4"/>
        <v xml:space="preserve"> </v>
      </c>
      <c r="U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82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30" t="str">
        <f t="shared" si="5"/>
        <v xml:space="preserve"> </v>
      </c>
      <c r="X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30" t="str">
        <f t="shared" si="6"/>
        <v xml:space="preserve"> </v>
      </c>
      <c r="Z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30" t="str">
        <f t="shared" si="7"/>
        <v xml:space="preserve"> </v>
      </c>
      <c r="AB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6" customFormat="1">
      <c r="A26" s="183" t="str">
        <f t="shared" si="0"/>
        <v>71010101014232</v>
      </c>
      <c r="B26" s="184" t="s">
        <v>439</v>
      </c>
      <c r="C26" s="133" t="s">
        <v>106</v>
      </c>
      <c r="D26" s="132" t="s">
        <v>106</v>
      </c>
      <c r="E26" s="131" t="s">
        <v>106</v>
      </c>
      <c r="F26" s="185" t="s">
        <v>106</v>
      </c>
      <c r="G26" s="130">
        <v>4232</v>
      </c>
      <c r="H26" s="24"/>
      <c r="I26" s="24"/>
      <c r="J26" s="25"/>
      <c r="K26" s="25"/>
      <c r="L26" s="28" t="s">
        <v>121</v>
      </c>
      <c r="M26" s="11">
        <v>4232</v>
      </c>
      <c r="N26" s="182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82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30" t="str">
        <f t="shared" si="2"/>
        <v xml:space="preserve"> </v>
      </c>
      <c r="Q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30" t="str">
        <f t="shared" si="3"/>
        <v xml:space="preserve"> </v>
      </c>
      <c r="S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30" t="str">
        <f t="shared" si="4"/>
        <v xml:space="preserve"> </v>
      </c>
      <c r="U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82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30" t="str">
        <f t="shared" si="5"/>
        <v xml:space="preserve"> </v>
      </c>
      <c r="X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30" t="str">
        <f t="shared" si="6"/>
        <v xml:space="preserve"> </v>
      </c>
      <c r="Z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30" t="str">
        <f t="shared" si="7"/>
        <v xml:space="preserve"> </v>
      </c>
      <c r="AB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6" customFormat="1" ht="25.5" hidden="1">
      <c r="A27" s="183" t="str">
        <f t="shared" si="0"/>
        <v>71010101014233</v>
      </c>
      <c r="B27" s="184" t="s">
        <v>439</v>
      </c>
      <c r="C27" s="133" t="s">
        <v>106</v>
      </c>
      <c r="D27" s="132" t="s">
        <v>106</v>
      </c>
      <c r="E27" s="131" t="s">
        <v>106</v>
      </c>
      <c r="F27" s="185" t="s">
        <v>106</v>
      </c>
      <c r="G27" s="130">
        <v>4233</v>
      </c>
      <c r="H27" s="24"/>
      <c r="I27" s="24"/>
      <c r="J27" s="25"/>
      <c r="K27" s="25"/>
      <c r="L27" s="28" t="s">
        <v>449</v>
      </c>
      <c r="M27" s="11">
        <v>4233</v>
      </c>
      <c r="N27" s="182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82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30" t="str">
        <f t="shared" si="2"/>
        <v xml:space="preserve"> </v>
      </c>
      <c r="Q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30" t="str">
        <f t="shared" si="3"/>
        <v xml:space="preserve"> </v>
      </c>
      <c r="S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30" t="str">
        <f t="shared" si="4"/>
        <v xml:space="preserve"> </v>
      </c>
      <c r="U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82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30" t="str">
        <f t="shared" si="5"/>
        <v xml:space="preserve"> </v>
      </c>
      <c r="X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30" t="str">
        <f t="shared" si="6"/>
        <v xml:space="preserve"> </v>
      </c>
      <c r="Z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30" t="str">
        <f t="shared" si="7"/>
        <v xml:space="preserve"> </v>
      </c>
      <c r="AB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6" customFormat="1">
      <c r="A28" s="183" t="str">
        <f t="shared" si="0"/>
        <v>71010101014234</v>
      </c>
      <c r="B28" s="184" t="s">
        <v>439</v>
      </c>
      <c r="C28" s="133" t="s">
        <v>106</v>
      </c>
      <c r="D28" s="132" t="s">
        <v>106</v>
      </c>
      <c r="E28" s="131" t="s">
        <v>106</v>
      </c>
      <c r="F28" s="185" t="s">
        <v>106</v>
      </c>
      <c r="G28" s="130">
        <v>4234</v>
      </c>
      <c r="H28" s="24"/>
      <c r="I28" s="24"/>
      <c r="J28" s="25"/>
      <c r="K28" s="25"/>
      <c r="L28" s="28" t="s">
        <v>122</v>
      </c>
      <c r="M28" s="11">
        <v>4234</v>
      </c>
      <c r="N28" s="182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82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30" t="str">
        <f t="shared" si="2"/>
        <v xml:space="preserve"> </v>
      </c>
      <c r="Q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30" t="str">
        <f t="shared" si="3"/>
        <v xml:space="preserve"> </v>
      </c>
      <c r="S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30" t="str">
        <f t="shared" si="4"/>
        <v xml:space="preserve"> </v>
      </c>
      <c r="U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82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30" t="str">
        <f t="shared" si="5"/>
        <v xml:space="preserve"> </v>
      </c>
      <c r="X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30" t="str">
        <f t="shared" si="6"/>
        <v xml:space="preserve"> </v>
      </c>
      <c r="Z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30" t="str">
        <f t="shared" si="7"/>
        <v xml:space="preserve"> </v>
      </c>
      <c r="AB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6" customFormat="1" hidden="1">
      <c r="A29" s="183" t="str">
        <f t="shared" si="0"/>
        <v>71010101014235</v>
      </c>
      <c r="B29" s="184" t="s">
        <v>439</v>
      </c>
      <c r="C29" s="133" t="s">
        <v>106</v>
      </c>
      <c r="D29" s="132" t="s">
        <v>106</v>
      </c>
      <c r="E29" s="131" t="s">
        <v>106</v>
      </c>
      <c r="F29" s="185" t="s">
        <v>106</v>
      </c>
      <c r="G29" s="130">
        <v>4235</v>
      </c>
      <c r="H29" s="24"/>
      <c r="I29" s="24"/>
      <c r="J29" s="25"/>
      <c r="K29" s="25"/>
      <c r="L29" s="28" t="s">
        <v>123</v>
      </c>
      <c r="M29" s="11">
        <v>4235</v>
      </c>
      <c r="N29" s="182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82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30" t="str">
        <f t="shared" si="2"/>
        <v xml:space="preserve"> </v>
      </c>
      <c r="Q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30" t="str">
        <f t="shared" si="3"/>
        <v xml:space="preserve"> </v>
      </c>
      <c r="S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30" t="str">
        <f t="shared" si="4"/>
        <v xml:space="preserve"> </v>
      </c>
      <c r="U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82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30" t="str">
        <f t="shared" si="5"/>
        <v xml:space="preserve"> </v>
      </c>
      <c r="X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30" t="str">
        <f t="shared" si="6"/>
        <v xml:space="preserve"> </v>
      </c>
      <c r="Z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30" t="str">
        <f t="shared" si="7"/>
        <v xml:space="preserve"> </v>
      </c>
      <c r="AB2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6" customFormat="1">
      <c r="A30" s="183" t="str">
        <f t="shared" si="0"/>
        <v>71010101014237</v>
      </c>
      <c r="B30" s="184" t="s">
        <v>439</v>
      </c>
      <c r="C30" s="133" t="s">
        <v>106</v>
      </c>
      <c r="D30" s="132" t="s">
        <v>106</v>
      </c>
      <c r="E30" s="131" t="s">
        <v>106</v>
      </c>
      <c r="F30" s="185" t="s">
        <v>106</v>
      </c>
      <c r="G30" s="130">
        <v>4237</v>
      </c>
      <c r="H30" s="24"/>
      <c r="I30" s="24"/>
      <c r="J30" s="25"/>
      <c r="K30" s="25"/>
      <c r="L30" s="28" t="s">
        <v>124</v>
      </c>
      <c r="M30" s="11">
        <v>4237</v>
      </c>
      <c r="N30" s="182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82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30" t="str">
        <f t="shared" si="2"/>
        <v xml:space="preserve"> </v>
      </c>
      <c r="Q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30" t="str">
        <f t="shared" si="3"/>
        <v xml:space="preserve"> </v>
      </c>
      <c r="S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30" t="str">
        <f t="shared" si="4"/>
        <v xml:space="preserve"> </v>
      </c>
      <c r="U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82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30" t="str">
        <f t="shared" si="5"/>
        <v xml:space="preserve"> </v>
      </c>
      <c r="X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30" t="str">
        <f t="shared" si="6"/>
        <v xml:space="preserve"> </v>
      </c>
      <c r="Z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30" t="str">
        <f t="shared" si="7"/>
        <v xml:space="preserve"> </v>
      </c>
      <c r="AB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6" customFormat="1">
      <c r="A31" s="183" t="str">
        <f t="shared" si="0"/>
        <v>71010101014239</v>
      </c>
      <c r="B31" s="184" t="s">
        <v>439</v>
      </c>
      <c r="C31" s="133" t="s">
        <v>106</v>
      </c>
      <c r="D31" s="132" t="s">
        <v>106</v>
      </c>
      <c r="E31" s="131" t="s">
        <v>106</v>
      </c>
      <c r="F31" s="185" t="s">
        <v>106</v>
      </c>
      <c r="G31" s="130">
        <v>4239</v>
      </c>
      <c r="H31" s="24"/>
      <c r="I31" s="24"/>
      <c r="J31" s="25"/>
      <c r="K31" s="25"/>
      <c r="L31" s="28" t="s">
        <v>125</v>
      </c>
      <c r="M31" s="11">
        <v>4239</v>
      </c>
      <c r="N31" s="182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82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30" t="str">
        <f t="shared" si="2"/>
        <v xml:space="preserve"> </v>
      </c>
      <c r="Q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30" t="str">
        <f t="shared" si="3"/>
        <v xml:space="preserve"> </v>
      </c>
      <c r="S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30" t="str">
        <f t="shared" si="4"/>
        <v xml:space="preserve"> </v>
      </c>
      <c r="U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82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30" t="str">
        <f t="shared" si="5"/>
        <v xml:space="preserve"> </v>
      </c>
      <c r="X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30" t="str">
        <f t="shared" si="6"/>
        <v xml:space="preserve"> </v>
      </c>
      <c r="Z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30" t="str">
        <f t="shared" si="7"/>
        <v xml:space="preserve"> </v>
      </c>
      <c r="AB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6" customFormat="1">
      <c r="A32" s="183" t="str">
        <f t="shared" si="0"/>
        <v>71010101014241</v>
      </c>
      <c r="B32" s="184" t="s">
        <v>439</v>
      </c>
      <c r="C32" s="133" t="s">
        <v>106</v>
      </c>
      <c r="D32" s="132" t="s">
        <v>106</v>
      </c>
      <c r="E32" s="131" t="s">
        <v>106</v>
      </c>
      <c r="F32" s="185" t="s">
        <v>106</v>
      </c>
      <c r="G32" s="130">
        <v>4241</v>
      </c>
      <c r="H32" s="24"/>
      <c r="I32" s="24"/>
      <c r="J32" s="25"/>
      <c r="K32" s="25"/>
      <c r="L32" s="28" t="s">
        <v>126</v>
      </c>
      <c r="M32" s="11">
        <v>4241</v>
      </c>
      <c r="N32" s="182">
        <f>+'havelvac 7.2'!N37+'havelvac 7.3'!N37+'havelvac 7.4'!N37+'havelvac 7.5'!N37+'havelvac 7.6'!N37+'havelvac 7.7'!N37+'havelvac 7.9'!N37+'havelvac 7.8'!N37+'havelvac 7.10'!N37+'havelvac 7.11'!N37+'havelvac 7.12'!N37+'havelvac 7.13'!N37</f>
        <v>0</v>
      </c>
      <c r="O32" s="182">
        <f>+'havelvac 7.2'!O37+'havelvac 7.3'!O37+'havelvac 7.4'!O37+'havelvac 7.5'!O37+'havelvac 7.6'!O37+'havelvac 7.7'!O37+'havelvac 7.9'!O37+'havelvac 7.8'!O37+'havelvac 7.10'!O37+'havelvac 7.11'!O37+'havelvac 7.12'!O37+'havelvac 7.13'!O37</f>
        <v>0</v>
      </c>
      <c r="P32" s="230" t="str">
        <f t="shared" si="2"/>
        <v xml:space="preserve"> </v>
      </c>
      <c r="Q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30" t="str">
        <f t="shared" si="3"/>
        <v xml:space="preserve"> </v>
      </c>
      <c r="S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30" t="str">
        <f t="shared" si="4"/>
        <v xml:space="preserve"> </v>
      </c>
      <c r="U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82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30" t="str">
        <f t="shared" si="5"/>
        <v xml:space="preserve"> </v>
      </c>
      <c r="X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30" t="str">
        <f t="shared" si="6"/>
        <v xml:space="preserve"> </v>
      </c>
      <c r="Z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30" t="str">
        <f t="shared" si="7"/>
        <v xml:space="preserve"> </v>
      </c>
      <c r="AB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6" customFormat="1" ht="25.5">
      <c r="A33" s="183" t="str">
        <f t="shared" si="0"/>
        <v>71010101014252</v>
      </c>
      <c r="B33" s="184" t="s">
        <v>439</v>
      </c>
      <c r="C33" s="133" t="s">
        <v>106</v>
      </c>
      <c r="D33" s="132" t="s">
        <v>106</v>
      </c>
      <c r="E33" s="131" t="s">
        <v>106</v>
      </c>
      <c r="F33" s="185" t="s">
        <v>106</v>
      </c>
      <c r="G33" s="130">
        <v>4252</v>
      </c>
      <c r="H33" s="24"/>
      <c r="I33" s="24"/>
      <c r="J33" s="25"/>
      <c r="K33" s="25"/>
      <c r="L33" s="28" t="s">
        <v>127</v>
      </c>
      <c r="M33" s="11">
        <v>4252</v>
      </c>
      <c r="N33" s="182">
        <f>+'havelvac 7.2'!N38+'havelvac 7.3'!N38+'havelvac 7.4'!N38+'havelvac 7.5'!N38+'havelvac 7.6'!N38+'havelvac 7.7'!N38+'havelvac 7.9'!N38+'havelvac 7.8'!N38+'havelvac 7.10'!N38+'havelvac 7.11'!N38+'havelvac 7.12'!N38+'havelvac 7.13'!N38</f>
        <v>0</v>
      </c>
      <c r="O33" s="182">
        <f>+'havelvac 7.2'!O38+'havelvac 7.3'!O38+'havelvac 7.4'!O38+'havelvac 7.5'!O38+'havelvac 7.6'!O38+'havelvac 7.7'!O38+'havelvac 7.9'!O38+'havelvac 7.8'!O38+'havelvac 7.10'!O38+'havelvac 7.11'!O38+'havelvac 7.12'!O38+'havelvac 7.13'!O38</f>
        <v>0</v>
      </c>
      <c r="P33" s="230" t="str">
        <f t="shared" si="2"/>
        <v xml:space="preserve"> </v>
      </c>
      <c r="Q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30" t="str">
        <f t="shared" si="3"/>
        <v xml:space="preserve"> </v>
      </c>
      <c r="S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30" t="str">
        <f t="shared" si="4"/>
        <v xml:space="preserve"> </v>
      </c>
      <c r="U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82">
        <f>+'havelvac 7.2'!P38+'havelvac 7.3'!P38+'havelvac 7.4'!P38+'havelvac 7.5'!P38+'havelvac 7.6'!P38+'havelvac 7.7'!P38+'havelvac 7.9'!P38+'havelvac 7.8'!P38+'havelvac 7.10'!P38+'havelvac 7.11'!P38+'havelvac 7.12'!P38+'havelvac 7.13'!P38</f>
        <v>0</v>
      </c>
      <c r="W33" s="230" t="str">
        <f t="shared" si="5"/>
        <v xml:space="preserve"> </v>
      </c>
      <c r="X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30" t="str">
        <f t="shared" si="6"/>
        <v xml:space="preserve"> </v>
      </c>
      <c r="Z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30" t="str">
        <f t="shared" si="7"/>
        <v xml:space="preserve"> </v>
      </c>
      <c r="AB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6" customFormat="1">
      <c r="A34" s="183" t="str">
        <f t="shared" si="0"/>
        <v>71010101014261</v>
      </c>
      <c r="B34" s="184" t="s">
        <v>439</v>
      </c>
      <c r="C34" s="133" t="s">
        <v>106</v>
      </c>
      <c r="D34" s="132" t="s">
        <v>106</v>
      </c>
      <c r="E34" s="131" t="s">
        <v>106</v>
      </c>
      <c r="F34" s="185" t="s">
        <v>106</v>
      </c>
      <c r="G34" s="130">
        <v>4261</v>
      </c>
      <c r="H34" s="24"/>
      <c r="I34" s="24"/>
      <c r="J34" s="25"/>
      <c r="K34" s="25"/>
      <c r="L34" s="29" t="s">
        <v>128</v>
      </c>
      <c r="M34" s="30">
        <v>4261</v>
      </c>
      <c r="N34" s="182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4" s="182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4" s="230" t="str">
        <f t="shared" si="2"/>
        <v xml:space="preserve"> </v>
      </c>
      <c r="Q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30" t="str">
        <f t="shared" si="3"/>
        <v xml:space="preserve"> </v>
      </c>
      <c r="S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30" t="str">
        <f t="shared" si="4"/>
        <v xml:space="preserve"> </v>
      </c>
      <c r="U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82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4" s="230" t="str">
        <f t="shared" si="5"/>
        <v xml:space="preserve"> </v>
      </c>
      <c r="X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30" t="str">
        <f t="shared" si="6"/>
        <v xml:space="preserve"> </v>
      </c>
      <c r="Z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30" t="str">
        <f t="shared" si="7"/>
        <v xml:space="preserve"> </v>
      </c>
      <c r="AB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6" customFormat="1">
      <c r="A35" s="183" t="str">
        <f t="shared" si="0"/>
        <v>71010101014264</v>
      </c>
      <c r="B35" s="184" t="s">
        <v>439</v>
      </c>
      <c r="C35" s="133" t="s">
        <v>106</v>
      </c>
      <c r="D35" s="132" t="s">
        <v>106</v>
      </c>
      <c r="E35" s="131" t="s">
        <v>106</v>
      </c>
      <c r="F35" s="185" t="s">
        <v>106</v>
      </c>
      <c r="G35" s="130">
        <v>4264</v>
      </c>
      <c r="H35" s="24"/>
      <c r="I35" s="24"/>
      <c r="J35" s="25"/>
      <c r="K35" s="25"/>
      <c r="L35" s="31" t="s">
        <v>129</v>
      </c>
      <c r="M35" s="47">
        <v>4264</v>
      </c>
      <c r="N35" s="182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5" s="182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5" s="230" t="str">
        <f t="shared" si="2"/>
        <v xml:space="preserve"> </v>
      </c>
      <c r="Q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30" t="str">
        <f t="shared" si="3"/>
        <v xml:space="preserve"> </v>
      </c>
      <c r="S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30" t="str">
        <f t="shared" si="4"/>
        <v xml:space="preserve"> </v>
      </c>
      <c r="U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82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5" s="230" t="str">
        <f t="shared" si="5"/>
        <v xml:space="preserve"> </v>
      </c>
      <c r="X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30" t="str">
        <f t="shared" si="6"/>
        <v xml:space="preserve"> </v>
      </c>
      <c r="Z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30" t="str">
        <f t="shared" si="7"/>
        <v xml:space="preserve"> </v>
      </c>
      <c r="AB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6" customFormat="1">
      <c r="A36" s="183" t="str">
        <f t="shared" si="0"/>
        <v>71010101014267</v>
      </c>
      <c r="B36" s="184" t="s">
        <v>439</v>
      </c>
      <c r="C36" s="133" t="s">
        <v>106</v>
      </c>
      <c r="D36" s="132" t="s">
        <v>106</v>
      </c>
      <c r="E36" s="131" t="s">
        <v>106</v>
      </c>
      <c r="F36" s="185" t="s">
        <v>106</v>
      </c>
      <c r="G36" s="130">
        <v>4267</v>
      </c>
      <c r="H36" s="24"/>
      <c r="I36" s="24"/>
      <c r="J36" s="25"/>
      <c r="K36" s="25"/>
      <c r="L36" s="31" t="s">
        <v>130</v>
      </c>
      <c r="M36" s="47">
        <v>4267</v>
      </c>
      <c r="N36" s="182">
        <f>+'havelvac 7.2'!N41+'havelvac 7.3'!N41+'havelvac 7.4'!N41+'havelvac 7.5'!N41+'havelvac 7.6'!N41+'havelvac 7.7'!N41+'havelvac 7.9'!N41+'havelvac 7.8'!N41+'havelvac 7.10'!N41+'havelvac 7.11'!N41+'havelvac 7.12'!N41+'havelvac 7.13'!N41</f>
        <v>0</v>
      </c>
      <c r="O36" s="182">
        <f>+'havelvac 7.2'!O41+'havelvac 7.3'!O41+'havelvac 7.4'!O41+'havelvac 7.5'!O41+'havelvac 7.6'!O41+'havelvac 7.7'!O41+'havelvac 7.9'!O41+'havelvac 7.8'!O41+'havelvac 7.10'!O41+'havelvac 7.11'!O41+'havelvac 7.12'!O41+'havelvac 7.13'!O41</f>
        <v>0</v>
      </c>
      <c r="P36" s="230" t="str">
        <f t="shared" si="2"/>
        <v xml:space="preserve"> </v>
      </c>
      <c r="Q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30" t="str">
        <f t="shared" si="3"/>
        <v xml:space="preserve"> </v>
      </c>
      <c r="S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30" t="str">
        <f t="shared" si="4"/>
        <v xml:space="preserve"> </v>
      </c>
      <c r="U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82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6" s="230" t="str">
        <f t="shared" si="5"/>
        <v xml:space="preserve"> </v>
      </c>
      <c r="X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30" t="str">
        <f t="shared" si="6"/>
        <v xml:space="preserve"> </v>
      </c>
      <c r="Z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30" t="str">
        <f t="shared" si="7"/>
        <v xml:space="preserve"> </v>
      </c>
      <c r="AB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6" customFormat="1">
      <c r="A37" s="183" t="str">
        <f t="shared" si="0"/>
        <v>71010101014269</v>
      </c>
      <c r="B37" s="184" t="s">
        <v>439</v>
      </c>
      <c r="C37" s="133" t="s">
        <v>106</v>
      </c>
      <c r="D37" s="132" t="s">
        <v>106</v>
      </c>
      <c r="E37" s="131" t="s">
        <v>106</v>
      </c>
      <c r="F37" s="185" t="s">
        <v>106</v>
      </c>
      <c r="G37" s="130">
        <v>4269</v>
      </c>
      <c r="H37" s="24"/>
      <c r="I37" s="24"/>
      <c r="J37" s="25"/>
      <c r="K37" s="25"/>
      <c r="L37" s="31" t="s">
        <v>364</v>
      </c>
      <c r="M37" s="47">
        <v>4269</v>
      </c>
      <c r="N37" s="182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7" s="182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7" s="230" t="str">
        <f t="shared" si="2"/>
        <v xml:space="preserve"> </v>
      </c>
      <c r="Q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30" t="str">
        <f t="shared" si="3"/>
        <v xml:space="preserve"> </v>
      </c>
      <c r="S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30" t="str">
        <f t="shared" si="4"/>
        <v xml:space="preserve"> </v>
      </c>
      <c r="U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82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7" s="230" t="str">
        <f t="shared" si="5"/>
        <v xml:space="preserve"> </v>
      </c>
      <c r="X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30" t="str">
        <f t="shared" si="6"/>
        <v xml:space="preserve"> </v>
      </c>
      <c r="Z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30" t="str">
        <f t="shared" si="7"/>
        <v xml:space="preserve"> </v>
      </c>
      <c r="AB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6" customFormat="1" ht="25.5" hidden="1">
      <c r="A38" s="183" t="str">
        <f t="shared" si="0"/>
        <v>71010101014511</v>
      </c>
      <c r="B38" s="184" t="s">
        <v>439</v>
      </c>
      <c r="C38" s="133" t="s">
        <v>106</v>
      </c>
      <c r="D38" s="132" t="s">
        <v>106</v>
      </c>
      <c r="E38" s="131" t="s">
        <v>106</v>
      </c>
      <c r="F38" s="205" t="s">
        <v>106</v>
      </c>
      <c r="G38" s="186">
        <v>4511</v>
      </c>
      <c r="H38" s="24"/>
      <c r="I38" s="24"/>
      <c r="J38" s="25"/>
      <c r="K38" s="25"/>
      <c r="L38" s="28" t="s">
        <v>131</v>
      </c>
      <c r="M38" s="11">
        <v>4511</v>
      </c>
      <c r="N38" s="182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8" s="182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8" s="230" t="str">
        <f t="shared" si="2"/>
        <v xml:space="preserve"> </v>
      </c>
      <c r="Q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30" t="str">
        <f t="shared" si="3"/>
        <v xml:space="preserve"> </v>
      </c>
      <c r="S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30" t="str">
        <f t="shared" si="4"/>
        <v xml:space="preserve"> </v>
      </c>
      <c r="U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82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8" s="230" t="str">
        <f t="shared" si="5"/>
        <v xml:space="preserve"> </v>
      </c>
      <c r="X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30" t="str">
        <f t="shared" si="6"/>
        <v xml:space="preserve"> </v>
      </c>
      <c r="Z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30" t="str">
        <f t="shared" si="7"/>
        <v xml:space="preserve"> </v>
      </c>
      <c r="AB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6" customFormat="1">
      <c r="A39" s="183" t="str">
        <f t="shared" si="0"/>
        <v>71010101014729</v>
      </c>
      <c r="B39" s="184" t="s">
        <v>439</v>
      </c>
      <c r="C39" s="133" t="s">
        <v>106</v>
      </c>
      <c r="D39" s="132" t="s">
        <v>106</v>
      </c>
      <c r="E39" s="131" t="s">
        <v>106</v>
      </c>
      <c r="F39" s="185" t="s">
        <v>106</v>
      </c>
      <c r="G39" s="130">
        <v>4729</v>
      </c>
      <c r="H39" s="24"/>
      <c r="I39" s="24"/>
      <c r="J39" s="25"/>
      <c r="K39" s="25"/>
      <c r="L39" s="28" t="s">
        <v>132</v>
      </c>
      <c r="M39" s="11">
        <v>4729</v>
      </c>
      <c r="N39" s="182">
        <f>+'havelvac 7.2'!N45+'havelvac 7.3'!N45+'havelvac 7.4'!N45+'havelvac 7.5'!N45+'havelvac 7.6'!N45+'havelvac 7.7'!N45+'havelvac 7.9'!N45+'havelvac 7.8'!N45+'havelvac 7.10'!N45+'havelvac 7.11'!N45+'havelvac 7.12'!N45+'havelvac 7.13'!N45</f>
        <v>0</v>
      </c>
      <c r="O39" s="182">
        <f>+'havelvac 7.2'!O45+'havelvac 7.3'!O45+'havelvac 7.4'!O45+'havelvac 7.5'!O45+'havelvac 7.6'!O45+'havelvac 7.7'!O45+'havelvac 7.9'!O45+'havelvac 7.8'!O45+'havelvac 7.10'!O45+'havelvac 7.11'!O45+'havelvac 7.12'!O45+'havelvac 7.13'!O45</f>
        <v>0</v>
      </c>
      <c r="P39" s="230" t="str">
        <f t="shared" si="2"/>
        <v xml:space="preserve"> </v>
      </c>
      <c r="Q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30" t="str">
        <f t="shared" si="3"/>
        <v xml:space="preserve"> </v>
      </c>
      <c r="S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30" t="str">
        <f t="shared" si="4"/>
        <v xml:space="preserve"> </v>
      </c>
      <c r="U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82">
        <f>+'havelvac 7.2'!P45+'havelvac 7.3'!P45+'havelvac 7.4'!P45+'havelvac 7.5'!P45+'havelvac 7.6'!P45+'havelvac 7.7'!P45+'havelvac 7.9'!P45+'havelvac 7.8'!P45+'havelvac 7.10'!P45+'havelvac 7.11'!P45+'havelvac 7.12'!P45+'havelvac 7.13'!P45</f>
        <v>0</v>
      </c>
      <c r="W39" s="230" t="str">
        <f t="shared" si="5"/>
        <v xml:space="preserve"> </v>
      </c>
      <c r="X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30" t="str">
        <f t="shared" si="6"/>
        <v xml:space="preserve"> </v>
      </c>
      <c r="Z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30" t="str">
        <f t="shared" si="7"/>
        <v xml:space="preserve"> </v>
      </c>
      <c r="AB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6" customFormat="1">
      <c r="A40" s="183" t="str">
        <f t="shared" si="0"/>
        <v>71010101014823</v>
      </c>
      <c r="B40" s="184" t="s">
        <v>439</v>
      </c>
      <c r="C40" s="133" t="s">
        <v>106</v>
      </c>
      <c r="D40" s="132" t="s">
        <v>106</v>
      </c>
      <c r="E40" s="131" t="s">
        <v>106</v>
      </c>
      <c r="F40" s="185" t="s">
        <v>106</v>
      </c>
      <c r="G40" s="130">
        <v>4823</v>
      </c>
      <c r="H40" s="24"/>
      <c r="I40" s="24"/>
      <c r="J40" s="25"/>
      <c r="K40" s="25"/>
      <c r="L40" s="28" t="s">
        <v>133</v>
      </c>
      <c r="M40" s="11">
        <v>4823</v>
      </c>
      <c r="N40" s="182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40" s="182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40" s="230" t="str">
        <f t="shared" si="2"/>
        <v xml:space="preserve"> </v>
      </c>
      <c r="Q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30" t="str">
        <f t="shared" si="3"/>
        <v xml:space="preserve"> </v>
      </c>
      <c r="S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30" t="str">
        <f t="shared" si="4"/>
        <v xml:space="preserve"> </v>
      </c>
      <c r="U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82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40" s="230" t="str">
        <f t="shared" si="5"/>
        <v xml:space="preserve"> </v>
      </c>
      <c r="X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30" t="str">
        <f t="shared" si="6"/>
        <v xml:space="preserve"> </v>
      </c>
      <c r="Z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30" t="str">
        <f t="shared" si="7"/>
        <v xml:space="preserve"> </v>
      </c>
      <c r="AB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6" customFormat="1">
      <c r="A41" s="183" t="str">
        <f t="shared" si="0"/>
        <v>71010101014861</v>
      </c>
      <c r="B41" s="184" t="s">
        <v>439</v>
      </c>
      <c r="C41" s="133" t="s">
        <v>106</v>
      </c>
      <c r="D41" s="132" t="s">
        <v>106</v>
      </c>
      <c r="E41" s="131" t="s">
        <v>106</v>
      </c>
      <c r="F41" s="185" t="s">
        <v>106</v>
      </c>
      <c r="G41" s="130">
        <v>4861</v>
      </c>
      <c r="H41" s="24"/>
      <c r="I41" s="24"/>
      <c r="J41" s="25"/>
      <c r="K41" s="25"/>
      <c r="L41" s="31" t="s">
        <v>134</v>
      </c>
      <c r="M41" s="47">
        <v>4861</v>
      </c>
      <c r="N41" s="182">
        <f>+'havelvac 7.2'!N48+'havelvac 7.3'!N48+'havelvac 7.4'!N48+'havelvac 7.5'!N48+'havelvac 7.6'!N48+'havelvac 7.7'!N48+'havelvac 7.9'!N48+'havelvac 7.8'!N48+'havelvac 7.10'!N48+'havelvac 7.11'!N48+'havelvac 7.12'!N48+'havelvac 7.13'!N48</f>
        <v>0</v>
      </c>
      <c r="O41" s="182">
        <f>+'havelvac 7.2'!O48+'havelvac 7.3'!O48+'havelvac 7.4'!O48+'havelvac 7.5'!O48+'havelvac 7.6'!O48+'havelvac 7.7'!O48+'havelvac 7.9'!O48+'havelvac 7.8'!O48+'havelvac 7.10'!O48+'havelvac 7.11'!O48+'havelvac 7.12'!O48+'havelvac 7.13'!O48</f>
        <v>0</v>
      </c>
      <c r="P41" s="230" t="str">
        <f t="shared" si="2"/>
        <v xml:space="preserve"> </v>
      </c>
      <c r="Q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30" t="str">
        <f t="shared" si="3"/>
        <v xml:space="preserve"> </v>
      </c>
      <c r="S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30" t="str">
        <f t="shared" si="4"/>
        <v xml:space="preserve"> </v>
      </c>
      <c r="U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82">
        <f>+'havelvac 7.2'!P48+'havelvac 7.3'!P48+'havelvac 7.4'!P48+'havelvac 7.5'!P48+'havelvac 7.6'!P48+'havelvac 7.7'!P48+'havelvac 7.9'!P48+'havelvac 7.8'!P48+'havelvac 7.10'!P48+'havelvac 7.11'!P48+'havelvac 7.12'!P48+'havelvac 7.13'!P48</f>
        <v>0</v>
      </c>
      <c r="W41" s="230" t="str">
        <f t="shared" si="5"/>
        <v xml:space="preserve"> </v>
      </c>
      <c r="X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30" t="str">
        <f t="shared" si="6"/>
        <v xml:space="preserve"> </v>
      </c>
      <c r="Z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30" t="str">
        <f t="shared" si="7"/>
        <v xml:space="preserve"> </v>
      </c>
      <c r="AB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6" customFormat="1" hidden="1">
      <c r="A42" s="183" t="str">
        <f t="shared" si="0"/>
        <v>71010101015121</v>
      </c>
      <c r="B42" s="184" t="s">
        <v>439</v>
      </c>
      <c r="C42" s="133" t="s">
        <v>106</v>
      </c>
      <c r="D42" s="132" t="s">
        <v>106</v>
      </c>
      <c r="E42" s="131" t="s">
        <v>106</v>
      </c>
      <c r="F42" s="185" t="s">
        <v>106</v>
      </c>
      <c r="G42" s="130">
        <v>5121</v>
      </c>
      <c r="H42" s="24"/>
      <c r="I42" s="24"/>
      <c r="J42" s="25"/>
      <c r="K42" s="25"/>
      <c r="L42" s="28" t="s">
        <v>135</v>
      </c>
      <c r="M42" s="11">
        <v>5121</v>
      </c>
      <c r="N42" s="182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2" s="182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2" s="230" t="str">
        <f t="shared" si="2"/>
        <v xml:space="preserve"> </v>
      </c>
      <c r="Q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30" t="str">
        <f t="shared" si="3"/>
        <v xml:space="preserve"> </v>
      </c>
      <c r="S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30" t="str">
        <f t="shared" si="4"/>
        <v xml:space="preserve"> </v>
      </c>
      <c r="U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82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2" s="230" t="str">
        <f t="shared" si="5"/>
        <v xml:space="preserve"> </v>
      </c>
      <c r="X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30" t="str">
        <f t="shared" si="6"/>
        <v xml:space="preserve"> </v>
      </c>
      <c r="Z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30" t="str">
        <f t="shared" si="7"/>
        <v xml:space="preserve"> </v>
      </c>
      <c r="AB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6" customFormat="1">
      <c r="A43" s="183" t="str">
        <f t="shared" si="0"/>
        <v>71010101015122</v>
      </c>
      <c r="B43" s="184" t="s">
        <v>439</v>
      </c>
      <c r="C43" s="133" t="s">
        <v>106</v>
      </c>
      <c r="D43" s="132" t="s">
        <v>106</v>
      </c>
      <c r="E43" s="131" t="s">
        <v>106</v>
      </c>
      <c r="F43" s="185" t="s">
        <v>106</v>
      </c>
      <c r="G43" s="130">
        <v>5122</v>
      </c>
      <c r="H43" s="24"/>
      <c r="I43" s="24"/>
      <c r="J43" s="25"/>
      <c r="K43" s="25"/>
      <c r="L43" s="28" t="s">
        <v>136</v>
      </c>
      <c r="M43" s="11">
        <v>5122</v>
      </c>
      <c r="N43" s="182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3" s="182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3" s="230" t="str">
        <f t="shared" si="2"/>
        <v xml:space="preserve"> </v>
      </c>
      <c r="Q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30" t="str">
        <f t="shared" si="3"/>
        <v xml:space="preserve"> </v>
      </c>
      <c r="S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30" t="str">
        <f t="shared" si="4"/>
        <v xml:space="preserve"> </v>
      </c>
      <c r="U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82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3" s="230" t="str">
        <f t="shared" si="5"/>
        <v xml:space="preserve"> </v>
      </c>
      <c r="X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30" t="str">
        <f t="shared" si="6"/>
        <v xml:space="preserve"> </v>
      </c>
      <c r="Z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30" t="str">
        <f t="shared" si="7"/>
        <v xml:space="preserve"> </v>
      </c>
      <c r="AB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6" customFormat="1" hidden="1">
      <c r="A44" s="183" t="str">
        <f t="shared" si="0"/>
        <v>71010101015129</v>
      </c>
      <c r="B44" s="184" t="s">
        <v>439</v>
      </c>
      <c r="C44" s="133" t="s">
        <v>106</v>
      </c>
      <c r="D44" s="132" t="s">
        <v>106</v>
      </c>
      <c r="E44" s="131" t="s">
        <v>106</v>
      </c>
      <c r="F44" s="185" t="s">
        <v>106</v>
      </c>
      <c r="G44" s="130">
        <v>5129</v>
      </c>
      <c r="H44" s="24"/>
      <c r="I44" s="24"/>
      <c r="J44" s="25"/>
      <c r="K44" s="25"/>
      <c r="L44" s="28" t="s">
        <v>137</v>
      </c>
      <c r="M44" s="11">
        <v>5129</v>
      </c>
      <c r="N44" s="182">
        <f>+'havelvac 7.2'!N51+'havelvac 7.3'!N51+'havelvac 7.4'!N51+'havelvac 7.5'!N51+'havelvac 7.6'!N51+'havelvac 7.7'!N51+'havelvac 7.9'!N51+'havelvac 7.8'!N51+'havelvac 7.10'!N51+'havelvac 7.11'!N51+'havelvac 7.12'!N51+'havelvac 7.13'!N51</f>
        <v>0</v>
      </c>
      <c r="O44" s="182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4" s="230" t="str">
        <f t="shared" si="2"/>
        <v xml:space="preserve"> </v>
      </c>
      <c r="Q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30" t="str">
        <f t="shared" si="3"/>
        <v xml:space="preserve"> </v>
      </c>
      <c r="S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30" t="str">
        <f t="shared" si="4"/>
        <v xml:space="preserve"> </v>
      </c>
      <c r="U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82">
        <f>+'havelvac 7.2'!P51+'havelvac 7.3'!P51+'havelvac 7.4'!P51+'havelvac 7.5'!P51+'havelvac 7.6'!P51+'havelvac 7.7'!P51+'havelvac 7.9'!P51+'havelvac 7.8'!P51+'havelvac 7.10'!P51+'havelvac 7.11'!P51+'havelvac 7.12'!P51+'havelvac 7.13'!P51</f>
        <v>0</v>
      </c>
      <c r="W44" s="230" t="str">
        <f t="shared" si="5"/>
        <v xml:space="preserve"> </v>
      </c>
      <c r="X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30" t="str">
        <f t="shared" si="6"/>
        <v xml:space="preserve"> </v>
      </c>
      <c r="Z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30" t="str">
        <f t="shared" si="7"/>
        <v xml:space="preserve"> </v>
      </c>
      <c r="AB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6" customFormat="1">
      <c r="A45" s="183" t="str">
        <f t="shared" si="0"/>
        <v>71010101015132</v>
      </c>
      <c r="B45" s="184" t="s">
        <v>439</v>
      </c>
      <c r="C45" s="133" t="s">
        <v>106</v>
      </c>
      <c r="D45" s="132" t="s">
        <v>106</v>
      </c>
      <c r="E45" s="131" t="s">
        <v>106</v>
      </c>
      <c r="F45" s="185" t="s">
        <v>106</v>
      </c>
      <c r="G45" s="130">
        <v>5132</v>
      </c>
      <c r="H45" s="24"/>
      <c r="I45" s="24"/>
      <c r="J45" s="25"/>
      <c r="K45" s="25"/>
      <c r="L45" s="28" t="s">
        <v>138</v>
      </c>
      <c r="M45" s="11">
        <v>5132</v>
      </c>
      <c r="N45" s="182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5" s="182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5" s="230" t="str">
        <f t="shared" si="2"/>
        <v xml:space="preserve"> </v>
      </c>
      <c r="Q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30" t="str">
        <f t="shared" si="3"/>
        <v xml:space="preserve"> </v>
      </c>
      <c r="S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30" t="str">
        <f t="shared" si="4"/>
        <v xml:space="preserve"> </v>
      </c>
      <c r="U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82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5" s="230" t="str">
        <f t="shared" si="5"/>
        <v xml:space="preserve"> </v>
      </c>
      <c r="X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30" t="str">
        <f t="shared" si="6"/>
        <v xml:space="preserve"> </v>
      </c>
      <c r="Z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30" t="str">
        <f t="shared" si="7"/>
        <v xml:space="preserve"> </v>
      </c>
      <c r="AB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6" customFormat="1" hidden="1">
      <c r="A46" s="183" t="str">
        <f t="shared" si="0"/>
        <v>71010101015134</v>
      </c>
      <c r="B46" s="184" t="s">
        <v>439</v>
      </c>
      <c r="C46" s="133" t="s">
        <v>106</v>
      </c>
      <c r="D46" s="132" t="s">
        <v>106</v>
      </c>
      <c r="E46" s="131" t="s">
        <v>106</v>
      </c>
      <c r="F46" s="205" t="s">
        <v>106</v>
      </c>
      <c r="G46" s="186">
        <v>5134</v>
      </c>
      <c r="H46" s="24"/>
      <c r="I46" s="24"/>
      <c r="J46" s="25"/>
      <c r="K46" s="25"/>
      <c r="L46" s="28" t="s">
        <v>139</v>
      </c>
      <c r="M46" s="11">
        <v>5134</v>
      </c>
      <c r="N46" s="182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6" s="182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6" s="230" t="str">
        <f t="shared" si="2"/>
        <v xml:space="preserve"> </v>
      </c>
      <c r="Q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30" t="str">
        <f t="shared" si="3"/>
        <v xml:space="preserve"> </v>
      </c>
      <c r="S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30" t="str">
        <f t="shared" si="4"/>
        <v xml:space="preserve"> </v>
      </c>
      <c r="U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82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6" s="230" t="str">
        <f t="shared" si="5"/>
        <v xml:space="preserve"> </v>
      </c>
      <c r="X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30" t="str">
        <f t="shared" si="6"/>
        <v xml:space="preserve"> </v>
      </c>
      <c r="Z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30" t="str">
        <f t="shared" si="7"/>
        <v xml:space="preserve"> </v>
      </c>
      <c r="AB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97" customFormat="1" ht="13.5">
      <c r="A47" s="183" t="str">
        <f t="shared" si="0"/>
        <v>71010101020000</v>
      </c>
      <c r="B47" s="184" t="s">
        <v>439</v>
      </c>
      <c r="C47" s="133" t="s">
        <v>106</v>
      </c>
      <c r="D47" s="132" t="s">
        <v>106</v>
      </c>
      <c r="E47" s="131" t="s">
        <v>106</v>
      </c>
      <c r="F47" s="205" t="s">
        <v>140</v>
      </c>
      <c r="G47" s="186" t="s">
        <v>440</v>
      </c>
      <c r="H47" s="145"/>
      <c r="I47" s="146"/>
      <c r="J47" s="147"/>
      <c r="K47" s="147"/>
      <c r="L47" s="26" t="s">
        <v>141</v>
      </c>
      <c r="M47" s="27"/>
      <c r="N47" s="196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7" s="196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7" s="229" t="str">
        <f t="shared" si="2"/>
        <v xml:space="preserve"> </v>
      </c>
      <c r="Q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29" t="str">
        <f t="shared" si="3"/>
        <v xml:space="preserve"> </v>
      </c>
      <c r="S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29" t="str">
        <f t="shared" si="4"/>
        <v xml:space="preserve"> </v>
      </c>
      <c r="U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96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7" s="229" t="str">
        <f t="shared" si="5"/>
        <v xml:space="preserve"> </v>
      </c>
      <c r="X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29" t="str">
        <f t="shared" si="6"/>
        <v xml:space="preserve"> </v>
      </c>
      <c r="Z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29" t="str">
        <f t="shared" si="7"/>
        <v xml:space="preserve"> </v>
      </c>
      <c r="AB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6" customFormat="1" ht="25.5">
      <c r="A48" s="183" t="str">
        <f t="shared" si="0"/>
        <v>71010101024251</v>
      </c>
      <c r="B48" s="184" t="s">
        <v>439</v>
      </c>
      <c r="C48" s="133" t="s">
        <v>106</v>
      </c>
      <c r="D48" s="132" t="s">
        <v>106</v>
      </c>
      <c r="E48" s="131" t="s">
        <v>106</v>
      </c>
      <c r="F48" s="185" t="s">
        <v>140</v>
      </c>
      <c r="G48" s="130">
        <v>4251</v>
      </c>
      <c r="H48" s="16"/>
      <c r="I48" s="24"/>
      <c r="J48" s="25"/>
      <c r="K48" s="25"/>
      <c r="L48" s="29" t="s">
        <v>142</v>
      </c>
      <c r="M48" s="12">
        <v>4251</v>
      </c>
      <c r="N48" s="182">
        <f>+'havelvac 7.2'!N55+'havelvac 7.3'!N55+'havelvac 7.4'!N55+'havelvac 7.5'!N55+'havelvac 7.6'!N55+'havelvac 7.7'!N55+'havelvac 7.9'!N55+'havelvac 7.8'!N55+'havelvac 7.10'!N55+'havelvac 7.11'!N55+'havelvac 7.12'!N55+'havelvac 7.13'!N55</f>
        <v>0</v>
      </c>
      <c r="O48" s="182">
        <f>+'havelvac 7.2'!O55+'havelvac 7.3'!O55+'havelvac 7.4'!O55+'havelvac 7.5'!O55+'havelvac 7.6'!O55+'havelvac 7.7'!O55+'havelvac 7.9'!O55+'havelvac 7.8'!O55+'havelvac 7.10'!O55+'havelvac 7.11'!O55+'havelvac 7.12'!O55+'havelvac 7.13'!O55</f>
        <v>0</v>
      </c>
      <c r="P48" s="230" t="str">
        <f t="shared" si="2"/>
        <v xml:space="preserve"> </v>
      </c>
      <c r="Q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30" t="str">
        <f t="shared" si="3"/>
        <v xml:space="preserve"> </v>
      </c>
      <c r="S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30" t="str">
        <f t="shared" si="4"/>
        <v xml:space="preserve"> </v>
      </c>
      <c r="U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82">
        <f>+'havelvac 7.2'!P55+'havelvac 7.3'!P55+'havelvac 7.4'!P55+'havelvac 7.5'!P55+'havelvac 7.6'!P55+'havelvac 7.7'!P55+'havelvac 7.9'!P55+'havelvac 7.8'!P55+'havelvac 7.10'!P55+'havelvac 7.11'!P55+'havelvac 7.12'!P55+'havelvac 7.13'!P55</f>
        <v>0</v>
      </c>
      <c r="W48" s="230" t="str">
        <f t="shared" si="5"/>
        <v xml:space="preserve"> </v>
      </c>
      <c r="X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30" t="str">
        <f t="shared" si="6"/>
        <v xml:space="preserve"> </v>
      </c>
      <c r="Z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30" t="str">
        <f t="shared" si="7"/>
        <v xml:space="preserve"> </v>
      </c>
      <c r="AB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92" customFormat="1" ht="12.75" hidden="1">
      <c r="A49" s="183">
        <v>71010103000000</v>
      </c>
      <c r="B49" s="184" t="s">
        <v>439</v>
      </c>
      <c r="C49" s="133" t="s">
        <v>106</v>
      </c>
      <c r="D49" s="132" t="s">
        <v>106</v>
      </c>
      <c r="E49" s="131" t="s">
        <v>442</v>
      </c>
      <c r="F49" s="205" t="s">
        <v>441</v>
      </c>
      <c r="G49" s="186" t="s">
        <v>440</v>
      </c>
      <c r="H49" s="150"/>
      <c r="I49" s="151"/>
      <c r="J49" s="152"/>
      <c r="K49" s="152"/>
      <c r="L49" s="153" t="s">
        <v>581</v>
      </c>
      <c r="M49" s="154"/>
      <c r="N49" s="191"/>
      <c r="O49" s="191"/>
      <c r="P49" s="228" t="str">
        <f t="shared" si="2"/>
        <v xml:space="preserve"> </v>
      </c>
      <c r="Q49" s="191"/>
      <c r="R49" s="228" t="str">
        <f t="shared" si="3"/>
        <v xml:space="preserve"> </v>
      </c>
      <c r="S49" s="191"/>
      <c r="T49" s="228" t="str">
        <f t="shared" si="4"/>
        <v xml:space="preserve"> </v>
      </c>
      <c r="U49" s="191"/>
      <c r="V49" s="191"/>
      <c r="W49" s="228" t="str">
        <f t="shared" si="5"/>
        <v xml:space="preserve"> </v>
      </c>
      <c r="X49" s="191"/>
      <c r="Y49" s="228" t="str">
        <f t="shared" si="6"/>
        <v xml:space="preserve"> </v>
      </c>
      <c r="Z49" s="191"/>
      <c r="AA49" s="228" t="str">
        <f t="shared" si="7"/>
        <v xml:space="preserve"> </v>
      </c>
      <c r="AB49" s="191"/>
    </row>
    <row r="50" spans="1:28" s="136" customFormat="1" hidden="1">
      <c r="A50" s="183">
        <v>71010103000001</v>
      </c>
      <c r="B50" s="184" t="s">
        <v>439</v>
      </c>
      <c r="C50" s="133" t="s">
        <v>106</v>
      </c>
      <c r="D50" s="132" t="s">
        <v>106</v>
      </c>
      <c r="E50" s="131" t="s">
        <v>442</v>
      </c>
      <c r="F50" s="185" t="s">
        <v>441</v>
      </c>
      <c r="G50" s="130" t="s">
        <v>96</v>
      </c>
      <c r="H50" s="16"/>
      <c r="I50" s="24"/>
      <c r="J50" s="25"/>
      <c r="K50" s="25"/>
      <c r="L50" s="29" t="s">
        <v>108</v>
      </c>
      <c r="M50" s="12"/>
      <c r="N50" s="182"/>
      <c r="O50" s="182"/>
      <c r="P50" s="230" t="str">
        <f t="shared" si="2"/>
        <v xml:space="preserve"> </v>
      </c>
      <c r="Q50" s="182"/>
      <c r="R50" s="230" t="str">
        <f t="shared" si="3"/>
        <v xml:space="preserve"> </v>
      </c>
      <c r="S50" s="182"/>
      <c r="T50" s="230" t="str">
        <f t="shared" si="4"/>
        <v xml:space="preserve"> </v>
      </c>
      <c r="U50" s="182"/>
      <c r="V50" s="182"/>
      <c r="W50" s="230" t="str">
        <f t="shared" si="5"/>
        <v xml:space="preserve"> </v>
      </c>
      <c r="X50" s="182"/>
      <c r="Y50" s="230" t="str">
        <f t="shared" si="6"/>
        <v xml:space="preserve"> </v>
      </c>
      <c r="Z50" s="182"/>
      <c r="AA50" s="230" t="str">
        <f t="shared" si="7"/>
        <v xml:space="preserve"> </v>
      </c>
      <c r="AB50" s="182"/>
    </row>
    <row r="51" spans="1:28" s="197" customFormat="1" ht="27" hidden="1">
      <c r="A51" s="183">
        <v>71010103010000</v>
      </c>
      <c r="B51" s="184" t="s">
        <v>439</v>
      </c>
      <c r="C51" s="133" t="s">
        <v>106</v>
      </c>
      <c r="D51" s="132" t="s">
        <v>106</v>
      </c>
      <c r="E51" s="131" t="s">
        <v>442</v>
      </c>
      <c r="F51" s="205" t="s">
        <v>106</v>
      </c>
      <c r="G51" s="186" t="s">
        <v>440</v>
      </c>
      <c r="H51" s="145"/>
      <c r="I51" s="146"/>
      <c r="J51" s="147"/>
      <c r="K51" s="147"/>
      <c r="L51" s="26" t="s">
        <v>582</v>
      </c>
      <c r="M51" s="27"/>
      <c r="N51" s="196"/>
      <c r="O51" s="196"/>
      <c r="P51" s="229" t="str">
        <f t="shared" si="2"/>
        <v xml:space="preserve"> </v>
      </c>
      <c r="Q51" s="196"/>
      <c r="R51" s="229" t="str">
        <f t="shared" si="3"/>
        <v xml:space="preserve"> </v>
      </c>
      <c r="S51" s="196"/>
      <c r="T51" s="229" t="str">
        <f t="shared" si="4"/>
        <v xml:space="preserve"> </v>
      </c>
      <c r="U51" s="196"/>
      <c r="V51" s="196"/>
      <c r="W51" s="229" t="str">
        <f t="shared" si="5"/>
        <v xml:space="preserve"> </v>
      </c>
      <c r="X51" s="196"/>
      <c r="Y51" s="229" t="str">
        <f t="shared" si="6"/>
        <v xml:space="preserve"> </v>
      </c>
      <c r="Z51" s="196"/>
      <c r="AA51" s="229" t="str">
        <f t="shared" si="7"/>
        <v xml:space="preserve"> </v>
      </c>
      <c r="AB51" s="196"/>
    </row>
    <row r="52" spans="1:28" s="136" customFormat="1" hidden="1">
      <c r="A52" s="183">
        <v>71010103014239</v>
      </c>
      <c r="B52" s="184" t="s">
        <v>439</v>
      </c>
      <c r="C52" s="133" t="s">
        <v>106</v>
      </c>
      <c r="D52" s="132" t="s">
        <v>106</v>
      </c>
      <c r="E52" s="131" t="s">
        <v>442</v>
      </c>
      <c r="F52" s="185" t="s">
        <v>106</v>
      </c>
      <c r="G52" s="130">
        <v>4239</v>
      </c>
      <c r="H52" s="16"/>
      <c r="I52" s="24"/>
      <c r="J52" s="25"/>
      <c r="K52" s="25"/>
      <c r="L52" s="29" t="s">
        <v>125</v>
      </c>
      <c r="M52" s="12">
        <v>4239</v>
      </c>
      <c r="N52" s="182"/>
      <c r="O52" s="182"/>
      <c r="P52" s="230" t="str">
        <f t="shared" si="2"/>
        <v xml:space="preserve"> </v>
      </c>
      <c r="Q52" s="182"/>
      <c r="R52" s="230" t="str">
        <f t="shared" si="3"/>
        <v xml:space="preserve"> </v>
      </c>
      <c r="S52" s="182"/>
      <c r="T52" s="230" t="str">
        <f t="shared" si="4"/>
        <v xml:space="preserve"> </v>
      </c>
      <c r="U52" s="182"/>
      <c r="V52" s="182"/>
      <c r="W52" s="230" t="str">
        <f t="shared" si="5"/>
        <v xml:space="preserve"> </v>
      </c>
      <c r="X52" s="182"/>
      <c r="Y52" s="230" t="str">
        <f t="shared" si="6"/>
        <v xml:space="preserve"> </v>
      </c>
      <c r="Z52" s="182"/>
      <c r="AA52" s="230" t="str">
        <f t="shared" si="7"/>
        <v xml:space="preserve"> </v>
      </c>
      <c r="AB52" s="182"/>
    </row>
    <row r="53" spans="1:28" s="136" customFormat="1">
      <c r="A53" s="183" t="str">
        <f t="shared" si="0"/>
        <v>71010101025113</v>
      </c>
      <c r="B53" s="184" t="s">
        <v>439</v>
      </c>
      <c r="C53" s="133" t="s">
        <v>106</v>
      </c>
      <c r="D53" s="132" t="s">
        <v>106</v>
      </c>
      <c r="E53" s="131" t="s">
        <v>106</v>
      </c>
      <c r="F53" s="185" t="s">
        <v>140</v>
      </c>
      <c r="G53" s="130">
        <v>5113</v>
      </c>
      <c r="H53" s="24"/>
      <c r="I53" s="24"/>
      <c r="J53" s="25"/>
      <c r="K53" s="25"/>
      <c r="L53" s="28" t="s">
        <v>143</v>
      </c>
      <c r="M53" s="11">
        <v>5113</v>
      </c>
      <c r="N53" s="182">
        <f>+'havelvac 7.2'!N56+'havelvac 7.3'!N56+'havelvac 7.4'!N56+'havelvac 7.5'!N56+'havelvac 7.6'!N56+'havelvac 7.7'!N56+'havelvac 7.9'!N56+'havelvac 7.8'!N56+'havelvac 7.10'!N56+'havelvac 7.11'!N56+'havelvac 7.12'!N56+'havelvac 7.13'!N56</f>
        <v>0</v>
      </c>
      <c r="O53" s="182">
        <f>+'havelvac 7.2'!O56+'havelvac 7.3'!O56+'havelvac 7.4'!O56+'havelvac 7.5'!O56+'havelvac 7.6'!O56+'havelvac 7.7'!O56+'havelvac 7.9'!O56+'havelvac 7.8'!O56+'havelvac 7.10'!O56+'havelvac 7.11'!O56+'havelvac 7.12'!O56+'havelvac 7.13'!O56</f>
        <v>0</v>
      </c>
      <c r="P53" s="230" t="str">
        <f t="shared" si="2"/>
        <v xml:space="preserve"> </v>
      </c>
      <c r="Q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30" t="str">
        <f t="shared" si="3"/>
        <v xml:space="preserve"> </v>
      </c>
      <c r="S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30" t="str">
        <f t="shared" si="4"/>
        <v xml:space="preserve"> </v>
      </c>
      <c r="U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82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53" s="230" t="str">
        <f t="shared" si="5"/>
        <v xml:space="preserve"> </v>
      </c>
      <c r="X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30" t="str">
        <f t="shared" si="6"/>
        <v xml:space="preserve"> </v>
      </c>
      <c r="Z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30" t="str">
        <f t="shared" si="7"/>
        <v xml:space="preserve"> </v>
      </c>
      <c r="AB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207" customFormat="1" ht="13.5">
      <c r="A54" s="183" t="str">
        <f t="shared" si="0"/>
        <v>71010300000000</v>
      </c>
      <c r="B54" s="184" t="s">
        <v>439</v>
      </c>
      <c r="C54" s="133" t="s">
        <v>106</v>
      </c>
      <c r="D54" s="132" t="s">
        <v>442</v>
      </c>
      <c r="E54" s="204" t="s">
        <v>441</v>
      </c>
      <c r="F54" s="205" t="s">
        <v>441</v>
      </c>
      <c r="G54" s="186" t="s">
        <v>440</v>
      </c>
      <c r="H54" s="174">
        <v>2130</v>
      </c>
      <c r="I54" s="165" t="s">
        <v>106</v>
      </c>
      <c r="J54" s="166">
        <v>3</v>
      </c>
      <c r="K54" s="166">
        <v>0</v>
      </c>
      <c r="L54" s="167" t="s">
        <v>144</v>
      </c>
      <c r="M54" s="175"/>
      <c r="N54" s="187">
        <f>+'havelvac 7.2'!N62+'havelvac 7.3'!N62+'havelvac 7.4'!N62+'havelvac 7.5'!N62+'havelvac 7.6'!N62+'havelvac 7.7'!N62+'havelvac 7.9'!N62+'havelvac 7.8'!N62+'havelvac 7.10'!N62+'havelvac 7.11'!N62+'havelvac 7.12'!N62+'havelvac 7.13'!N62</f>
        <v>0</v>
      </c>
      <c r="O54" s="187">
        <f>+'havelvac 7.2'!O62+'havelvac 7.3'!O62+'havelvac 7.4'!O62+'havelvac 7.5'!O62+'havelvac 7.6'!O62+'havelvac 7.7'!O62+'havelvac 7.9'!O62+'havelvac 7.8'!O62+'havelvac 7.10'!O62+'havelvac 7.11'!O62+'havelvac 7.12'!O62+'havelvac 7.13'!O62</f>
        <v>0</v>
      </c>
      <c r="P54" s="227" t="str">
        <f t="shared" si="2"/>
        <v xml:space="preserve"> </v>
      </c>
      <c r="Q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27" t="str">
        <f t="shared" si="3"/>
        <v xml:space="preserve"> </v>
      </c>
      <c r="S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27" t="str">
        <f t="shared" si="4"/>
        <v xml:space="preserve"> </v>
      </c>
      <c r="U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87">
        <f>+'havelvac 7.2'!P62+'havelvac 7.3'!P62+'havelvac 7.4'!P62+'havelvac 7.5'!P62+'havelvac 7.6'!P62+'havelvac 7.7'!P62+'havelvac 7.9'!P62+'havelvac 7.8'!P62+'havelvac 7.10'!P62+'havelvac 7.11'!P62+'havelvac 7.12'!P62+'havelvac 7.13'!P62</f>
        <v>0</v>
      </c>
      <c r="W54" s="227" t="str">
        <f t="shared" si="5"/>
        <v xml:space="preserve"> </v>
      </c>
      <c r="X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27" t="str">
        <f t="shared" si="6"/>
        <v xml:space="preserve"> </v>
      </c>
      <c r="Z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27" t="str">
        <f t="shared" si="7"/>
        <v xml:space="preserve"> </v>
      </c>
      <c r="AB5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6" customFormat="1" ht="13.5">
      <c r="A55" s="183" t="str">
        <f t="shared" si="0"/>
        <v>71010300000001</v>
      </c>
      <c r="B55" s="184" t="s">
        <v>439</v>
      </c>
      <c r="C55" s="133" t="s">
        <v>106</v>
      </c>
      <c r="D55" s="132" t="s">
        <v>442</v>
      </c>
      <c r="E55" s="131" t="s">
        <v>441</v>
      </c>
      <c r="F55" s="205" t="s">
        <v>441</v>
      </c>
      <c r="G55" s="186" t="s">
        <v>96</v>
      </c>
      <c r="H55" s="16"/>
      <c r="I55" s="17"/>
      <c r="J55" s="18"/>
      <c r="K55" s="18"/>
      <c r="L55" s="29" t="s">
        <v>110</v>
      </c>
      <c r="M55" s="48"/>
      <c r="N55" s="189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5" s="189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5" s="226" t="str">
        <f t="shared" si="2"/>
        <v xml:space="preserve"> </v>
      </c>
      <c r="Q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26" t="str">
        <f t="shared" si="3"/>
        <v xml:space="preserve"> </v>
      </c>
      <c r="S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26" t="str">
        <f t="shared" si="4"/>
        <v xml:space="preserve"> </v>
      </c>
      <c r="U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89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5" s="226" t="str">
        <f t="shared" si="5"/>
        <v xml:space="preserve"> </v>
      </c>
      <c r="X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26" t="str">
        <f t="shared" si="6"/>
        <v xml:space="preserve"> </v>
      </c>
      <c r="Z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26" t="str">
        <f t="shared" si="7"/>
        <v xml:space="preserve"> </v>
      </c>
      <c r="AB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92" customFormat="1" ht="25.5">
      <c r="A56" s="183" t="str">
        <f t="shared" si="0"/>
        <v>71010301000000</v>
      </c>
      <c r="B56" s="184" t="s">
        <v>439</v>
      </c>
      <c r="C56" s="133" t="s">
        <v>106</v>
      </c>
      <c r="D56" s="132" t="s">
        <v>442</v>
      </c>
      <c r="E56" s="131" t="s">
        <v>106</v>
      </c>
      <c r="F56" s="205" t="s">
        <v>441</v>
      </c>
      <c r="G56" s="186" t="s">
        <v>440</v>
      </c>
      <c r="H56" s="150">
        <v>2133</v>
      </c>
      <c r="I56" s="151" t="s">
        <v>106</v>
      </c>
      <c r="J56" s="152">
        <v>3</v>
      </c>
      <c r="K56" s="152">
        <v>1</v>
      </c>
      <c r="L56" s="153" t="s">
        <v>145</v>
      </c>
      <c r="M56" s="154"/>
      <c r="N56" s="191">
        <f>+'havelvac 7.2'!N66+'havelvac 7.3'!N66+'havelvac 7.4'!N66+'havelvac 7.5'!N66+'havelvac 7.6'!N66+'havelvac 7.7'!N66+'havelvac 7.9'!N66+'havelvac 7.8'!N66+'havelvac 7.10'!N66+'havelvac 7.11'!N66+'havelvac 7.12'!N66+'havelvac 7.13'!N66</f>
        <v>0</v>
      </c>
      <c r="O56" s="191">
        <f>+'havelvac 7.2'!O66+'havelvac 7.3'!O66+'havelvac 7.4'!O66+'havelvac 7.5'!O66+'havelvac 7.6'!O66+'havelvac 7.7'!O66+'havelvac 7.9'!O66+'havelvac 7.8'!O66+'havelvac 7.10'!O66+'havelvac 7.11'!O66+'havelvac 7.12'!O66+'havelvac 7.13'!O66</f>
        <v>0</v>
      </c>
      <c r="P56" s="228" t="str">
        <f t="shared" si="2"/>
        <v xml:space="preserve"> </v>
      </c>
      <c r="Q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28" t="str">
        <f t="shared" si="3"/>
        <v xml:space="preserve"> </v>
      </c>
      <c r="S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28" t="str">
        <f t="shared" si="4"/>
        <v xml:space="preserve"> </v>
      </c>
      <c r="U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91">
        <f>+'havelvac 7.2'!P66+'havelvac 7.3'!P66+'havelvac 7.4'!P66+'havelvac 7.5'!P66+'havelvac 7.6'!P66+'havelvac 7.7'!P66+'havelvac 7.9'!P66+'havelvac 7.8'!P66+'havelvac 7.10'!P66+'havelvac 7.11'!P66+'havelvac 7.12'!P66+'havelvac 7.13'!P66</f>
        <v>0</v>
      </c>
      <c r="W56" s="228" t="str">
        <f t="shared" si="5"/>
        <v xml:space="preserve"> </v>
      </c>
      <c r="X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28" t="str">
        <f t="shared" si="6"/>
        <v xml:space="preserve"> </v>
      </c>
      <c r="Z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28" t="str">
        <f t="shared" si="7"/>
        <v xml:space="preserve"> </v>
      </c>
      <c r="AB5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6" customFormat="1" ht="12.75">
      <c r="A57" s="183" t="str">
        <f t="shared" si="0"/>
        <v>71010301000001</v>
      </c>
      <c r="B57" s="184" t="s">
        <v>439</v>
      </c>
      <c r="C57" s="133" t="s">
        <v>106</v>
      </c>
      <c r="D57" s="132" t="s">
        <v>442</v>
      </c>
      <c r="E57" s="131" t="s">
        <v>106</v>
      </c>
      <c r="F57" s="205" t="s">
        <v>441</v>
      </c>
      <c r="G57" s="186" t="s">
        <v>96</v>
      </c>
      <c r="H57" s="16"/>
      <c r="I57" s="24"/>
      <c r="J57" s="25"/>
      <c r="K57" s="25"/>
      <c r="L57" s="19" t="s">
        <v>108</v>
      </c>
      <c r="M57" s="43"/>
      <c r="N57" s="189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7" s="189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7" s="226" t="str">
        <f t="shared" si="2"/>
        <v xml:space="preserve"> </v>
      </c>
      <c r="Q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26" t="str">
        <f t="shared" si="3"/>
        <v xml:space="preserve"> </v>
      </c>
      <c r="S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26" t="str">
        <f t="shared" si="4"/>
        <v xml:space="preserve"> </v>
      </c>
      <c r="U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89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7" s="226" t="str">
        <f t="shared" si="5"/>
        <v xml:space="preserve"> </v>
      </c>
      <c r="X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26" t="str">
        <f t="shared" si="6"/>
        <v xml:space="preserve"> </v>
      </c>
      <c r="Z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26" t="str">
        <f t="shared" si="7"/>
        <v xml:space="preserve"> </v>
      </c>
      <c r="AB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97" customFormat="1" ht="40.5">
      <c r="A58" s="183" t="str">
        <f t="shared" si="0"/>
        <v>71010301010000</v>
      </c>
      <c r="B58" s="184" t="s">
        <v>439</v>
      </c>
      <c r="C58" s="133" t="s">
        <v>106</v>
      </c>
      <c r="D58" s="132" t="s">
        <v>442</v>
      </c>
      <c r="E58" s="131" t="s">
        <v>106</v>
      </c>
      <c r="F58" s="205" t="s">
        <v>106</v>
      </c>
      <c r="G58" s="186" t="s">
        <v>440</v>
      </c>
      <c r="H58" s="145"/>
      <c r="I58" s="146"/>
      <c r="J58" s="147"/>
      <c r="K58" s="147"/>
      <c r="L58" s="26" t="s">
        <v>146</v>
      </c>
      <c r="M58" s="27"/>
      <c r="N58" s="196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8" s="196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8" s="229" t="str">
        <f t="shared" si="2"/>
        <v xml:space="preserve"> </v>
      </c>
      <c r="Q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29" t="str">
        <f t="shared" si="3"/>
        <v xml:space="preserve"> </v>
      </c>
      <c r="S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29" t="str">
        <f t="shared" si="4"/>
        <v xml:space="preserve"> </v>
      </c>
      <c r="U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96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8" s="229" t="str">
        <f t="shared" si="5"/>
        <v xml:space="preserve"> </v>
      </c>
      <c r="X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29" t="str">
        <f t="shared" si="6"/>
        <v xml:space="preserve"> </v>
      </c>
      <c r="Z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29" t="str">
        <f t="shared" si="7"/>
        <v xml:space="preserve"> </v>
      </c>
      <c r="AB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6" customFormat="1">
      <c r="A59" s="183" t="str">
        <f t="shared" si="0"/>
        <v>71010301014111</v>
      </c>
      <c r="B59" s="184" t="s">
        <v>439</v>
      </c>
      <c r="C59" s="133" t="s">
        <v>106</v>
      </c>
      <c r="D59" s="132" t="s">
        <v>442</v>
      </c>
      <c r="E59" s="131" t="s">
        <v>106</v>
      </c>
      <c r="F59" s="185" t="s">
        <v>106</v>
      </c>
      <c r="G59" s="130">
        <v>4111</v>
      </c>
      <c r="H59" s="16"/>
      <c r="I59" s="24"/>
      <c r="J59" s="25"/>
      <c r="K59" s="25"/>
      <c r="L59" s="28" t="s">
        <v>112</v>
      </c>
      <c r="M59" s="12">
        <v>4111</v>
      </c>
      <c r="N59" s="182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9" s="182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9" s="230" t="str">
        <f t="shared" si="2"/>
        <v xml:space="preserve"> </v>
      </c>
      <c r="Q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30" t="str">
        <f t="shared" si="3"/>
        <v xml:space="preserve"> </v>
      </c>
      <c r="S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30" t="str">
        <f t="shared" si="4"/>
        <v xml:space="preserve"> </v>
      </c>
      <c r="U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82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9" s="230" t="str">
        <f t="shared" si="5"/>
        <v xml:space="preserve"> </v>
      </c>
      <c r="X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30" t="str">
        <f t="shared" si="6"/>
        <v xml:space="preserve"> </v>
      </c>
      <c r="Z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30" t="str">
        <f t="shared" si="7"/>
        <v xml:space="preserve"> </v>
      </c>
      <c r="AB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6" customFormat="1">
      <c r="A60" s="183" t="str">
        <f t="shared" si="0"/>
        <v>71010301014212</v>
      </c>
      <c r="B60" s="184" t="s">
        <v>439</v>
      </c>
      <c r="C60" s="133" t="s">
        <v>106</v>
      </c>
      <c r="D60" s="132" t="s">
        <v>442</v>
      </c>
      <c r="E60" s="131" t="s">
        <v>106</v>
      </c>
      <c r="F60" s="185" t="s">
        <v>106</v>
      </c>
      <c r="G60" s="130">
        <v>4212</v>
      </c>
      <c r="H60" s="16"/>
      <c r="I60" s="24"/>
      <c r="J60" s="25"/>
      <c r="K60" s="25"/>
      <c r="L60" s="28" t="s">
        <v>114</v>
      </c>
      <c r="M60" s="32">
        <v>4212</v>
      </c>
      <c r="N60" s="182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60" s="182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60" s="230" t="str">
        <f t="shared" si="2"/>
        <v xml:space="preserve"> </v>
      </c>
      <c r="Q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30" t="str">
        <f t="shared" si="3"/>
        <v xml:space="preserve"> </v>
      </c>
      <c r="S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30" t="str">
        <f t="shared" si="4"/>
        <v xml:space="preserve"> </v>
      </c>
      <c r="U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82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60" s="230" t="str">
        <f t="shared" si="5"/>
        <v xml:space="preserve"> </v>
      </c>
      <c r="X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30" t="str">
        <f t="shared" si="6"/>
        <v xml:space="preserve"> </v>
      </c>
      <c r="Z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30" t="str">
        <f t="shared" si="7"/>
        <v xml:space="preserve"> </v>
      </c>
      <c r="AB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6" customFormat="1">
      <c r="A61" s="183" t="str">
        <f t="shared" si="0"/>
        <v>71010301014213</v>
      </c>
      <c r="B61" s="184" t="s">
        <v>439</v>
      </c>
      <c r="C61" s="133" t="s">
        <v>106</v>
      </c>
      <c r="D61" s="132" t="s">
        <v>442</v>
      </c>
      <c r="E61" s="131" t="s">
        <v>106</v>
      </c>
      <c r="F61" s="185" t="s">
        <v>106</v>
      </c>
      <c r="G61" s="130">
        <v>4213</v>
      </c>
      <c r="H61" s="16"/>
      <c r="I61" s="24"/>
      <c r="J61" s="25"/>
      <c r="K61" s="25"/>
      <c r="L61" s="28" t="s">
        <v>115</v>
      </c>
      <c r="M61" s="32">
        <v>4213</v>
      </c>
      <c r="N61" s="182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1" s="182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1" s="230" t="str">
        <f t="shared" si="2"/>
        <v xml:space="preserve"> </v>
      </c>
      <c r="Q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30" t="str">
        <f t="shared" si="3"/>
        <v xml:space="preserve"> </v>
      </c>
      <c r="S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30" t="str">
        <f t="shared" si="4"/>
        <v xml:space="preserve"> </v>
      </c>
      <c r="U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82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1" s="230" t="str">
        <f t="shared" si="5"/>
        <v xml:space="preserve"> </v>
      </c>
      <c r="X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30" t="str">
        <f t="shared" si="6"/>
        <v xml:space="preserve"> </v>
      </c>
      <c r="Z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30" t="str">
        <f t="shared" si="7"/>
        <v xml:space="preserve"> </v>
      </c>
      <c r="AB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6" customFormat="1">
      <c r="A62" s="183" t="str">
        <f t="shared" si="0"/>
        <v>71010301014214</v>
      </c>
      <c r="B62" s="184" t="s">
        <v>439</v>
      </c>
      <c r="C62" s="133" t="s">
        <v>106</v>
      </c>
      <c r="D62" s="132" t="s">
        <v>442</v>
      </c>
      <c r="E62" s="131" t="s">
        <v>106</v>
      </c>
      <c r="F62" s="185" t="s">
        <v>106</v>
      </c>
      <c r="G62" s="130">
        <v>4214</v>
      </c>
      <c r="H62" s="16"/>
      <c r="I62" s="24"/>
      <c r="J62" s="25"/>
      <c r="K62" s="25"/>
      <c r="L62" s="28" t="s">
        <v>116</v>
      </c>
      <c r="M62" s="32">
        <v>4214</v>
      </c>
      <c r="N62" s="182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2" s="182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2" s="230" t="str">
        <f t="shared" si="2"/>
        <v xml:space="preserve"> </v>
      </c>
      <c r="Q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30" t="str">
        <f t="shared" si="3"/>
        <v xml:space="preserve"> </v>
      </c>
      <c r="S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30" t="str">
        <f t="shared" si="4"/>
        <v xml:space="preserve"> </v>
      </c>
      <c r="U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82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2" s="230" t="str">
        <f t="shared" si="5"/>
        <v xml:space="preserve"> </v>
      </c>
      <c r="X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30" t="str">
        <f t="shared" si="6"/>
        <v xml:space="preserve"> </v>
      </c>
      <c r="Z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30" t="str">
        <f t="shared" si="7"/>
        <v xml:space="preserve"> </v>
      </c>
      <c r="AB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6" customFormat="1">
      <c r="A63" s="183" t="str">
        <f t="shared" si="0"/>
        <v>71010301014216</v>
      </c>
      <c r="B63" s="184" t="s">
        <v>439</v>
      </c>
      <c r="C63" s="133" t="s">
        <v>106</v>
      </c>
      <c r="D63" s="132" t="s">
        <v>442</v>
      </c>
      <c r="E63" s="131" t="s">
        <v>106</v>
      </c>
      <c r="F63" s="185" t="s">
        <v>106</v>
      </c>
      <c r="G63" s="130">
        <v>4216</v>
      </c>
      <c r="H63" s="16"/>
      <c r="I63" s="24"/>
      <c r="J63" s="25"/>
      <c r="K63" s="25"/>
      <c r="L63" s="28" t="s">
        <v>147</v>
      </c>
      <c r="M63" s="32">
        <v>4216</v>
      </c>
      <c r="N63" s="182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3" s="182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3" s="230" t="str">
        <f t="shared" si="2"/>
        <v xml:space="preserve"> </v>
      </c>
      <c r="Q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30" t="str">
        <f t="shared" si="3"/>
        <v xml:space="preserve"> </v>
      </c>
      <c r="S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30" t="str">
        <f t="shared" si="4"/>
        <v xml:space="preserve"> </v>
      </c>
      <c r="U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82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3" s="230" t="str">
        <f t="shared" si="5"/>
        <v xml:space="preserve"> </v>
      </c>
      <c r="X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30" t="str">
        <f t="shared" si="6"/>
        <v xml:space="preserve"> </v>
      </c>
      <c r="Z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30" t="str">
        <f t="shared" si="7"/>
        <v xml:space="preserve"> </v>
      </c>
      <c r="AB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6" customFormat="1">
      <c r="A64" s="183" t="str">
        <f t="shared" si="0"/>
        <v>71010301014231</v>
      </c>
      <c r="B64" s="184" t="s">
        <v>439</v>
      </c>
      <c r="C64" s="133" t="s">
        <v>106</v>
      </c>
      <c r="D64" s="132" t="s">
        <v>442</v>
      </c>
      <c r="E64" s="131" t="s">
        <v>106</v>
      </c>
      <c r="F64" s="185" t="s">
        <v>106</v>
      </c>
      <c r="G64" s="130">
        <v>4231</v>
      </c>
      <c r="H64" s="16"/>
      <c r="I64" s="24"/>
      <c r="J64" s="25"/>
      <c r="K64" s="25"/>
      <c r="L64" s="28" t="s">
        <v>148</v>
      </c>
      <c r="M64" s="32">
        <v>4231</v>
      </c>
      <c r="N64" s="182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4" s="182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4" s="230" t="str">
        <f t="shared" si="2"/>
        <v xml:space="preserve"> </v>
      </c>
      <c r="Q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30" t="str">
        <f t="shared" si="3"/>
        <v xml:space="preserve"> </v>
      </c>
      <c r="S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30" t="str">
        <f t="shared" si="4"/>
        <v xml:space="preserve"> </v>
      </c>
      <c r="U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82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4" s="230" t="str">
        <f t="shared" si="5"/>
        <v xml:space="preserve"> </v>
      </c>
      <c r="X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30" t="str">
        <f t="shared" si="6"/>
        <v xml:space="preserve"> </v>
      </c>
      <c r="Z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30" t="str">
        <f t="shared" si="7"/>
        <v xml:space="preserve"> </v>
      </c>
      <c r="AB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6" customFormat="1" ht="25.5">
      <c r="A65" s="183" t="str">
        <f t="shared" si="0"/>
        <v>71010301014252</v>
      </c>
      <c r="B65" s="184" t="s">
        <v>439</v>
      </c>
      <c r="C65" s="133" t="s">
        <v>106</v>
      </c>
      <c r="D65" s="132" t="s">
        <v>442</v>
      </c>
      <c r="E65" s="131" t="s">
        <v>106</v>
      </c>
      <c r="F65" s="185" t="s">
        <v>106</v>
      </c>
      <c r="G65" s="130">
        <v>4252</v>
      </c>
      <c r="H65" s="16"/>
      <c r="I65" s="24"/>
      <c r="J65" s="25"/>
      <c r="K65" s="25"/>
      <c r="L65" s="28" t="s">
        <v>127</v>
      </c>
      <c r="M65" s="32">
        <v>4252</v>
      </c>
      <c r="N65" s="182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5" s="182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5" s="230" t="str">
        <f t="shared" si="2"/>
        <v xml:space="preserve"> </v>
      </c>
      <c r="Q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30" t="str">
        <f t="shared" si="3"/>
        <v xml:space="preserve"> </v>
      </c>
      <c r="S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30" t="str">
        <f t="shared" si="4"/>
        <v xml:space="preserve"> </v>
      </c>
      <c r="U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82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5" s="230" t="str">
        <f t="shared" si="5"/>
        <v xml:space="preserve"> </v>
      </c>
      <c r="X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30" t="str">
        <f t="shared" si="6"/>
        <v xml:space="preserve"> </v>
      </c>
      <c r="Z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30" t="str">
        <f t="shared" si="7"/>
        <v xml:space="preserve"> </v>
      </c>
      <c r="AB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6" customFormat="1">
      <c r="A66" s="183" t="str">
        <f t="shared" si="0"/>
        <v>71010301014261</v>
      </c>
      <c r="B66" s="184" t="s">
        <v>439</v>
      </c>
      <c r="C66" s="133" t="s">
        <v>106</v>
      </c>
      <c r="D66" s="132" t="s">
        <v>442</v>
      </c>
      <c r="E66" s="131" t="s">
        <v>106</v>
      </c>
      <c r="F66" s="185" t="s">
        <v>106</v>
      </c>
      <c r="G66" s="130">
        <v>4261</v>
      </c>
      <c r="H66" s="16"/>
      <c r="I66" s="24"/>
      <c r="J66" s="25"/>
      <c r="K66" s="25"/>
      <c r="L66" s="28" t="s">
        <v>128</v>
      </c>
      <c r="M66" s="32">
        <v>4261</v>
      </c>
      <c r="N66" s="182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6" s="182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6" s="230" t="str">
        <f t="shared" si="2"/>
        <v xml:space="preserve"> </v>
      </c>
      <c r="Q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30" t="str">
        <f t="shared" si="3"/>
        <v xml:space="preserve"> </v>
      </c>
      <c r="S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30" t="str">
        <f t="shared" si="4"/>
        <v xml:space="preserve"> </v>
      </c>
      <c r="U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82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6" s="230" t="str">
        <f t="shared" si="5"/>
        <v xml:space="preserve"> </v>
      </c>
      <c r="X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30" t="str">
        <f t="shared" si="6"/>
        <v xml:space="preserve"> </v>
      </c>
      <c r="Z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30" t="str">
        <f t="shared" si="7"/>
        <v xml:space="preserve"> </v>
      </c>
      <c r="AB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6" customFormat="1">
      <c r="A67" s="183" t="str">
        <f t="shared" si="0"/>
        <v>71010301014267</v>
      </c>
      <c r="B67" s="184" t="s">
        <v>439</v>
      </c>
      <c r="C67" s="133" t="s">
        <v>106</v>
      </c>
      <c r="D67" s="132" t="s">
        <v>442</v>
      </c>
      <c r="E67" s="131" t="s">
        <v>106</v>
      </c>
      <c r="F67" s="185" t="s">
        <v>106</v>
      </c>
      <c r="G67" s="130">
        <v>4267</v>
      </c>
      <c r="H67" s="16"/>
      <c r="I67" s="24"/>
      <c r="J67" s="25"/>
      <c r="K67" s="25"/>
      <c r="L67" s="28" t="s">
        <v>130</v>
      </c>
      <c r="M67" s="32">
        <v>4267</v>
      </c>
      <c r="N67" s="182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7" s="182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7" s="230" t="str">
        <f t="shared" si="2"/>
        <v xml:space="preserve"> </v>
      </c>
      <c r="Q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30" t="str">
        <f t="shared" si="3"/>
        <v xml:space="preserve"> </v>
      </c>
      <c r="S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30" t="str">
        <f t="shared" si="4"/>
        <v xml:space="preserve"> </v>
      </c>
      <c r="U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82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7" s="230" t="str">
        <f t="shared" si="5"/>
        <v xml:space="preserve"> </v>
      </c>
      <c r="X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30" t="str">
        <f t="shared" si="6"/>
        <v xml:space="preserve"> </v>
      </c>
      <c r="Z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30" t="str">
        <f t="shared" si="7"/>
        <v xml:space="preserve"> </v>
      </c>
      <c r="AB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6" customFormat="1">
      <c r="A68" s="183" t="str">
        <f t="shared" si="0"/>
        <v>71010301014823</v>
      </c>
      <c r="B68" s="184" t="s">
        <v>439</v>
      </c>
      <c r="C68" s="133" t="s">
        <v>106</v>
      </c>
      <c r="D68" s="132" t="s">
        <v>442</v>
      </c>
      <c r="E68" s="131" t="s">
        <v>106</v>
      </c>
      <c r="F68" s="185" t="s">
        <v>106</v>
      </c>
      <c r="G68" s="130">
        <v>4823</v>
      </c>
      <c r="H68" s="16"/>
      <c r="I68" s="24"/>
      <c r="J68" s="25"/>
      <c r="K68" s="25"/>
      <c r="L68" s="31" t="s">
        <v>133</v>
      </c>
      <c r="M68" s="32">
        <v>4823</v>
      </c>
      <c r="N68" s="182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8" s="182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8" s="230" t="str">
        <f t="shared" si="2"/>
        <v xml:space="preserve"> </v>
      </c>
      <c r="Q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30" t="str">
        <f t="shared" si="3"/>
        <v xml:space="preserve"> </v>
      </c>
      <c r="S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30" t="str">
        <f t="shared" si="4"/>
        <v xml:space="preserve"> </v>
      </c>
      <c r="U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82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8" s="230" t="str">
        <f t="shared" si="5"/>
        <v xml:space="preserve"> </v>
      </c>
      <c r="X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30" t="str">
        <f t="shared" si="6"/>
        <v xml:space="preserve"> </v>
      </c>
      <c r="Z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30" t="str">
        <f t="shared" si="7"/>
        <v xml:space="preserve"> </v>
      </c>
      <c r="AB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6" customFormat="1" hidden="1">
      <c r="A69" s="183" t="str">
        <f t="shared" si="0"/>
        <v>71010301015122</v>
      </c>
      <c r="B69" s="184" t="s">
        <v>439</v>
      </c>
      <c r="C69" s="133" t="s">
        <v>106</v>
      </c>
      <c r="D69" s="132" t="s">
        <v>442</v>
      </c>
      <c r="E69" s="131" t="s">
        <v>106</v>
      </c>
      <c r="F69" s="185" t="s">
        <v>106</v>
      </c>
      <c r="G69" s="130">
        <v>5122</v>
      </c>
      <c r="H69" s="16"/>
      <c r="I69" s="24"/>
      <c r="J69" s="25"/>
      <c r="K69" s="25"/>
      <c r="L69" s="28" t="s">
        <v>136</v>
      </c>
      <c r="M69" s="11">
        <v>5122</v>
      </c>
      <c r="N69" s="182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9" s="182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9" s="230" t="str">
        <f t="shared" si="2"/>
        <v xml:space="preserve"> </v>
      </c>
      <c r="Q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30" t="str">
        <f t="shared" si="3"/>
        <v xml:space="preserve"> </v>
      </c>
      <c r="S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30" t="str">
        <f t="shared" si="4"/>
        <v xml:space="preserve"> </v>
      </c>
      <c r="U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82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9" s="230" t="str">
        <f t="shared" si="5"/>
        <v xml:space="preserve"> </v>
      </c>
      <c r="X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30" t="str">
        <f t="shared" si="6"/>
        <v xml:space="preserve"> </v>
      </c>
      <c r="Z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30" t="str">
        <f t="shared" si="7"/>
        <v xml:space="preserve"> </v>
      </c>
      <c r="AB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88" customFormat="1" ht="27.75" customHeight="1">
      <c r="A70" s="183" t="str">
        <f t="shared" si="0"/>
        <v>71010500000000</v>
      </c>
      <c r="B70" s="184" t="s">
        <v>439</v>
      </c>
      <c r="C70" s="133" t="s">
        <v>106</v>
      </c>
      <c r="D70" s="132" t="s">
        <v>149</v>
      </c>
      <c r="E70" s="131" t="s">
        <v>441</v>
      </c>
      <c r="F70" s="205" t="s">
        <v>441</v>
      </c>
      <c r="G70" s="186" t="s">
        <v>440</v>
      </c>
      <c r="H70" s="174">
        <v>2150</v>
      </c>
      <c r="I70" s="165" t="s">
        <v>106</v>
      </c>
      <c r="J70" s="166">
        <v>5</v>
      </c>
      <c r="K70" s="166">
        <v>0</v>
      </c>
      <c r="L70" s="167" t="s">
        <v>150</v>
      </c>
      <c r="M70" s="175"/>
      <c r="N70" s="187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70" s="187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70" s="227" t="str">
        <f t="shared" si="2"/>
        <v xml:space="preserve"> </v>
      </c>
      <c r="Q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27" t="str">
        <f t="shared" si="3"/>
        <v xml:space="preserve"> </v>
      </c>
      <c r="S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27" t="str">
        <f t="shared" si="4"/>
        <v xml:space="preserve"> </v>
      </c>
      <c r="U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87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70" s="227" t="str">
        <f t="shared" si="5"/>
        <v xml:space="preserve"> </v>
      </c>
      <c r="X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27" t="str">
        <f t="shared" si="6"/>
        <v xml:space="preserve"> </v>
      </c>
      <c r="Z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27" t="str">
        <f t="shared" si="7"/>
        <v xml:space="preserve"> </v>
      </c>
      <c r="AB7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6" customFormat="1" ht="12.75">
      <c r="A71" s="183" t="str">
        <f t="shared" si="0"/>
        <v>71010500000001</v>
      </c>
      <c r="B71" s="184" t="s">
        <v>439</v>
      </c>
      <c r="C71" s="133" t="s">
        <v>106</v>
      </c>
      <c r="D71" s="132" t="s">
        <v>149</v>
      </c>
      <c r="E71" s="131" t="s">
        <v>441</v>
      </c>
      <c r="F71" s="205" t="s">
        <v>441</v>
      </c>
      <c r="G71" s="186" t="s">
        <v>96</v>
      </c>
      <c r="H71" s="24"/>
      <c r="I71" s="17"/>
      <c r="J71" s="18"/>
      <c r="K71" s="18"/>
      <c r="L71" s="29" t="s">
        <v>110</v>
      </c>
      <c r="M71" s="30"/>
      <c r="N71" s="189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1" s="189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1" s="226" t="str">
        <f t="shared" si="2"/>
        <v xml:space="preserve"> </v>
      </c>
      <c r="Q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26" t="str">
        <f t="shared" si="3"/>
        <v xml:space="preserve"> </v>
      </c>
      <c r="S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26" t="str">
        <f t="shared" si="4"/>
        <v xml:space="preserve"> </v>
      </c>
      <c r="U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89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1" s="226" t="str">
        <f t="shared" si="5"/>
        <v xml:space="preserve"> </v>
      </c>
      <c r="X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26" t="str">
        <f t="shared" si="6"/>
        <v xml:space="preserve"> </v>
      </c>
      <c r="Z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26" t="str">
        <f t="shared" si="7"/>
        <v xml:space="preserve"> </v>
      </c>
      <c r="AB7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92" customFormat="1" ht="25.5">
      <c r="A72" s="183" t="str">
        <f t="shared" si="0"/>
        <v>71010501000000</v>
      </c>
      <c r="B72" s="184" t="s">
        <v>439</v>
      </c>
      <c r="C72" s="133" t="s">
        <v>106</v>
      </c>
      <c r="D72" s="132" t="s">
        <v>149</v>
      </c>
      <c r="E72" s="131" t="s">
        <v>106</v>
      </c>
      <c r="F72" s="205" t="s">
        <v>441</v>
      </c>
      <c r="G72" s="186" t="s">
        <v>440</v>
      </c>
      <c r="H72" s="150">
        <v>2151</v>
      </c>
      <c r="I72" s="151" t="s">
        <v>106</v>
      </c>
      <c r="J72" s="152" t="s">
        <v>151</v>
      </c>
      <c r="K72" s="152">
        <v>1</v>
      </c>
      <c r="L72" s="153" t="s">
        <v>150</v>
      </c>
      <c r="M72" s="154"/>
      <c r="N72" s="191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2" s="191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2" s="228" t="str">
        <f t="shared" si="2"/>
        <v xml:space="preserve"> </v>
      </c>
      <c r="Q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28" t="str">
        <f t="shared" si="3"/>
        <v xml:space="preserve"> </v>
      </c>
      <c r="S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28" t="str">
        <f t="shared" si="4"/>
        <v xml:space="preserve"> </v>
      </c>
      <c r="U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91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2" s="228" t="str">
        <f t="shared" si="5"/>
        <v xml:space="preserve"> </v>
      </c>
      <c r="X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28" t="str">
        <f t="shared" si="6"/>
        <v xml:space="preserve"> </v>
      </c>
      <c r="Z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28" t="str">
        <f t="shared" si="7"/>
        <v xml:space="preserve"> </v>
      </c>
      <c r="AB7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6" customFormat="1" ht="12.75">
      <c r="A73" s="183" t="str">
        <f t="shared" si="0"/>
        <v>71010501000001</v>
      </c>
      <c r="B73" s="184" t="s">
        <v>439</v>
      </c>
      <c r="C73" s="133" t="s">
        <v>106</v>
      </c>
      <c r="D73" s="132" t="s">
        <v>149</v>
      </c>
      <c r="E73" s="131" t="s">
        <v>106</v>
      </c>
      <c r="F73" s="205" t="s">
        <v>441</v>
      </c>
      <c r="G73" s="186" t="s">
        <v>96</v>
      </c>
      <c r="H73" s="24"/>
      <c r="I73" s="24"/>
      <c r="J73" s="25"/>
      <c r="K73" s="25"/>
      <c r="L73" s="29" t="s">
        <v>108</v>
      </c>
      <c r="M73" s="30"/>
      <c r="N73" s="189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3" s="189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3" s="226" t="str">
        <f t="shared" si="2"/>
        <v xml:space="preserve"> </v>
      </c>
      <c r="Q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26" t="str">
        <f t="shared" si="3"/>
        <v xml:space="preserve"> </v>
      </c>
      <c r="S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26" t="str">
        <f t="shared" si="4"/>
        <v xml:space="preserve"> </v>
      </c>
      <c r="U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89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3" s="226" t="str">
        <f t="shared" si="5"/>
        <v xml:space="preserve"> </v>
      </c>
      <c r="X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26" t="str">
        <f t="shared" si="6"/>
        <v xml:space="preserve"> </v>
      </c>
      <c r="Z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26" t="str">
        <f t="shared" si="7"/>
        <v xml:space="preserve"> </v>
      </c>
      <c r="AB7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97" customFormat="1" ht="13.5">
      <c r="A74" s="183" t="str">
        <f t="shared" si="0"/>
        <v>71010501010000</v>
      </c>
      <c r="B74" s="184" t="s">
        <v>439</v>
      </c>
      <c r="C74" s="133" t="s">
        <v>106</v>
      </c>
      <c r="D74" s="132" t="s">
        <v>149</v>
      </c>
      <c r="E74" s="131" t="s">
        <v>106</v>
      </c>
      <c r="F74" s="205" t="s">
        <v>106</v>
      </c>
      <c r="G74" s="186" t="s">
        <v>440</v>
      </c>
      <c r="H74" s="145"/>
      <c r="I74" s="146"/>
      <c r="J74" s="147"/>
      <c r="K74" s="147"/>
      <c r="L74" s="26" t="s">
        <v>152</v>
      </c>
      <c r="M74" s="27"/>
      <c r="N74" s="196">
        <f>+'havelvac 7.2'!N84+'havelvac 7.3'!N84+'havelvac 7.4'!N84+'havelvac 7.5'!N84+'havelvac 7.6'!N84+'havelvac 7.7'!N84+'havelvac 7.9'!N84+'havelvac 7.8'!N84+'havelvac 7.10'!N84+'havelvac 7.11'!N84+'havelvac 7.12'!N84+'havelvac 7.13'!N84</f>
        <v>0</v>
      </c>
      <c r="O74" s="196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4" s="229" t="str">
        <f t="shared" si="2"/>
        <v xml:space="preserve"> </v>
      </c>
      <c r="Q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29" t="str">
        <f t="shared" si="3"/>
        <v xml:space="preserve"> </v>
      </c>
      <c r="S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29" t="str">
        <f t="shared" si="4"/>
        <v xml:space="preserve"> </v>
      </c>
      <c r="U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96">
        <f>+'havelvac 7.2'!P84+'havelvac 7.3'!P84+'havelvac 7.4'!P84+'havelvac 7.5'!P84+'havelvac 7.6'!P84+'havelvac 7.7'!P84+'havelvac 7.9'!P84+'havelvac 7.8'!P84+'havelvac 7.10'!P84+'havelvac 7.11'!P84+'havelvac 7.12'!P84+'havelvac 7.13'!P84</f>
        <v>0</v>
      </c>
      <c r="W74" s="229" t="str">
        <f t="shared" si="5"/>
        <v xml:space="preserve"> </v>
      </c>
      <c r="X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29" t="str">
        <f t="shared" si="6"/>
        <v xml:space="preserve"> </v>
      </c>
      <c r="Z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29" t="str">
        <f t="shared" si="7"/>
        <v xml:space="preserve"> </v>
      </c>
      <c r="AB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6" customFormat="1">
      <c r="A75" s="183" t="str">
        <f t="shared" si="0"/>
        <v>71010501015134</v>
      </c>
      <c r="B75" s="184" t="s">
        <v>439</v>
      </c>
      <c r="C75" s="133" t="s">
        <v>106</v>
      </c>
      <c r="D75" s="132" t="s">
        <v>149</v>
      </c>
      <c r="E75" s="131" t="s">
        <v>106</v>
      </c>
      <c r="F75" s="185" t="s">
        <v>106</v>
      </c>
      <c r="G75" s="130">
        <v>5134</v>
      </c>
      <c r="H75" s="24"/>
      <c r="I75" s="24"/>
      <c r="J75" s="25"/>
      <c r="K75" s="25"/>
      <c r="L75" s="31" t="s">
        <v>139</v>
      </c>
      <c r="M75" s="47">
        <v>5134</v>
      </c>
      <c r="N75" s="182">
        <f>+'havelvac 7.2'!N85+'havelvac 7.3'!N85+'havelvac 7.4'!N85+'havelvac 7.5'!N85+'havelvac 7.6'!N85+'havelvac 7.7'!N85+'havelvac 7.9'!N85+'havelvac 7.8'!N85+'havelvac 7.10'!N85+'havelvac 7.11'!N85+'havelvac 7.12'!N85+'havelvac 7.13'!N85</f>
        <v>0</v>
      </c>
      <c r="O75" s="182">
        <f>+'havelvac 7.2'!O85+'havelvac 7.3'!O85+'havelvac 7.4'!O85+'havelvac 7.5'!O85+'havelvac 7.6'!O85+'havelvac 7.7'!O85+'havelvac 7.9'!O85+'havelvac 7.8'!O85+'havelvac 7.10'!O85+'havelvac 7.11'!O85+'havelvac 7.12'!O85+'havelvac 7.13'!O85</f>
        <v>0</v>
      </c>
      <c r="P75" s="230" t="str">
        <f t="shared" si="2"/>
        <v xml:space="preserve"> </v>
      </c>
      <c r="Q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30" t="str">
        <f t="shared" si="3"/>
        <v xml:space="preserve"> </v>
      </c>
      <c r="S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30" t="str">
        <f t="shared" si="4"/>
        <v xml:space="preserve"> </v>
      </c>
      <c r="U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82">
        <f>+'havelvac 7.2'!P85+'havelvac 7.3'!P85+'havelvac 7.4'!P85+'havelvac 7.5'!P85+'havelvac 7.6'!P85+'havelvac 7.7'!P85+'havelvac 7.9'!P85+'havelvac 7.8'!P85+'havelvac 7.10'!P85+'havelvac 7.11'!P85+'havelvac 7.12'!P85+'havelvac 7.13'!P85</f>
        <v>0</v>
      </c>
      <c r="W75" s="230" t="str">
        <f t="shared" si="5"/>
        <v xml:space="preserve"> </v>
      </c>
      <c r="X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30" t="str">
        <f t="shared" si="6"/>
        <v xml:space="preserve"> </v>
      </c>
      <c r="Z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30" t="str">
        <f t="shared" si="7"/>
        <v xml:space="preserve"> </v>
      </c>
      <c r="AB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97" customFormat="1" ht="27" hidden="1">
      <c r="A76" s="183" t="str">
        <f t="shared" si="0"/>
        <v>71010501020000</v>
      </c>
      <c r="B76" s="184" t="s">
        <v>439</v>
      </c>
      <c r="C76" s="133" t="s">
        <v>106</v>
      </c>
      <c r="D76" s="132" t="s">
        <v>149</v>
      </c>
      <c r="E76" s="131" t="s">
        <v>106</v>
      </c>
      <c r="F76" s="205" t="s">
        <v>140</v>
      </c>
      <c r="G76" s="186" t="s">
        <v>440</v>
      </c>
      <c r="H76" s="145"/>
      <c r="I76" s="146"/>
      <c r="J76" s="147"/>
      <c r="K76" s="147"/>
      <c r="L76" s="26" t="s">
        <v>153</v>
      </c>
      <c r="M76" s="27"/>
      <c r="N76" s="196">
        <f>+'havelvac 7.2'!N86+'havelvac 7.3'!N86+'havelvac 7.4'!N86+'havelvac 7.5'!N86+'havelvac 7.6'!N86+'havelvac 7.7'!N86+'havelvac 7.9'!N86+'havelvac 7.8'!N86+'havelvac 7.10'!N86+'havelvac 7.11'!N86+'havelvac 7.12'!N86+'havelvac 7.13'!N86</f>
        <v>0</v>
      </c>
      <c r="O76" s="196">
        <f>+'havelvac 7.2'!O86+'havelvac 7.3'!O86+'havelvac 7.4'!O86+'havelvac 7.5'!O86+'havelvac 7.6'!O86+'havelvac 7.7'!O86+'havelvac 7.9'!O86+'havelvac 7.8'!O86+'havelvac 7.10'!O86+'havelvac 7.11'!O86+'havelvac 7.12'!O86+'havelvac 7.13'!O86</f>
        <v>0</v>
      </c>
      <c r="P76" s="229" t="str">
        <f t="shared" si="2"/>
        <v xml:space="preserve"> </v>
      </c>
      <c r="Q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29" t="str">
        <f t="shared" si="3"/>
        <v xml:space="preserve"> </v>
      </c>
      <c r="S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29" t="str">
        <f t="shared" si="4"/>
        <v xml:space="preserve"> </v>
      </c>
      <c r="U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96">
        <f>+'havelvac 7.2'!P86+'havelvac 7.3'!P86+'havelvac 7.4'!P86+'havelvac 7.5'!P86+'havelvac 7.6'!P86+'havelvac 7.7'!P86+'havelvac 7.9'!P86+'havelvac 7.8'!P86+'havelvac 7.10'!P86+'havelvac 7.11'!P86+'havelvac 7.12'!P86+'havelvac 7.13'!P86</f>
        <v>0</v>
      </c>
      <c r="W76" s="229" t="str">
        <f t="shared" si="5"/>
        <v xml:space="preserve"> </v>
      </c>
      <c r="X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29" t="str">
        <f t="shared" si="6"/>
        <v xml:space="preserve"> </v>
      </c>
      <c r="Z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29" t="str">
        <f t="shared" si="7"/>
        <v xml:space="preserve"> </v>
      </c>
      <c r="AB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6" customFormat="1" hidden="1">
      <c r="A77" s="183" t="str">
        <f t="shared" ref="A77:A142" si="8">CONCATENATE(B77,C77,D77,E77,F77,G77)</f>
        <v>71010501025134</v>
      </c>
      <c r="B77" s="184" t="s">
        <v>439</v>
      </c>
      <c r="C77" s="133" t="s">
        <v>106</v>
      </c>
      <c r="D77" s="132" t="s">
        <v>149</v>
      </c>
      <c r="E77" s="131" t="s">
        <v>106</v>
      </c>
      <c r="F77" s="185" t="s">
        <v>140</v>
      </c>
      <c r="G77" s="130">
        <v>5134</v>
      </c>
      <c r="H77" s="24"/>
      <c r="I77" s="24"/>
      <c r="J77" s="25"/>
      <c r="K77" s="25"/>
      <c r="L77" s="31" t="s">
        <v>139</v>
      </c>
      <c r="M77" s="47">
        <v>5134</v>
      </c>
      <c r="N77" s="182">
        <f>+'havelvac 7.2'!N87+'havelvac 7.3'!N87+'havelvac 7.4'!N87+'havelvac 7.5'!N87+'havelvac 7.6'!N87+'havelvac 7.7'!N87+'havelvac 7.9'!N87+'havelvac 7.8'!N87+'havelvac 7.10'!N87+'havelvac 7.11'!N87+'havelvac 7.12'!N87+'havelvac 7.13'!N87</f>
        <v>0</v>
      </c>
      <c r="O77" s="182">
        <f>+'havelvac 7.2'!O87+'havelvac 7.3'!O87+'havelvac 7.4'!O87+'havelvac 7.5'!O87+'havelvac 7.6'!O87+'havelvac 7.7'!O87+'havelvac 7.9'!O87+'havelvac 7.8'!O87+'havelvac 7.10'!O87+'havelvac 7.11'!O87+'havelvac 7.12'!O87+'havelvac 7.13'!O87</f>
        <v>0</v>
      </c>
      <c r="P77" s="230" t="str">
        <f t="shared" si="2"/>
        <v xml:space="preserve"> </v>
      </c>
      <c r="Q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30" t="str">
        <f t="shared" si="3"/>
        <v xml:space="preserve"> </v>
      </c>
      <c r="S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30" t="str">
        <f t="shared" si="4"/>
        <v xml:space="preserve"> </v>
      </c>
      <c r="U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82">
        <f>+'havelvac 7.2'!P87+'havelvac 7.3'!P87+'havelvac 7.4'!P87+'havelvac 7.5'!P87+'havelvac 7.6'!P87+'havelvac 7.7'!P87+'havelvac 7.9'!P87+'havelvac 7.8'!P87+'havelvac 7.10'!P87+'havelvac 7.11'!P87+'havelvac 7.12'!P87+'havelvac 7.13'!P87</f>
        <v>0</v>
      </c>
      <c r="W77" s="230" t="str">
        <f t="shared" si="5"/>
        <v xml:space="preserve"> </v>
      </c>
      <c r="X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30" t="str">
        <f t="shared" si="6"/>
        <v xml:space="preserve"> </v>
      </c>
      <c r="Z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30" t="str">
        <f t="shared" si="7"/>
        <v xml:space="preserve"> </v>
      </c>
      <c r="AB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97" customFormat="1" ht="27" hidden="1">
      <c r="A78" s="183" t="str">
        <f t="shared" si="8"/>
        <v>71010501030000</v>
      </c>
      <c r="B78" s="184" t="s">
        <v>439</v>
      </c>
      <c r="C78" s="133" t="s">
        <v>106</v>
      </c>
      <c r="D78" s="132" t="s">
        <v>149</v>
      </c>
      <c r="E78" s="131" t="s">
        <v>106</v>
      </c>
      <c r="F78" s="205" t="s">
        <v>442</v>
      </c>
      <c r="G78" s="186" t="s">
        <v>440</v>
      </c>
      <c r="H78" s="145"/>
      <c r="I78" s="146"/>
      <c r="J78" s="147"/>
      <c r="K78" s="147"/>
      <c r="L78" s="26" t="s">
        <v>154</v>
      </c>
      <c r="M78" s="27"/>
      <c r="N78" s="196">
        <f>+'havelvac 7.2'!N88+'havelvac 7.3'!N88+'havelvac 7.4'!N88+'havelvac 7.5'!N88+'havelvac 7.6'!N88+'havelvac 7.7'!N88+'havelvac 7.9'!N88+'havelvac 7.8'!N88+'havelvac 7.10'!N88+'havelvac 7.11'!N88+'havelvac 7.12'!N88+'havelvac 7.13'!N88</f>
        <v>0</v>
      </c>
      <c r="O78" s="196">
        <f>+'havelvac 7.2'!O88+'havelvac 7.3'!O88+'havelvac 7.4'!O88+'havelvac 7.5'!O88+'havelvac 7.6'!O88+'havelvac 7.7'!O88+'havelvac 7.9'!O88+'havelvac 7.8'!O88+'havelvac 7.10'!O88+'havelvac 7.11'!O88+'havelvac 7.12'!O88+'havelvac 7.13'!O88</f>
        <v>0</v>
      </c>
      <c r="P78" s="229" t="str">
        <f t="shared" si="2"/>
        <v xml:space="preserve"> </v>
      </c>
      <c r="Q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29" t="str">
        <f t="shared" si="3"/>
        <v xml:space="preserve"> </v>
      </c>
      <c r="S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29" t="str">
        <f t="shared" si="4"/>
        <v xml:space="preserve"> </v>
      </c>
      <c r="U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96">
        <f>+'havelvac 7.2'!P88+'havelvac 7.3'!P88+'havelvac 7.4'!P88+'havelvac 7.5'!P88+'havelvac 7.6'!P88+'havelvac 7.7'!P88+'havelvac 7.9'!P88+'havelvac 7.8'!P88+'havelvac 7.10'!P88+'havelvac 7.11'!P88+'havelvac 7.12'!P88+'havelvac 7.13'!P88</f>
        <v>0</v>
      </c>
      <c r="W78" s="229" t="str">
        <f t="shared" si="5"/>
        <v xml:space="preserve"> </v>
      </c>
      <c r="X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29" t="str">
        <f t="shared" si="6"/>
        <v xml:space="preserve"> </v>
      </c>
      <c r="Z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29" t="str">
        <f t="shared" si="7"/>
        <v xml:space="preserve"> </v>
      </c>
      <c r="AB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6" customFormat="1" hidden="1">
      <c r="A79" s="183" t="str">
        <f t="shared" si="8"/>
        <v>71010501035134</v>
      </c>
      <c r="B79" s="184" t="s">
        <v>439</v>
      </c>
      <c r="C79" s="133" t="s">
        <v>106</v>
      </c>
      <c r="D79" s="132" t="s">
        <v>149</v>
      </c>
      <c r="E79" s="131" t="s">
        <v>106</v>
      </c>
      <c r="F79" s="185" t="s">
        <v>442</v>
      </c>
      <c r="G79" s="130">
        <v>5134</v>
      </c>
      <c r="H79" s="24"/>
      <c r="I79" s="24"/>
      <c r="J79" s="25"/>
      <c r="K79" s="25"/>
      <c r="L79" s="31" t="s">
        <v>139</v>
      </c>
      <c r="M79" s="47">
        <v>5134</v>
      </c>
      <c r="N79" s="182">
        <f>+'havelvac 7.2'!N90+'havelvac 7.3'!N90+'havelvac 7.4'!N90+'havelvac 7.5'!N90+'havelvac 7.6'!N90+'havelvac 7.7'!N90+'havelvac 7.9'!N90+'havelvac 7.8'!N90+'havelvac 7.10'!N90+'havelvac 7.11'!N90+'havelvac 7.12'!N90+'havelvac 7.13'!N90</f>
        <v>0</v>
      </c>
      <c r="O79" s="182">
        <f>+'havelvac 7.2'!O90+'havelvac 7.3'!O90+'havelvac 7.4'!O90+'havelvac 7.5'!O90+'havelvac 7.6'!O90+'havelvac 7.7'!O90+'havelvac 7.9'!O90+'havelvac 7.8'!O90+'havelvac 7.10'!O90+'havelvac 7.11'!O90+'havelvac 7.12'!O90+'havelvac 7.13'!O90</f>
        <v>0</v>
      </c>
      <c r="P79" s="230" t="str">
        <f t="shared" si="2"/>
        <v xml:space="preserve"> </v>
      </c>
      <c r="Q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30" t="str">
        <f t="shared" si="3"/>
        <v xml:space="preserve"> </v>
      </c>
      <c r="S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30" t="str">
        <f t="shared" si="4"/>
        <v xml:space="preserve"> </v>
      </c>
      <c r="U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82">
        <f>+'havelvac 7.2'!P90+'havelvac 7.3'!P90+'havelvac 7.4'!P90+'havelvac 7.5'!P90+'havelvac 7.6'!P90+'havelvac 7.7'!P90+'havelvac 7.9'!P90+'havelvac 7.8'!P90+'havelvac 7.10'!P90+'havelvac 7.11'!P90+'havelvac 7.12'!P90+'havelvac 7.13'!P90</f>
        <v>0</v>
      </c>
      <c r="W79" s="230" t="str">
        <f t="shared" si="5"/>
        <v xml:space="preserve"> </v>
      </c>
      <c r="X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30" t="str">
        <f t="shared" si="6"/>
        <v xml:space="preserve"> </v>
      </c>
      <c r="Z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30" t="str">
        <f t="shared" si="7"/>
        <v xml:space="preserve"> </v>
      </c>
      <c r="AB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97" customFormat="1" ht="13.5" hidden="1">
      <c r="A80" s="183" t="str">
        <f t="shared" si="8"/>
        <v>71010501040000</v>
      </c>
      <c r="B80" s="184" t="s">
        <v>439</v>
      </c>
      <c r="C80" s="133" t="s">
        <v>106</v>
      </c>
      <c r="D80" s="132" t="s">
        <v>149</v>
      </c>
      <c r="E80" s="131" t="s">
        <v>106</v>
      </c>
      <c r="F80" s="205" t="s">
        <v>155</v>
      </c>
      <c r="G80" s="186" t="s">
        <v>440</v>
      </c>
      <c r="H80" s="145"/>
      <c r="I80" s="146"/>
      <c r="J80" s="147"/>
      <c r="K80" s="147"/>
      <c r="L80" s="26" t="s">
        <v>156</v>
      </c>
      <c r="M80" s="27"/>
      <c r="N80" s="196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80" s="196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80" s="229" t="str">
        <f t="shared" ref="P80:P143" si="9">IFERROR(Q80/O80, " ")</f>
        <v xml:space="preserve"> </v>
      </c>
      <c r="Q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29" t="str">
        <f t="shared" ref="R80:R143" si="10">IFERROR(S80/O80, " ")</f>
        <v xml:space="preserve"> </v>
      </c>
      <c r="S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29" t="str">
        <f t="shared" ref="T80:T143" si="11">IFERROR(U80/O80, " ")</f>
        <v xml:space="preserve"> </v>
      </c>
      <c r="U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96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80" s="229" t="str">
        <f t="shared" ref="W80:W143" si="12">IFERROR(X80/V80, " ")</f>
        <v xml:space="preserve"> </v>
      </c>
      <c r="X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29" t="str">
        <f t="shared" ref="Y80:Y143" si="13">IFERROR(Z80/V80, " ")</f>
        <v xml:space="preserve"> </v>
      </c>
      <c r="Z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29" t="str">
        <f t="shared" ref="AA80:AA143" si="14">IFERROR(AB80/V80, " ")</f>
        <v xml:space="preserve"> </v>
      </c>
      <c r="AB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6" customFormat="1" hidden="1">
      <c r="A81" s="183" t="str">
        <f t="shared" si="8"/>
        <v>71010501045134</v>
      </c>
      <c r="B81" s="184" t="s">
        <v>439</v>
      </c>
      <c r="C81" s="133" t="s">
        <v>106</v>
      </c>
      <c r="D81" s="132" t="s">
        <v>149</v>
      </c>
      <c r="E81" s="131" t="s">
        <v>106</v>
      </c>
      <c r="F81" s="185" t="s">
        <v>155</v>
      </c>
      <c r="G81" s="130">
        <v>5134</v>
      </c>
      <c r="H81" s="24"/>
      <c r="I81" s="24"/>
      <c r="J81" s="25"/>
      <c r="K81" s="25"/>
      <c r="L81" s="31" t="s">
        <v>139</v>
      </c>
      <c r="M81" s="47">
        <v>5134</v>
      </c>
      <c r="N81" s="182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81" s="182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81" s="230" t="str">
        <f t="shared" si="9"/>
        <v xml:space="preserve"> </v>
      </c>
      <c r="Q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30" t="str">
        <f t="shared" si="10"/>
        <v xml:space="preserve"> </v>
      </c>
      <c r="S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30" t="str">
        <f t="shared" si="11"/>
        <v xml:space="preserve"> </v>
      </c>
      <c r="U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82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81" s="230" t="str">
        <f t="shared" si="12"/>
        <v xml:space="preserve"> </v>
      </c>
      <c r="X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30" t="str">
        <f t="shared" si="13"/>
        <v xml:space="preserve"> </v>
      </c>
      <c r="Z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30" t="str">
        <f t="shared" si="14"/>
        <v xml:space="preserve"> </v>
      </c>
      <c r="AB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88" customFormat="1" ht="27">
      <c r="A82" s="183" t="str">
        <f t="shared" si="8"/>
        <v>71010600000000</v>
      </c>
      <c r="B82" s="184" t="s">
        <v>439</v>
      </c>
      <c r="C82" s="133" t="s">
        <v>106</v>
      </c>
      <c r="D82" s="132" t="s">
        <v>157</v>
      </c>
      <c r="E82" s="131" t="s">
        <v>441</v>
      </c>
      <c r="F82" s="205" t="s">
        <v>441</v>
      </c>
      <c r="G82" s="186" t="s">
        <v>440</v>
      </c>
      <c r="H82" s="174">
        <v>2160</v>
      </c>
      <c r="I82" s="165" t="s">
        <v>106</v>
      </c>
      <c r="J82" s="166">
        <v>6</v>
      </c>
      <c r="K82" s="166">
        <v>0</v>
      </c>
      <c r="L82" s="167" t="s">
        <v>158</v>
      </c>
      <c r="M82" s="175"/>
      <c r="N82" s="187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82" s="187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82" s="227" t="str">
        <f t="shared" si="9"/>
        <v xml:space="preserve"> </v>
      </c>
      <c r="Q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27" t="str">
        <f t="shared" si="10"/>
        <v xml:space="preserve"> </v>
      </c>
      <c r="S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27" t="str">
        <f t="shared" si="11"/>
        <v xml:space="preserve"> </v>
      </c>
      <c r="U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87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82" s="227" t="str">
        <f t="shared" si="12"/>
        <v xml:space="preserve"> </v>
      </c>
      <c r="X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27" t="str">
        <f t="shared" si="13"/>
        <v xml:space="preserve"> </v>
      </c>
      <c r="Z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27" t="str">
        <f t="shared" si="14"/>
        <v xml:space="preserve"> </v>
      </c>
      <c r="AB82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6" customFormat="1" ht="12.75">
      <c r="A83" s="183" t="str">
        <f t="shared" si="8"/>
        <v>71010600000001</v>
      </c>
      <c r="B83" s="184" t="s">
        <v>439</v>
      </c>
      <c r="C83" s="133" t="s">
        <v>106</v>
      </c>
      <c r="D83" s="132" t="s">
        <v>157</v>
      </c>
      <c r="E83" s="131" t="s">
        <v>441</v>
      </c>
      <c r="F83" s="205" t="s">
        <v>441</v>
      </c>
      <c r="G83" s="186" t="s">
        <v>96</v>
      </c>
      <c r="H83" s="24"/>
      <c r="I83" s="17"/>
      <c r="J83" s="18"/>
      <c r="K83" s="18"/>
      <c r="L83" s="29" t="s">
        <v>110</v>
      </c>
      <c r="M83" s="30"/>
      <c r="N83" s="189">
        <f>+'havelvac 7.2'!N96+'havelvac 7.3'!N96+'havelvac 7.4'!N96+'havelvac 7.5'!N96+'havelvac 7.6'!N96+'havelvac 7.7'!N96+'havelvac 7.9'!N96+'havelvac 7.8'!N96+'havelvac 7.10'!N96+'havelvac 7.11'!N96+'havelvac 7.12'!N96+'havelvac 7.13'!N96</f>
        <v>0</v>
      </c>
      <c r="O83" s="189">
        <f>+'havelvac 7.2'!O96+'havelvac 7.3'!O96+'havelvac 7.4'!O96+'havelvac 7.5'!O96+'havelvac 7.6'!O96+'havelvac 7.7'!O96+'havelvac 7.9'!O96+'havelvac 7.8'!O96+'havelvac 7.10'!O96+'havelvac 7.11'!O96+'havelvac 7.12'!O96+'havelvac 7.13'!O96</f>
        <v>0</v>
      </c>
      <c r="P83" s="226" t="str">
        <f t="shared" si="9"/>
        <v xml:space="preserve"> </v>
      </c>
      <c r="Q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26" t="str">
        <f t="shared" si="10"/>
        <v xml:space="preserve"> </v>
      </c>
      <c r="S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26" t="str">
        <f t="shared" si="11"/>
        <v xml:space="preserve"> </v>
      </c>
      <c r="U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89">
        <f>+'havelvac 7.2'!P96+'havelvac 7.3'!P96+'havelvac 7.4'!P96+'havelvac 7.5'!P96+'havelvac 7.6'!P96+'havelvac 7.7'!P96+'havelvac 7.9'!P96+'havelvac 7.8'!P96+'havelvac 7.10'!P96+'havelvac 7.11'!P96+'havelvac 7.12'!P96+'havelvac 7.13'!P96</f>
        <v>0</v>
      </c>
      <c r="W83" s="226" t="str">
        <f t="shared" si="12"/>
        <v xml:space="preserve"> </v>
      </c>
      <c r="X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26" t="str">
        <f t="shared" si="13"/>
        <v xml:space="preserve"> </v>
      </c>
      <c r="Z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26" t="str">
        <f t="shared" si="14"/>
        <v xml:space="preserve"> </v>
      </c>
      <c r="AB8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92" customFormat="1" ht="25.5">
      <c r="A84" s="183" t="str">
        <f t="shared" si="8"/>
        <v>71010601000000</v>
      </c>
      <c r="B84" s="184" t="s">
        <v>439</v>
      </c>
      <c r="C84" s="133" t="s">
        <v>106</v>
      </c>
      <c r="D84" s="132" t="s">
        <v>157</v>
      </c>
      <c r="E84" s="131" t="s">
        <v>106</v>
      </c>
      <c r="F84" s="205" t="s">
        <v>441</v>
      </c>
      <c r="G84" s="186" t="s">
        <v>440</v>
      </c>
      <c r="H84" s="150">
        <v>2161</v>
      </c>
      <c r="I84" s="151" t="s">
        <v>106</v>
      </c>
      <c r="J84" s="152">
        <v>6</v>
      </c>
      <c r="K84" s="152">
        <v>1</v>
      </c>
      <c r="L84" s="153" t="s">
        <v>159</v>
      </c>
      <c r="M84" s="154"/>
      <c r="N84" s="191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84" s="191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84" s="228" t="str">
        <f t="shared" si="9"/>
        <v xml:space="preserve"> </v>
      </c>
      <c r="Q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28" t="str">
        <f t="shared" si="10"/>
        <v xml:space="preserve"> </v>
      </c>
      <c r="S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28" t="str">
        <f t="shared" si="11"/>
        <v xml:space="preserve"> </v>
      </c>
      <c r="U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91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84" s="228" t="str">
        <f t="shared" si="12"/>
        <v xml:space="preserve"> </v>
      </c>
      <c r="X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28" t="str">
        <f t="shared" si="13"/>
        <v xml:space="preserve"> </v>
      </c>
      <c r="Z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28" t="str">
        <f t="shared" si="14"/>
        <v xml:space="preserve"> </v>
      </c>
      <c r="AB8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6" customFormat="1" ht="12.75">
      <c r="A85" s="183" t="str">
        <f t="shared" si="8"/>
        <v>71010601000001</v>
      </c>
      <c r="B85" s="184" t="s">
        <v>439</v>
      </c>
      <c r="C85" s="133" t="s">
        <v>106</v>
      </c>
      <c r="D85" s="132" t="s">
        <v>157</v>
      </c>
      <c r="E85" s="131" t="s">
        <v>106</v>
      </c>
      <c r="F85" s="205" t="s">
        <v>441</v>
      </c>
      <c r="G85" s="186" t="s">
        <v>96</v>
      </c>
      <c r="H85" s="24"/>
      <c r="I85" s="24"/>
      <c r="J85" s="25"/>
      <c r="K85" s="25"/>
      <c r="L85" s="29" t="s">
        <v>108</v>
      </c>
      <c r="M85" s="30"/>
      <c r="N85" s="189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5" s="189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5" s="226" t="str">
        <f t="shared" si="9"/>
        <v xml:space="preserve"> </v>
      </c>
      <c r="Q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26" t="str">
        <f t="shared" si="10"/>
        <v xml:space="preserve"> </v>
      </c>
      <c r="S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26" t="str">
        <f t="shared" si="11"/>
        <v xml:space="preserve"> </v>
      </c>
      <c r="U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89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5" s="226" t="str">
        <f t="shared" si="12"/>
        <v xml:space="preserve"> </v>
      </c>
      <c r="X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26" t="str">
        <f t="shared" si="13"/>
        <v xml:space="preserve"> </v>
      </c>
      <c r="Z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26" t="str">
        <f t="shared" si="14"/>
        <v xml:space="preserve"> </v>
      </c>
      <c r="AB8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97" customFormat="1" ht="40.5">
      <c r="A86" s="183" t="str">
        <f t="shared" si="8"/>
        <v>71010601010000</v>
      </c>
      <c r="B86" s="184" t="s">
        <v>439</v>
      </c>
      <c r="C86" s="133" t="s">
        <v>106</v>
      </c>
      <c r="D86" s="132" t="s">
        <v>157</v>
      </c>
      <c r="E86" s="131" t="s">
        <v>106</v>
      </c>
      <c r="F86" s="205" t="s">
        <v>106</v>
      </c>
      <c r="G86" s="186" t="s">
        <v>440</v>
      </c>
      <c r="H86" s="145"/>
      <c r="I86" s="146"/>
      <c r="J86" s="147"/>
      <c r="K86" s="147"/>
      <c r="L86" s="26" t="s">
        <v>160</v>
      </c>
      <c r="M86" s="27"/>
      <c r="N86" s="196">
        <f>+'havelvac 7.2'!N99+'havelvac 7.3'!N99+'havelvac 7.4'!N99+'havelvac 7.5'!N99+'havelvac 7.6'!N99+'havelvac 7.7'!N99+'havelvac 7.9'!N99+'havelvac 7.8'!N99+'havelvac 7.10'!N99+'havelvac 7.11'!N99+'havelvac 7.12'!N99+'havelvac 7.13'!N99</f>
        <v>0</v>
      </c>
      <c r="O86" s="196">
        <f>+'havelvac 7.2'!O99+'havelvac 7.3'!O99+'havelvac 7.4'!O99+'havelvac 7.5'!O99+'havelvac 7.6'!O99+'havelvac 7.7'!O99+'havelvac 7.9'!O99+'havelvac 7.8'!O99+'havelvac 7.10'!O99+'havelvac 7.11'!O99+'havelvac 7.12'!O99+'havelvac 7.13'!O99</f>
        <v>0</v>
      </c>
      <c r="P86" s="229" t="str">
        <f t="shared" si="9"/>
        <v xml:space="preserve"> </v>
      </c>
      <c r="Q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29" t="str">
        <f t="shared" si="10"/>
        <v xml:space="preserve"> </v>
      </c>
      <c r="S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29" t="str">
        <f t="shared" si="11"/>
        <v xml:space="preserve"> </v>
      </c>
      <c r="U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96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6" s="229" t="str">
        <f t="shared" si="12"/>
        <v xml:space="preserve"> </v>
      </c>
      <c r="X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29" t="str">
        <f t="shared" si="13"/>
        <v xml:space="preserve"> </v>
      </c>
      <c r="Z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29" t="str">
        <f t="shared" si="14"/>
        <v xml:space="preserve"> </v>
      </c>
      <c r="AB8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6" customFormat="1" hidden="1">
      <c r="A87" s="183" t="str">
        <f t="shared" si="8"/>
        <v>71010601014729</v>
      </c>
      <c r="B87" s="184" t="s">
        <v>439</v>
      </c>
      <c r="C87" s="133" t="s">
        <v>106</v>
      </c>
      <c r="D87" s="132" t="s">
        <v>157</v>
      </c>
      <c r="E87" s="131" t="s">
        <v>106</v>
      </c>
      <c r="F87" s="185" t="s">
        <v>106</v>
      </c>
      <c r="G87" s="130">
        <v>4729</v>
      </c>
      <c r="H87" s="24"/>
      <c r="I87" s="24"/>
      <c r="J87" s="25"/>
      <c r="K87" s="25"/>
      <c r="L87" s="28" t="s">
        <v>161</v>
      </c>
      <c r="M87" s="11">
        <v>4729</v>
      </c>
      <c r="N87" s="182">
        <f>+'havelvac 7.2'!N100+'havelvac 7.3'!N100+'havelvac 7.4'!N100+'havelvac 7.5'!N100+'havelvac 7.6'!N100+'havelvac 7.7'!N100+'havelvac 7.9'!N100+'havelvac 7.8'!N100+'havelvac 7.10'!N100+'havelvac 7.11'!N100+'havelvac 7.12'!N100+'havelvac 7.13'!N100</f>
        <v>0</v>
      </c>
      <c r="O87" s="182">
        <f>+'havelvac 7.2'!O100+'havelvac 7.3'!O100+'havelvac 7.4'!O100+'havelvac 7.5'!O100+'havelvac 7.6'!O100+'havelvac 7.7'!O100+'havelvac 7.9'!O100+'havelvac 7.8'!O100+'havelvac 7.10'!O100+'havelvac 7.11'!O100+'havelvac 7.12'!O100+'havelvac 7.13'!O100</f>
        <v>0</v>
      </c>
      <c r="P87" s="230" t="str">
        <f t="shared" si="9"/>
        <v xml:space="preserve"> </v>
      </c>
      <c r="Q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30" t="str">
        <f t="shared" si="10"/>
        <v xml:space="preserve"> </v>
      </c>
      <c r="S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30" t="str">
        <f t="shared" si="11"/>
        <v xml:space="preserve"> </v>
      </c>
      <c r="U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82">
        <f>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W87" s="230" t="str">
        <f t="shared" si="12"/>
        <v xml:space="preserve"> </v>
      </c>
      <c r="X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30" t="str">
        <f t="shared" si="13"/>
        <v xml:space="preserve"> </v>
      </c>
      <c r="Z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30" t="str">
        <f t="shared" si="14"/>
        <v xml:space="preserve"> </v>
      </c>
      <c r="AB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6" customFormat="1">
      <c r="A88" s="183" t="str">
        <f t="shared" si="8"/>
        <v>71010601014823</v>
      </c>
      <c r="B88" s="184" t="s">
        <v>439</v>
      </c>
      <c r="C88" s="133" t="s">
        <v>106</v>
      </c>
      <c r="D88" s="132" t="s">
        <v>157</v>
      </c>
      <c r="E88" s="131" t="s">
        <v>106</v>
      </c>
      <c r="F88" s="185" t="s">
        <v>106</v>
      </c>
      <c r="G88" s="130">
        <v>4823</v>
      </c>
      <c r="H88" s="24"/>
      <c r="I88" s="24"/>
      <c r="J88" s="25"/>
      <c r="K88" s="25"/>
      <c r="L88" s="28" t="s">
        <v>133</v>
      </c>
      <c r="M88" s="11">
        <v>4823</v>
      </c>
      <c r="N88" s="182">
        <f>+'havelvac 7.2'!N101+'havelvac 7.3'!N101+'havelvac 7.4'!N101+'havelvac 7.5'!N101+'havelvac 7.6'!N101+'havelvac 7.7'!N101+'havelvac 7.9'!N101+'havelvac 7.8'!N101+'havelvac 7.10'!N101+'havelvac 7.11'!N101+'havelvac 7.12'!N101+'havelvac 7.13'!N101</f>
        <v>0</v>
      </c>
      <c r="O88" s="182">
        <f>+'havelvac 7.2'!O101+'havelvac 7.3'!O101+'havelvac 7.4'!O101+'havelvac 7.5'!O101+'havelvac 7.6'!O101+'havelvac 7.7'!O101+'havelvac 7.9'!O101+'havelvac 7.8'!O101+'havelvac 7.10'!O101+'havelvac 7.11'!O101+'havelvac 7.12'!O101+'havelvac 7.13'!O101</f>
        <v>0</v>
      </c>
      <c r="P88" s="230" t="str">
        <f t="shared" si="9"/>
        <v xml:space="preserve"> </v>
      </c>
      <c r="Q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30" t="str">
        <f t="shared" si="10"/>
        <v xml:space="preserve"> </v>
      </c>
      <c r="S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30" t="str">
        <f t="shared" si="11"/>
        <v xml:space="preserve"> </v>
      </c>
      <c r="U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82">
        <f>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W88" s="230" t="str">
        <f t="shared" si="12"/>
        <v xml:space="preserve"> </v>
      </c>
      <c r="X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30" t="str">
        <f t="shared" si="13"/>
        <v xml:space="preserve"> </v>
      </c>
      <c r="Z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30" t="str">
        <f t="shared" si="14"/>
        <v xml:space="preserve"> </v>
      </c>
      <c r="AB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97" customFormat="1" ht="40.5">
      <c r="A89" s="183" t="str">
        <f t="shared" si="8"/>
        <v>71010601020000</v>
      </c>
      <c r="B89" s="184" t="s">
        <v>439</v>
      </c>
      <c r="C89" s="133" t="s">
        <v>106</v>
      </c>
      <c r="D89" s="132" t="s">
        <v>157</v>
      </c>
      <c r="E89" s="131" t="s">
        <v>106</v>
      </c>
      <c r="F89" s="205" t="s">
        <v>140</v>
      </c>
      <c r="G89" s="186" t="s">
        <v>440</v>
      </c>
      <c r="H89" s="145"/>
      <c r="I89" s="146"/>
      <c r="J89" s="147"/>
      <c r="K89" s="147"/>
      <c r="L89" s="26" t="s">
        <v>162</v>
      </c>
      <c r="M89" s="27"/>
      <c r="N89" s="196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9" s="196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9" s="229" t="str">
        <f t="shared" si="9"/>
        <v xml:space="preserve"> </v>
      </c>
      <c r="Q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29" t="str">
        <f t="shared" si="10"/>
        <v xml:space="preserve"> </v>
      </c>
      <c r="S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29" t="str">
        <f t="shared" si="11"/>
        <v xml:space="preserve"> </v>
      </c>
      <c r="U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96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9" s="229" t="str">
        <f t="shared" si="12"/>
        <v xml:space="preserve"> </v>
      </c>
      <c r="X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29" t="str">
        <f t="shared" si="13"/>
        <v xml:space="preserve"> </v>
      </c>
      <c r="Z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29" t="str">
        <f t="shared" si="14"/>
        <v xml:space="preserve"> </v>
      </c>
      <c r="AB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6" customFormat="1">
      <c r="A90" s="183" t="str">
        <f t="shared" si="8"/>
        <v>71010601024241</v>
      </c>
      <c r="B90" s="184" t="s">
        <v>439</v>
      </c>
      <c r="C90" s="133" t="s">
        <v>106</v>
      </c>
      <c r="D90" s="132" t="s">
        <v>157</v>
      </c>
      <c r="E90" s="131" t="s">
        <v>106</v>
      </c>
      <c r="F90" s="185" t="s">
        <v>140</v>
      </c>
      <c r="G90" s="130">
        <v>4241</v>
      </c>
      <c r="H90" s="24"/>
      <c r="I90" s="24"/>
      <c r="J90" s="25"/>
      <c r="K90" s="25"/>
      <c r="L90" s="28" t="s">
        <v>126</v>
      </c>
      <c r="M90" s="11">
        <v>4241</v>
      </c>
      <c r="N90" s="182">
        <f>+'havelvac 7.2'!N103+'havelvac 7.3'!N103+'havelvac 7.4'!N103+'havelvac 7.5'!N103+'havelvac 7.6'!N103+'havelvac 7.7'!N103+'havelvac 7.9'!N103+'havelvac 7.8'!N103+'havelvac 7.10'!N103+'havelvac 7.11'!N103+'havelvac 7.12'!N103+'havelvac 7.13'!N103</f>
        <v>0</v>
      </c>
      <c r="O90" s="182">
        <f>+'havelvac 7.2'!O103+'havelvac 7.3'!O103+'havelvac 7.4'!O103+'havelvac 7.5'!O103+'havelvac 7.6'!O103+'havelvac 7.7'!O103+'havelvac 7.9'!O103+'havelvac 7.8'!O103+'havelvac 7.10'!O103+'havelvac 7.11'!O103+'havelvac 7.12'!O103+'havelvac 7.13'!O103</f>
        <v>0</v>
      </c>
      <c r="P90" s="230" t="str">
        <f t="shared" si="9"/>
        <v xml:space="preserve"> </v>
      </c>
      <c r="Q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30" t="str">
        <f t="shared" si="10"/>
        <v xml:space="preserve"> </v>
      </c>
      <c r="S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30" t="str">
        <f t="shared" si="11"/>
        <v xml:space="preserve"> </v>
      </c>
      <c r="U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82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90" s="230" t="str">
        <f t="shared" si="12"/>
        <v xml:space="preserve"> </v>
      </c>
      <c r="X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30" t="str">
        <f t="shared" si="13"/>
        <v xml:space="preserve"> </v>
      </c>
      <c r="Z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30" t="str">
        <f t="shared" si="14"/>
        <v xml:space="preserve"> </v>
      </c>
      <c r="AB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6" customFormat="1">
      <c r="A91" s="183" t="str">
        <f t="shared" si="8"/>
        <v>71010601024823</v>
      </c>
      <c r="B91" s="184" t="s">
        <v>439</v>
      </c>
      <c r="C91" s="133" t="s">
        <v>106</v>
      </c>
      <c r="D91" s="132" t="s">
        <v>157</v>
      </c>
      <c r="E91" s="131" t="s">
        <v>106</v>
      </c>
      <c r="F91" s="185" t="s">
        <v>140</v>
      </c>
      <c r="G91" s="130">
        <v>4823</v>
      </c>
      <c r="H91" s="24"/>
      <c r="I91" s="24"/>
      <c r="J91" s="25"/>
      <c r="K91" s="25"/>
      <c r="L91" s="28" t="s">
        <v>133</v>
      </c>
      <c r="M91" s="11">
        <v>4823</v>
      </c>
      <c r="N91" s="182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91" s="182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91" s="230" t="str">
        <f t="shared" si="9"/>
        <v xml:space="preserve"> </v>
      </c>
      <c r="Q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30" t="str">
        <f t="shared" si="10"/>
        <v xml:space="preserve"> </v>
      </c>
      <c r="S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30" t="str">
        <f t="shared" si="11"/>
        <v xml:space="preserve"> </v>
      </c>
      <c r="U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82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91" s="230" t="str">
        <f t="shared" si="12"/>
        <v xml:space="preserve"> </v>
      </c>
      <c r="X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30" t="str">
        <f t="shared" si="13"/>
        <v xml:space="preserve"> </v>
      </c>
      <c r="Z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30" t="str">
        <f t="shared" si="14"/>
        <v xml:space="preserve"> </v>
      </c>
      <c r="AB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63" customFormat="1">
      <c r="A92" s="121" t="str">
        <f t="shared" si="8"/>
        <v>71020000000000</v>
      </c>
      <c r="B92" s="123" t="s">
        <v>439</v>
      </c>
      <c r="C92" s="116" t="s">
        <v>140</v>
      </c>
      <c r="D92" s="117" t="s">
        <v>441</v>
      </c>
      <c r="E92" s="126" t="s">
        <v>441</v>
      </c>
      <c r="F92" s="127" t="s">
        <v>441</v>
      </c>
      <c r="G92" s="128" t="s">
        <v>440</v>
      </c>
      <c r="H92" s="172">
        <v>2200</v>
      </c>
      <c r="I92" s="211" t="s">
        <v>140</v>
      </c>
      <c r="J92" s="212">
        <v>0</v>
      </c>
      <c r="K92" s="212">
        <v>0</v>
      </c>
      <c r="L92" s="161" t="s">
        <v>163</v>
      </c>
      <c r="M92" s="173"/>
      <c r="N92" s="162">
        <f>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92" s="162">
        <f>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92" s="225" t="str">
        <f t="shared" si="9"/>
        <v xml:space="preserve"> </v>
      </c>
      <c r="Q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25" t="str">
        <f t="shared" si="10"/>
        <v xml:space="preserve"> </v>
      </c>
      <c r="S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25" t="str">
        <f t="shared" si="11"/>
        <v xml:space="preserve"> </v>
      </c>
      <c r="U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62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92" s="225" t="str">
        <f t="shared" si="12"/>
        <v xml:space="preserve"> </v>
      </c>
      <c r="X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25" t="str">
        <f t="shared" si="13"/>
        <v xml:space="preserve"> </v>
      </c>
      <c r="Z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25" t="str">
        <f t="shared" si="14"/>
        <v xml:space="preserve"> </v>
      </c>
      <c r="AB92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6" customFormat="1" ht="12.75">
      <c r="A93" s="183" t="str">
        <f t="shared" si="8"/>
        <v>71020000000001</v>
      </c>
      <c r="B93" s="184" t="s">
        <v>439</v>
      </c>
      <c r="C93" s="133" t="s">
        <v>140</v>
      </c>
      <c r="D93" s="132" t="s">
        <v>441</v>
      </c>
      <c r="E93" s="131" t="s">
        <v>441</v>
      </c>
      <c r="F93" s="185" t="s">
        <v>441</v>
      </c>
      <c r="G93" s="186" t="s">
        <v>96</v>
      </c>
      <c r="H93" s="24"/>
      <c r="I93" s="17"/>
      <c r="J93" s="18"/>
      <c r="K93" s="18"/>
      <c r="L93" s="29" t="s">
        <v>108</v>
      </c>
      <c r="M93" s="30"/>
      <c r="N93" s="189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93" s="189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93" s="226" t="str">
        <f t="shared" si="9"/>
        <v xml:space="preserve"> </v>
      </c>
      <c r="Q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26" t="str">
        <f t="shared" si="10"/>
        <v xml:space="preserve"> </v>
      </c>
      <c r="S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26" t="str">
        <f t="shared" si="11"/>
        <v xml:space="preserve"> </v>
      </c>
      <c r="U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89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93" s="226" t="str">
        <f t="shared" si="12"/>
        <v xml:space="preserve"> </v>
      </c>
      <c r="X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26" t="str">
        <f t="shared" si="13"/>
        <v xml:space="preserve"> </v>
      </c>
      <c r="Z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26" t="str">
        <f t="shared" si="14"/>
        <v xml:space="preserve"> </v>
      </c>
      <c r="AB9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88" customFormat="1" ht="13.5">
      <c r="A94" s="183" t="str">
        <f t="shared" si="8"/>
        <v>71020200000000</v>
      </c>
      <c r="B94" s="184" t="s">
        <v>439</v>
      </c>
      <c r="C94" s="133" t="s">
        <v>140</v>
      </c>
      <c r="D94" s="132" t="s">
        <v>140</v>
      </c>
      <c r="E94" s="131" t="s">
        <v>441</v>
      </c>
      <c r="F94" s="185" t="s">
        <v>441</v>
      </c>
      <c r="G94" s="186" t="s">
        <v>440</v>
      </c>
      <c r="H94" s="174">
        <v>2220</v>
      </c>
      <c r="I94" s="165" t="s">
        <v>140</v>
      </c>
      <c r="J94" s="166">
        <v>2</v>
      </c>
      <c r="K94" s="166">
        <v>0</v>
      </c>
      <c r="L94" s="167" t="s">
        <v>164</v>
      </c>
      <c r="M94" s="175"/>
      <c r="N94" s="187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94" s="187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94" s="227" t="str">
        <f t="shared" si="9"/>
        <v xml:space="preserve"> </v>
      </c>
      <c r="Q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27" t="str">
        <f t="shared" si="10"/>
        <v xml:space="preserve"> </v>
      </c>
      <c r="S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27" t="str">
        <f t="shared" si="11"/>
        <v xml:space="preserve"> </v>
      </c>
      <c r="U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87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94" s="227" t="str">
        <f t="shared" si="12"/>
        <v xml:space="preserve"> </v>
      </c>
      <c r="X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27" t="str">
        <f t="shared" si="13"/>
        <v xml:space="preserve"> </v>
      </c>
      <c r="Z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27" t="str">
        <f t="shared" si="14"/>
        <v xml:space="preserve"> </v>
      </c>
      <c r="AB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6" customFormat="1" ht="12.75">
      <c r="A95" s="183" t="str">
        <f t="shared" si="8"/>
        <v>71020200000001</v>
      </c>
      <c r="B95" s="184" t="s">
        <v>439</v>
      </c>
      <c r="C95" s="133" t="s">
        <v>140</v>
      </c>
      <c r="D95" s="132" t="s">
        <v>140</v>
      </c>
      <c r="E95" s="131" t="s">
        <v>441</v>
      </c>
      <c r="F95" s="185" t="s">
        <v>441</v>
      </c>
      <c r="G95" s="186" t="s">
        <v>96</v>
      </c>
      <c r="H95" s="24"/>
      <c r="I95" s="17"/>
      <c r="J95" s="18"/>
      <c r="K95" s="18"/>
      <c r="L95" s="29" t="s">
        <v>110</v>
      </c>
      <c r="M95" s="30"/>
      <c r="N95" s="189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95" s="189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95" s="226" t="str">
        <f t="shared" si="9"/>
        <v xml:space="preserve"> </v>
      </c>
      <c r="Q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26" t="str">
        <f t="shared" si="10"/>
        <v xml:space="preserve"> </v>
      </c>
      <c r="S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26" t="str">
        <f t="shared" si="11"/>
        <v xml:space="preserve"> </v>
      </c>
      <c r="U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89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95" s="226" t="str">
        <f t="shared" si="12"/>
        <v xml:space="preserve"> </v>
      </c>
      <c r="X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26" t="str">
        <f t="shared" si="13"/>
        <v xml:space="preserve"> </v>
      </c>
      <c r="Z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26" t="str">
        <f t="shared" si="14"/>
        <v xml:space="preserve"> </v>
      </c>
      <c r="AB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92" customFormat="1" ht="12.75">
      <c r="A96" s="183" t="str">
        <f t="shared" si="8"/>
        <v>71020201000000</v>
      </c>
      <c r="B96" s="184" t="s">
        <v>439</v>
      </c>
      <c r="C96" s="133" t="s">
        <v>140</v>
      </c>
      <c r="D96" s="132" t="s">
        <v>140</v>
      </c>
      <c r="E96" s="131" t="s">
        <v>106</v>
      </c>
      <c r="F96" s="185" t="s">
        <v>441</v>
      </c>
      <c r="G96" s="186" t="s">
        <v>440</v>
      </c>
      <c r="H96" s="150">
        <v>2221</v>
      </c>
      <c r="I96" s="151" t="s">
        <v>140</v>
      </c>
      <c r="J96" s="152">
        <v>2</v>
      </c>
      <c r="K96" s="152">
        <v>1</v>
      </c>
      <c r="L96" s="153" t="s">
        <v>165</v>
      </c>
      <c r="M96" s="154"/>
      <c r="N96" s="191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96" s="191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96" s="228" t="str">
        <f t="shared" si="9"/>
        <v xml:space="preserve"> </v>
      </c>
      <c r="Q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28" t="str">
        <f t="shared" si="10"/>
        <v xml:space="preserve"> </v>
      </c>
      <c r="S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28" t="str">
        <f t="shared" si="11"/>
        <v xml:space="preserve"> </v>
      </c>
      <c r="U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91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96" s="228" t="str">
        <f t="shared" si="12"/>
        <v xml:space="preserve"> </v>
      </c>
      <c r="X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28" t="str">
        <f t="shared" si="13"/>
        <v xml:space="preserve"> </v>
      </c>
      <c r="Z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28" t="str">
        <f t="shared" si="14"/>
        <v xml:space="preserve"> </v>
      </c>
      <c r="AB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6" customFormat="1" ht="12.75">
      <c r="A97" s="183" t="str">
        <f t="shared" si="8"/>
        <v>71020201000001</v>
      </c>
      <c r="B97" s="184" t="s">
        <v>439</v>
      </c>
      <c r="C97" s="133" t="s">
        <v>140</v>
      </c>
      <c r="D97" s="132" t="s">
        <v>140</v>
      </c>
      <c r="E97" s="131" t="s">
        <v>106</v>
      </c>
      <c r="F97" s="185" t="s">
        <v>441</v>
      </c>
      <c r="G97" s="186" t="s">
        <v>96</v>
      </c>
      <c r="H97" s="24"/>
      <c r="I97" s="24"/>
      <c r="J97" s="25"/>
      <c r="K97" s="25"/>
      <c r="L97" s="29" t="s">
        <v>108</v>
      </c>
      <c r="M97" s="30"/>
      <c r="N97" s="189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7" s="189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7" s="226" t="str">
        <f t="shared" si="9"/>
        <v xml:space="preserve"> </v>
      </c>
      <c r="Q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26" t="str">
        <f t="shared" si="10"/>
        <v xml:space="preserve"> </v>
      </c>
      <c r="S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26" t="str">
        <f t="shared" si="11"/>
        <v xml:space="preserve"> </v>
      </c>
      <c r="U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89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7" s="226" t="str">
        <f t="shared" si="12"/>
        <v xml:space="preserve"> </v>
      </c>
      <c r="X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26" t="str">
        <f t="shared" si="13"/>
        <v xml:space="preserve"> </v>
      </c>
      <c r="Z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26" t="str">
        <f t="shared" si="14"/>
        <v xml:space="preserve"> </v>
      </c>
      <c r="AB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97" customFormat="1" ht="13.5">
      <c r="A98" s="183" t="str">
        <f t="shared" si="8"/>
        <v>71020201010000</v>
      </c>
      <c r="B98" s="184" t="s">
        <v>439</v>
      </c>
      <c r="C98" s="133" t="s">
        <v>140</v>
      </c>
      <c r="D98" s="132" t="s">
        <v>140</v>
      </c>
      <c r="E98" s="131" t="s">
        <v>106</v>
      </c>
      <c r="F98" s="185" t="s">
        <v>106</v>
      </c>
      <c r="G98" s="186" t="s">
        <v>440</v>
      </c>
      <c r="H98" s="145"/>
      <c r="I98" s="146"/>
      <c r="J98" s="147"/>
      <c r="K98" s="147"/>
      <c r="L98" s="26" t="s">
        <v>166</v>
      </c>
      <c r="M98" s="27"/>
      <c r="N98" s="196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8" s="196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8" s="229" t="str">
        <f t="shared" si="9"/>
        <v xml:space="preserve"> </v>
      </c>
      <c r="Q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29" t="str">
        <f t="shared" si="10"/>
        <v xml:space="preserve"> </v>
      </c>
      <c r="S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29" t="str">
        <f t="shared" si="11"/>
        <v xml:space="preserve"> </v>
      </c>
      <c r="U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96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8" s="229" t="str">
        <f t="shared" si="12"/>
        <v xml:space="preserve"> </v>
      </c>
      <c r="X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29" t="str">
        <f t="shared" si="13"/>
        <v xml:space="preserve"> </v>
      </c>
      <c r="Z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29" t="str">
        <f t="shared" si="14"/>
        <v xml:space="preserve"> </v>
      </c>
      <c r="AB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6" customFormat="1" hidden="1">
      <c r="A99" s="183" t="str">
        <f t="shared" si="8"/>
        <v>71020201014239</v>
      </c>
      <c r="B99" s="184" t="s">
        <v>439</v>
      </c>
      <c r="C99" s="133" t="s">
        <v>140</v>
      </c>
      <c r="D99" s="132" t="s">
        <v>140</v>
      </c>
      <c r="E99" s="131" t="s">
        <v>106</v>
      </c>
      <c r="F99" s="185" t="s">
        <v>106</v>
      </c>
      <c r="G99" s="130">
        <v>4239</v>
      </c>
      <c r="H99" s="16"/>
      <c r="I99" s="24"/>
      <c r="J99" s="25"/>
      <c r="K99" s="25"/>
      <c r="L99" s="31" t="s">
        <v>125</v>
      </c>
      <c r="M99" s="32">
        <v>4239</v>
      </c>
      <c r="N99" s="182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9" s="182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9" s="230" t="str">
        <f t="shared" si="9"/>
        <v xml:space="preserve"> </v>
      </c>
      <c r="Q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30" t="str">
        <f t="shared" si="10"/>
        <v xml:space="preserve"> </v>
      </c>
      <c r="S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30" t="str">
        <f t="shared" si="11"/>
        <v xml:space="preserve"> </v>
      </c>
      <c r="U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82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9" s="230" t="str">
        <f t="shared" si="12"/>
        <v xml:space="preserve"> </v>
      </c>
      <c r="X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30" t="str">
        <f t="shared" si="13"/>
        <v xml:space="preserve"> </v>
      </c>
      <c r="Z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30" t="str">
        <f t="shared" si="14"/>
        <v xml:space="preserve"> </v>
      </c>
      <c r="AB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6" customFormat="1">
      <c r="A100" s="183" t="str">
        <f t="shared" si="8"/>
        <v>71020201014261</v>
      </c>
      <c r="B100" s="184" t="s">
        <v>439</v>
      </c>
      <c r="C100" s="133" t="s">
        <v>140</v>
      </c>
      <c r="D100" s="132" t="s">
        <v>140</v>
      </c>
      <c r="E100" s="131" t="s">
        <v>106</v>
      </c>
      <c r="F100" s="185" t="s">
        <v>106</v>
      </c>
      <c r="G100" s="130">
        <v>4261</v>
      </c>
      <c r="H100" s="16"/>
      <c r="I100" s="24"/>
      <c r="J100" s="25"/>
      <c r="K100" s="25"/>
      <c r="L100" s="28" t="s">
        <v>128</v>
      </c>
      <c r="M100" s="32">
        <v>4261</v>
      </c>
      <c r="N100" s="182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100" s="182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100" s="230" t="str">
        <f t="shared" si="9"/>
        <v xml:space="preserve"> </v>
      </c>
      <c r="Q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30" t="str">
        <f t="shared" si="10"/>
        <v xml:space="preserve"> </v>
      </c>
      <c r="S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30" t="str">
        <f t="shared" si="11"/>
        <v xml:space="preserve"> </v>
      </c>
      <c r="U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82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100" s="230" t="str">
        <f t="shared" si="12"/>
        <v xml:space="preserve"> </v>
      </c>
      <c r="X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30" t="str">
        <f t="shared" si="13"/>
        <v xml:space="preserve"> </v>
      </c>
      <c r="Z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30" t="str">
        <f t="shared" si="14"/>
        <v xml:space="preserve"> </v>
      </c>
      <c r="AB1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6" customFormat="1" hidden="1">
      <c r="A101" s="183" t="str">
        <f t="shared" si="8"/>
        <v>71020201014264</v>
      </c>
      <c r="B101" s="199" t="s">
        <v>439</v>
      </c>
      <c r="C101" s="133" t="s">
        <v>140</v>
      </c>
      <c r="D101" s="132" t="s">
        <v>140</v>
      </c>
      <c r="E101" s="131" t="s">
        <v>106</v>
      </c>
      <c r="F101" s="185" t="s">
        <v>106</v>
      </c>
      <c r="G101" s="130">
        <v>4264</v>
      </c>
      <c r="H101" s="190"/>
      <c r="I101" s="193"/>
      <c r="J101" s="200"/>
      <c r="K101" s="201"/>
      <c r="L101" s="202" t="s">
        <v>129</v>
      </c>
      <c r="M101" s="12">
        <v>4264</v>
      </c>
      <c r="N101" s="182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01" s="182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01" s="230" t="str">
        <f t="shared" si="9"/>
        <v xml:space="preserve"> </v>
      </c>
      <c r="Q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30" t="str">
        <f t="shared" si="10"/>
        <v xml:space="preserve"> </v>
      </c>
      <c r="S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30" t="str">
        <f t="shared" si="11"/>
        <v xml:space="preserve"> </v>
      </c>
      <c r="U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82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101" s="230" t="str">
        <f t="shared" si="12"/>
        <v xml:space="preserve"> </v>
      </c>
      <c r="X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30" t="str">
        <f t="shared" si="13"/>
        <v xml:space="preserve"> </v>
      </c>
      <c r="Z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30" t="str">
        <f t="shared" si="14"/>
        <v xml:space="preserve"> </v>
      </c>
      <c r="AB1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6" customFormat="1" hidden="1">
      <c r="A102" s="183" t="str">
        <f t="shared" si="8"/>
        <v>71020201014639</v>
      </c>
      <c r="B102" s="184" t="s">
        <v>439</v>
      </c>
      <c r="C102" s="133" t="s">
        <v>140</v>
      </c>
      <c r="D102" s="132" t="s">
        <v>140</v>
      </c>
      <c r="E102" s="131" t="s">
        <v>106</v>
      </c>
      <c r="F102" s="185" t="s">
        <v>106</v>
      </c>
      <c r="G102" s="130">
        <v>4639</v>
      </c>
      <c r="H102" s="16"/>
      <c r="I102" s="24"/>
      <c r="J102" s="25"/>
      <c r="K102" s="25"/>
      <c r="L102" s="31" t="s">
        <v>167</v>
      </c>
      <c r="M102" s="32">
        <v>4639</v>
      </c>
      <c r="N102" s="182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02" s="182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02" s="230" t="str">
        <f t="shared" si="9"/>
        <v xml:space="preserve"> </v>
      </c>
      <c r="Q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30" t="str">
        <f t="shared" si="10"/>
        <v xml:space="preserve"> </v>
      </c>
      <c r="S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30" t="str">
        <f t="shared" si="11"/>
        <v xml:space="preserve"> </v>
      </c>
      <c r="U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82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102" s="230" t="str">
        <f t="shared" si="12"/>
        <v xml:space="preserve"> </v>
      </c>
      <c r="X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30" t="str">
        <f t="shared" si="13"/>
        <v xml:space="preserve"> </v>
      </c>
      <c r="Z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30" t="str">
        <f t="shared" si="14"/>
        <v xml:space="preserve"> </v>
      </c>
      <c r="AB1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88" customFormat="1" ht="13.5">
      <c r="A103" s="183" t="str">
        <f t="shared" si="8"/>
        <v>71020500000000</v>
      </c>
      <c r="B103" s="184" t="s">
        <v>439</v>
      </c>
      <c r="C103" s="133" t="s">
        <v>140</v>
      </c>
      <c r="D103" s="132" t="s">
        <v>149</v>
      </c>
      <c r="E103" s="131" t="s">
        <v>441</v>
      </c>
      <c r="F103" s="185" t="s">
        <v>441</v>
      </c>
      <c r="G103" s="186" t="s">
        <v>440</v>
      </c>
      <c r="H103" s="174">
        <v>2250</v>
      </c>
      <c r="I103" s="165" t="s">
        <v>140</v>
      </c>
      <c r="J103" s="166">
        <v>5</v>
      </c>
      <c r="K103" s="166">
        <v>0</v>
      </c>
      <c r="L103" s="167" t="s">
        <v>168</v>
      </c>
      <c r="M103" s="175"/>
      <c r="N103" s="187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103" s="187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103" s="227" t="str">
        <f t="shared" si="9"/>
        <v xml:space="preserve"> </v>
      </c>
      <c r="Q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27" t="str">
        <f t="shared" si="10"/>
        <v xml:space="preserve"> </v>
      </c>
      <c r="S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27" t="str">
        <f t="shared" si="11"/>
        <v xml:space="preserve"> </v>
      </c>
      <c r="U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87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103" s="227" t="str">
        <f t="shared" si="12"/>
        <v xml:space="preserve"> </v>
      </c>
      <c r="X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27" t="str">
        <f t="shared" si="13"/>
        <v xml:space="preserve"> </v>
      </c>
      <c r="Z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27" t="str">
        <f t="shared" si="14"/>
        <v xml:space="preserve"> </v>
      </c>
      <c r="AB10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6" customFormat="1" ht="12.75">
      <c r="A104" s="183" t="str">
        <f t="shared" si="8"/>
        <v>71020500000001</v>
      </c>
      <c r="B104" s="184" t="s">
        <v>439</v>
      </c>
      <c r="C104" s="133" t="s">
        <v>140</v>
      </c>
      <c r="D104" s="132" t="s">
        <v>149</v>
      </c>
      <c r="E104" s="131" t="s">
        <v>441</v>
      </c>
      <c r="F104" s="185" t="s">
        <v>441</v>
      </c>
      <c r="G104" s="186" t="s">
        <v>96</v>
      </c>
      <c r="H104" s="24"/>
      <c r="I104" s="17"/>
      <c r="J104" s="18"/>
      <c r="K104" s="18"/>
      <c r="L104" s="29" t="s">
        <v>110</v>
      </c>
      <c r="M104" s="30"/>
      <c r="N104" s="189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104" s="189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104" s="226" t="str">
        <f t="shared" si="9"/>
        <v xml:space="preserve"> </v>
      </c>
      <c r="Q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26" t="str">
        <f t="shared" si="10"/>
        <v xml:space="preserve"> </v>
      </c>
      <c r="S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26" t="str">
        <f t="shared" si="11"/>
        <v xml:space="preserve"> </v>
      </c>
      <c r="U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89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104" s="226" t="str">
        <f t="shared" si="12"/>
        <v xml:space="preserve"> </v>
      </c>
      <c r="X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26" t="str">
        <f t="shared" si="13"/>
        <v xml:space="preserve"> </v>
      </c>
      <c r="Z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26" t="str">
        <f t="shared" si="14"/>
        <v xml:space="preserve"> </v>
      </c>
      <c r="AB10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92" customFormat="1" ht="12.75">
      <c r="A105" s="183" t="str">
        <f t="shared" si="8"/>
        <v>71020501000000</v>
      </c>
      <c r="B105" s="184" t="s">
        <v>439</v>
      </c>
      <c r="C105" s="133" t="s">
        <v>140</v>
      </c>
      <c r="D105" s="132" t="s">
        <v>149</v>
      </c>
      <c r="E105" s="131" t="s">
        <v>106</v>
      </c>
      <c r="F105" s="185" t="s">
        <v>441</v>
      </c>
      <c r="G105" s="186" t="s">
        <v>440</v>
      </c>
      <c r="H105" s="150">
        <v>2251</v>
      </c>
      <c r="I105" s="151" t="s">
        <v>140</v>
      </c>
      <c r="J105" s="152">
        <v>5</v>
      </c>
      <c r="K105" s="152">
        <v>1</v>
      </c>
      <c r="L105" s="153" t="s">
        <v>168</v>
      </c>
      <c r="M105" s="154"/>
      <c r="N105" s="191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105" s="191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105" s="228" t="str">
        <f t="shared" si="9"/>
        <v xml:space="preserve"> </v>
      </c>
      <c r="Q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28" t="str">
        <f t="shared" si="10"/>
        <v xml:space="preserve"> </v>
      </c>
      <c r="S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28" t="str">
        <f t="shared" si="11"/>
        <v xml:space="preserve"> </v>
      </c>
      <c r="U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91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105" s="228" t="str">
        <f t="shared" si="12"/>
        <v xml:space="preserve"> </v>
      </c>
      <c r="X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28" t="str">
        <f t="shared" si="13"/>
        <v xml:space="preserve"> </v>
      </c>
      <c r="Z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28" t="str">
        <f t="shared" si="14"/>
        <v xml:space="preserve"> </v>
      </c>
      <c r="AB10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6" customFormat="1" ht="12.75">
      <c r="A106" s="183" t="str">
        <f t="shared" si="8"/>
        <v>71020501000001</v>
      </c>
      <c r="B106" s="184" t="s">
        <v>439</v>
      </c>
      <c r="C106" s="133" t="s">
        <v>140</v>
      </c>
      <c r="D106" s="132" t="s">
        <v>149</v>
      </c>
      <c r="E106" s="131" t="s">
        <v>106</v>
      </c>
      <c r="F106" s="185" t="s">
        <v>441</v>
      </c>
      <c r="G106" s="186" t="s">
        <v>96</v>
      </c>
      <c r="H106" s="24"/>
      <c r="I106" s="24"/>
      <c r="J106" s="25"/>
      <c r="K106" s="25"/>
      <c r="L106" s="29" t="s">
        <v>108</v>
      </c>
      <c r="M106" s="30"/>
      <c r="N106" s="189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6" s="189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6" s="226" t="str">
        <f t="shared" si="9"/>
        <v xml:space="preserve"> </v>
      </c>
      <c r="Q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26" t="str">
        <f t="shared" si="10"/>
        <v xml:space="preserve"> </v>
      </c>
      <c r="S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26" t="str">
        <f t="shared" si="11"/>
        <v xml:space="preserve"> </v>
      </c>
      <c r="U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89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6" s="226" t="str">
        <f t="shared" si="12"/>
        <v xml:space="preserve"> </v>
      </c>
      <c r="X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26" t="str">
        <f t="shared" si="13"/>
        <v xml:space="preserve"> </v>
      </c>
      <c r="Z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26" t="str">
        <f t="shared" si="14"/>
        <v xml:space="preserve"> </v>
      </c>
      <c r="AB10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97" customFormat="1" ht="27">
      <c r="A107" s="183" t="str">
        <f t="shared" si="8"/>
        <v>71020501010000</v>
      </c>
      <c r="B107" s="184" t="s">
        <v>439</v>
      </c>
      <c r="C107" s="133" t="s">
        <v>140</v>
      </c>
      <c r="D107" s="132" t="s">
        <v>149</v>
      </c>
      <c r="E107" s="131" t="s">
        <v>106</v>
      </c>
      <c r="F107" s="185" t="s">
        <v>106</v>
      </c>
      <c r="G107" s="186" t="s">
        <v>440</v>
      </c>
      <c r="H107" s="145"/>
      <c r="I107" s="146"/>
      <c r="J107" s="147"/>
      <c r="K107" s="147"/>
      <c r="L107" s="26" t="s">
        <v>576</v>
      </c>
      <c r="M107" s="27"/>
      <c r="N107" s="196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7" s="196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7" s="229" t="str">
        <f t="shared" si="9"/>
        <v xml:space="preserve"> </v>
      </c>
      <c r="Q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29" t="str">
        <f t="shared" si="10"/>
        <v xml:space="preserve"> </v>
      </c>
      <c r="S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29" t="str">
        <f t="shared" si="11"/>
        <v xml:space="preserve"> </v>
      </c>
      <c r="U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96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7" s="229" t="str">
        <f t="shared" si="12"/>
        <v xml:space="preserve"> </v>
      </c>
      <c r="X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29" t="str">
        <f t="shared" si="13"/>
        <v xml:space="preserve"> </v>
      </c>
      <c r="Z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29" t="str">
        <f t="shared" si="14"/>
        <v xml:space="preserve"> </v>
      </c>
      <c r="AB1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6" customFormat="1" hidden="1">
      <c r="A108" s="183" t="str">
        <f t="shared" si="8"/>
        <v>71020501014216</v>
      </c>
      <c r="B108" s="184" t="s">
        <v>439</v>
      </c>
      <c r="C108" s="133" t="s">
        <v>140</v>
      </c>
      <c r="D108" s="132" t="s">
        <v>149</v>
      </c>
      <c r="E108" s="131" t="s">
        <v>106</v>
      </c>
      <c r="F108" s="185" t="s">
        <v>106</v>
      </c>
      <c r="G108" s="130">
        <v>4216</v>
      </c>
      <c r="H108" s="16"/>
      <c r="I108" s="24"/>
      <c r="J108" s="25"/>
      <c r="K108" s="25"/>
      <c r="L108" s="31" t="s">
        <v>118</v>
      </c>
      <c r="M108" s="32">
        <v>4216</v>
      </c>
      <c r="N108" s="182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8" s="182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8" s="230" t="str">
        <f t="shared" si="9"/>
        <v xml:space="preserve"> </v>
      </c>
      <c r="Q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30" t="str">
        <f t="shared" si="10"/>
        <v xml:space="preserve"> </v>
      </c>
      <c r="S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30" t="str">
        <f t="shared" si="11"/>
        <v xml:space="preserve"> </v>
      </c>
      <c r="U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82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8" s="230" t="str">
        <f t="shared" si="12"/>
        <v xml:space="preserve"> </v>
      </c>
      <c r="X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30" t="str">
        <f t="shared" si="13"/>
        <v xml:space="preserve"> </v>
      </c>
      <c r="Z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30" t="str">
        <f t="shared" si="14"/>
        <v xml:space="preserve"> </v>
      </c>
      <c r="AB1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6" customFormat="1">
      <c r="A109" s="183" t="str">
        <f t="shared" si="8"/>
        <v>71020501014239</v>
      </c>
      <c r="B109" s="184" t="s">
        <v>439</v>
      </c>
      <c r="C109" s="133" t="s">
        <v>140</v>
      </c>
      <c r="D109" s="132" t="s">
        <v>149</v>
      </c>
      <c r="E109" s="131" t="s">
        <v>106</v>
      </c>
      <c r="F109" s="185" t="s">
        <v>106</v>
      </c>
      <c r="G109" s="130">
        <v>4239</v>
      </c>
      <c r="H109" s="16"/>
      <c r="I109" s="24"/>
      <c r="J109" s="25"/>
      <c r="K109" s="25"/>
      <c r="L109" s="31" t="s">
        <v>125</v>
      </c>
      <c r="M109" s="32">
        <v>4239</v>
      </c>
      <c r="N109" s="182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9" s="182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9" s="230" t="str">
        <f t="shared" si="9"/>
        <v xml:space="preserve"> </v>
      </c>
      <c r="Q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30" t="str">
        <f t="shared" si="10"/>
        <v xml:space="preserve"> </v>
      </c>
      <c r="S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30" t="str">
        <f t="shared" si="11"/>
        <v xml:space="preserve"> </v>
      </c>
      <c r="U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82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9" s="230" t="str">
        <f t="shared" si="12"/>
        <v xml:space="preserve"> </v>
      </c>
      <c r="X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30" t="str">
        <f t="shared" si="13"/>
        <v xml:space="preserve"> </v>
      </c>
      <c r="Z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30" t="str">
        <f t="shared" si="14"/>
        <v xml:space="preserve"> </v>
      </c>
      <c r="AB1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6" customFormat="1" hidden="1">
      <c r="A110" s="183" t="str">
        <f t="shared" si="8"/>
        <v>71020501014264</v>
      </c>
      <c r="B110" s="184" t="s">
        <v>439</v>
      </c>
      <c r="C110" s="133" t="s">
        <v>140</v>
      </c>
      <c r="D110" s="132" t="s">
        <v>149</v>
      </c>
      <c r="E110" s="131" t="s">
        <v>106</v>
      </c>
      <c r="F110" s="185" t="s">
        <v>106</v>
      </c>
      <c r="G110" s="130">
        <v>4264</v>
      </c>
      <c r="H110" s="16"/>
      <c r="I110" s="24"/>
      <c r="J110" s="25"/>
      <c r="K110" s="25"/>
      <c r="L110" s="31" t="s">
        <v>129</v>
      </c>
      <c r="M110" s="32">
        <v>4264</v>
      </c>
      <c r="N110" s="182">
        <f>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10" s="182">
        <f>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10" s="230" t="str">
        <f t="shared" si="9"/>
        <v xml:space="preserve"> </v>
      </c>
      <c r="Q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30" t="str">
        <f t="shared" si="10"/>
        <v xml:space="preserve"> </v>
      </c>
      <c r="S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30" t="str">
        <f t="shared" si="11"/>
        <v xml:space="preserve"> </v>
      </c>
      <c r="U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82">
        <f>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W110" s="230" t="str">
        <f t="shared" si="12"/>
        <v xml:space="preserve"> </v>
      </c>
      <c r="X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30" t="str">
        <f t="shared" si="13"/>
        <v xml:space="preserve"> </v>
      </c>
      <c r="Z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30" t="str">
        <f t="shared" si="14"/>
        <v xml:space="preserve"> </v>
      </c>
      <c r="AB1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6" customFormat="1">
      <c r="A111" s="183" t="str">
        <f t="shared" si="8"/>
        <v>71020501014639</v>
      </c>
      <c r="B111" s="184" t="s">
        <v>439</v>
      </c>
      <c r="C111" s="133" t="s">
        <v>140</v>
      </c>
      <c r="D111" s="132" t="s">
        <v>149</v>
      </c>
      <c r="E111" s="131" t="s">
        <v>106</v>
      </c>
      <c r="F111" s="185" t="s">
        <v>106</v>
      </c>
      <c r="G111" s="130">
        <v>4639</v>
      </c>
      <c r="H111" s="16"/>
      <c r="I111" s="24"/>
      <c r="J111" s="25"/>
      <c r="K111" s="25"/>
      <c r="L111" s="31" t="s">
        <v>167</v>
      </c>
      <c r="M111" s="32">
        <v>4639</v>
      </c>
      <c r="N111" s="182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11" s="182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11" s="230" t="str">
        <f t="shared" si="9"/>
        <v xml:space="preserve"> </v>
      </c>
      <c r="Q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30" t="str">
        <f t="shared" si="10"/>
        <v xml:space="preserve"> </v>
      </c>
      <c r="S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30" t="str">
        <f t="shared" si="11"/>
        <v xml:space="preserve"> </v>
      </c>
      <c r="U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82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11" s="230" t="str">
        <f t="shared" si="12"/>
        <v xml:space="preserve"> </v>
      </c>
      <c r="X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30" t="str">
        <f t="shared" si="13"/>
        <v xml:space="preserve"> </v>
      </c>
      <c r="Z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30" t="str">
        <f t="shared" si="14"/>
        <v xml:space="preserve"> </v>
      </c>
      <c r="AB1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4" customFormat="1" ht="27" hidden="1">
      <c r="A112" s="214" t="s">
        <v>44</v>
      </c>
      <c r="B112" s="123" t="s">
        <v>439</v>
      </c>
      <c r="C112" s="116" t="s">
        <v>140</v>
      </c>
      <c r="D112" s="117" t="s">
        <v>149</v>
      </c>
      <c r="E112" s="118" t="s">
        <v>106</v>
      </c>
      <c r="F112" s="215" t="s">
        <v>140</v>
      </c>
      <c r="G112" s="128" t="s">
        <v>440</v>
      </c>
      <c r="H112" s="44"/>
      <c r="I112" s="146"/>
      <c r="J112" s="147"/>
      <c r="K112" s="147"/>
      <c r="L112" s="26" t="s">
        <v>46</v>
      </c>
      <c r="M112" s="27"/>
      <c r="N112" s="196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12" s="196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12" s="229" t="str">
        <f t="shared" si="9"/>
        <v xml:space="preserve"> </v>
      </c>
      <c r="Q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29" t="str">
        <f t="shared" si="10"/>
        <v xml:space="preserve"> </v>
      </c>
      <c r="S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29" t="str">
        <f t="shared" si="11"/>
        <v xml:space="preserve"> </v>
      </c>
      <c r="U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96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12" s="229" t="str">
        <f t="shared" si="12"/>
        <v xml:space="preserve"> </v>
      </c>
      <c r="X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29" t="str">
        <f t="shared" si="13"/>
        <v xml:space="preserve"> </v>
      </c>
      <c r="Z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29" t="str">
        <f t="shared" si="14"/>
        <v xml:space="preserve"> </v>
      </c>
      <c r="AB11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5.5" hidden="1">
      <c r="A113" s="214" t="s">
        <v>45</v>
      </c>
      <c r="B113" s="123" t="s">
        <v>439</v>
      </c>
      <c r="C113" s="116" t="s">
        <v>140</v>
      </c>
      <c r="D113" s="117" t="s">
        <v>149</v>
      </c>
      <c r="E113" s="118" t="s">
        <v>106</v>
      </c>
      <c r="F113" s="215" t="s">
        <v>140</v>
      </c>
      <c r="G113" s="120" t="s">
        <v>229</v>
      </c>
      <c r="H113" s="16"/>
      <c r="I113" s="24"/>
      <c r="J113" s="25"/>
      <c r="K113" s="25"/>
      <c r="L113" s="28" t="s">
        <v>230</v>
      </c>
      <c r="M113" s="11" t="s">
        <v>229</v>
      </c>
      <c r="N113" s="182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3" s="182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3" s="230" t="str">
        <f t="shared" si="9"/>
        <v xml:space="preserve"> </v>
      </c>
      <c r="Q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30" t="str">
        <f t="shared" si="10"/>
        <v xml:space="preserve"> </v>
      </c>
      <c r="S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30" t="str">
        <f t="shared" si="11"/>
        <v xml:space="preserve"> </v>
      </c>
      <c r="U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82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3" s="230" t="str">
        <f t="shared" si="12"/>
        <v xml:space="preserve"> </v>
      </c>
      <c r="X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30" t="str">
        <f t="shared" si="13"/>
        <v xml:space="preserve"> </v>
      </c>
      <c r="Z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30" t="str">
        <f t="shared" si="14"/>
        <v xml:space="preserve"> </v>
      </c>
      <c r="AB1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63" customFormat="1">
      <c r="A114" s="121" t="str">
        <f t="shared" si="8"/>
        <v>71040000000000</v>
      </c>
      <c r="B114" s="123" t="s">
        <v>439</v>
      </c>
      <c r="C114" s="116" t="s">
        <v>155</v>
      </c>
      <c r="D114" s="117" t="s">
        <v>441</v>
      </c>
      <c r="E114" s="126" t="s">
        <v>441</v>
      </c>
      <c r="F114" s="127" t="s">
        <v>441</v>
      </c>
      <c r="G114" s="128" t="s">
        <v>440</v>
      </c>
      <c r="H114" s="172">
        <v>2400</v>
      </c>
      <c r="I114" s="211" t="s">
        <v>155</v>
      </c>
      <c r="J114" s="212">
        <v>0</v>
      </c>
      <c r="K114" s="212">
        <v>0</v>
      </c>
      <c r="L114" s="161" t="s">
        <v>169</v>
      </c>
      <c r="M114" s="173"/>
      <c r="N114" s="162">
        <f>+N116+N123+N194</f>
        <v>0</v>
      </c>
      <c r="O114" s="162">
        <f>+O116+O123+O194</f>
        <v>0</v>
      </c>
      <c r="P114" s="225" t="str">
        <f t="shared" si="9"/>
        <v xml:space="preserve"> </v>
      </c>
      <c r="Q114" s="162" t="e">
        <f>+Q116+Q123+Q194</f>
        <v>#REF!</v>
      </c>
      <c r="R114" s="225" t="str">
        <f t="shared" si="10"/>
        <v xml:space="preserve"> </v>
      </c>
      <c r="S114" s="162" t="e">
        <f>+S116+S123+S194</f>
        <v>#REF!</v>
      </c>
      <c r="T114" s="225" t="str">
        <f t="shared" si="11"/>
        <v xml:space="preserve"> </v>
      </c>
      <c r="U114" s="162" t="e">
        <f>+U116+U123+U194</f>
        <v>#REF!</v>
      </c>
      <c r="V114" s="162">
        <f>+V116+V123+V194</f>
        <v>0</v>
      </c>
      <c r="W114" s="225" t="str">
        <f t="shared" si="12"/>
        <v xml:space="preserve"> </v>
      </c>
      <c r="X114" s="162" t="e">
        <f>+X116+X123+X194</f>
        <v>#REF!</v>
      </c>
      <c r="Y114" s="225" t="str">
        <f t="shared" si="13"/>
        <v xml:space="preserve"> </v>
      </c>
      <c r="Z114" s="162" t="e">
        <f>+Z116+Z123+Z194</f>
        <v>#REF!</v>
      </c>
      <c r="AA114" s="225" t="str">
        <f t="shared" si="14"/>
        <v xml:space="preserve"> </v>
      </c>
      <c r="AB114" s="162" t="e">
        <f>+AB116+AB123+AB194</f>
        <v>#REF!</v>
      </c>
    </row>
    <row r="115" spans="1:28" s="136" customFormat="1" ht="12.75">
      <c r="A115" s="183" t="str">
        <f t="shared" si="8"/>
        <v>71040000000001</v>
      </c>
      <c r="B115" s="184" t="s">
        <v>439</v>
      </c>
      <c r="C115" s="133" t="s">
        <v>155</v>
      </c>
      <c r="D115" s="132" t="s">
        <v>441</v>
      </c>
      <c r="E115" s="131" t="s">
        <v>441</v>
      </c>
      <c r="F115" s="185" t="s">
        <v>441</v>
      </c>
      <c r="G115" s="186" t="s">
        <v>96</v>
      </c>
      <c r="H115" s="24"/>
      <c r="I115" s="17"/>
      <c r="J115" s="18"/>
      <c r="K115" s="18"/>
      <c r="L115" s="29" t="s">
        <v>108</v>
      </c>
      <c r="M115" s="30"/>
      <c r="N115" s="189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15" s="189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15" s="226" t="str">
        <f t="shared" si="9"/>
        <v xml:space="preserve"> </v>
      </c>
      <c r="Q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26" t="str">
        <f t="shared" si="10"/>
        <v xml:space="preserve"> </v>
      </c>
      <c r="S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26" t="str">
        <f t="shared" si="11"/>
        <v xml:space="preserve"> </v>
      </c>
      <c r="U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89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15" s="226" t="str">
        <f t="shared" si="12"/>
        <v xml:space="preserve"> </v>
      </c>
      <c r="X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26" t="str">
        <f t="shared" si="13"/>
        <v xml:space="preserve"> </v>
      </c>
      <c r="Z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26" t="str">
        <f t="shared" si="14"/>
        <v xml:space="preserve"> </v>
      </c>
      <c r="AB1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88" customFormat="1" ht="27">
      <c r="A116" s="183" t="str">
        <f t="shared" si="8"/>
        <v>71040200000000</v>
      </c>
      <c r="B116" s="184" t="s">
        <v>439</v>
      </c>
      <c r="C116" s="133" t="s">
        <v>155</v>
      </c>
      <c r="D116" s="132" t="s">
        <v>140</v>
      </c>
      <c r="E116" s="131" t="s">
        <v>441</v>
      </c>
      <c r="F116" s="185" t="s">
        <v>441</v>
      </c>
      <c r="G116" s="186" t="s">
        <v>440</v>
      </c>
      <c r="H116" s="174">
        <v>2420</v>
      </c>
      <c r="I116" s="165" t="s">
        <v>155</v>
      </c>
      <c r="J116" s="166">
        <v>2</v>
      </c>
      <c r="K116" s="166">
        <v>0</v>
      </c>
      <c r="L116" s="167" t="s">
        <v>170</v>
      </c>
      <c r="M116" s="175"/>
      <c r="N116" s="187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16" s="187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16" s="227" t="str">
        <f t="shared" si="9"/>
        <v xml:space="preserve"> </v>
      </c>
      <c r="Q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27" t="str">
        <f t="shared" si="10"/>
        <v xml:space="preserve"> </v>
      </c>
      <c r="S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27" t="str">
        <f t="shared" si="11"/>
        <v xml:space="preserve"> </v>
      </c>
      <c r="U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87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16" s="227" t="str">
        <f t="shared" si="12"/>
        <v xml:space="preserve"> </v>
      </c>
      <c r="X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27" t="str">
        <f t="shared" si="13"/>
        <v xml:space="preserve"> </v>
      </c>
      <c r="Z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27" t="str">
        <f t="shared" si="14"/>
        <v xml:space="preserve"> </v>
      </c>
      <c r="AB11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6" customFormat="1" ht="12.75">
      <c r="A117" s="183" t="str">
        <f t="shared" si="8"/>
        <v>71040200000001</v>
      </c>
      <c r="B117" s="184" t="s">
        <v>439</v>
      </c>
      <c r="C117" s="133" t="s">
        <v>155</v>
      </c>
      <c r="D117" s="132" t="s">
        <v>140</v>
      </c>
      <c r="E117" s="131" t="s">
        <v>441</v>
      </c>
      <c r="F117" s="185" t="s">
        <v>441</v>
      </c>
      <c r="G117" s="186" t="s">
        <v>96</v>
      </c>
      <c r="H117" s="24"/>
      <c r="I117" s="17"/>
      <c r="J117" s="18"/>
      <c r="K117" s="18"/>
      <c r="L117" s="29" t="s">
        <v>110</v>
      </c>
      <c r="M117" s="30"/>
      <c r="N117" s="189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7" s="189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7" s="226" t="str">
        <f t="shared" si="9"/>
        <v xml:space="preserve"> </v>
      </c>
      <c r="Q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26" t="str">
        <f t="shared" si="10"/>
        <v xml:space="preserve"> </v>
      </c>
      <c r="S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26" t="str">
        <f t="shared" si="11"/>
        <v xml:space="preserve"> </v>
      </c>
      <c r="U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89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7" s="226" t="str">
        <f t="shared" si="12"/>
        <v xml:space="preserve"> </v>
      </c>
      <c r="X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26" t="str">
        <f t="shared" si="13"/>
        <v xml:space="preserve"> </v>
      </c>
      <c r="Z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26" t="str">
        <f t="shared" si="14"/>
        <v xml:space="preserve"> </v>
      </c>
      <c r="AB1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92" customFormat="1" ht="12.75">
      <c r="A118" s="183" t="str">
        <f t="shared" si="8"/>
        <v>71040204000000</v>
      </c>
      <c r="B118" s="184" t="s">
        <v>439</v>
      </c>
      <c r="C118" s="133" t="s">
        <v>155</v>
      </c>
      <c r="D118" s="132" t="s">
        <v>140</v>
      </c>
      <c r="E118" s="131" t="s">
        <v>155</v>
      </c>
      <c r="F118" s="185" t="s">
        <v>441</v>
      </c>
      <c r="G118" s="186" t="s">
        <v>440</v>
      </c>
      <c r="H118" s="150">
        <v>2424</v>
      </c>
      <c r="I118" s="151" t="s">
        <v>155</v>
      </c>
      <c r="J118" s="152">
        <v>2</v>
      </c>
      <c r="K118" s="152">
        <v>4</v>
      </c>
      <c r="L118" s="153" t="s">
        <v>171</v>
      </c>
      <c r="M118" s="154"/>
      <c r="N118" s="191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8" s="191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8" s="228" t="str">
        <f t="shared" si="9"/>
        <v xml:space="preserve"> </v>
      </c>
      <c r="Q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28" t="str">
        <f t="shared" si="10"/>
        <v xml:space="preserve"> </v>
      </c>
      <c r="S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28" t="str">
        <f t="shared" si="11"/>
        <v xml:space="preserve"> </v>
      </c>
      <c r="U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91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8" s="228" t="str">
        <f t="shared" si="12"/>
        <v xml:space="preserve"> </v>
      </c>
      <c r="X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28" t="str">
        <f t="shared" si="13"/>
        <v xml:space="preserve"> </v>
      </c>
      <c r="Z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28" t="str">
        <f t="shared" si="14"/>
        <v xml:space="preserve"> </v>
      </c>
      <c r="AB11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6" customFormat="1" ht="12.75">
      <c r="A119" s="183" t="str">
        <f t="shared" si="8"/>
        <v>71040204000001</v>
      </c>
      <c r="B119" s="184" t="s">
        <v>439</v>
      </c>
      <c r="C119" s="133" t="s">
        <v>155</v>
      </c>
      <c r="D119" s="132" t="s">
        <v>140</v>
      </c>
      <c r="E119" s="131" t="s">
        <v>155</v>
      </c>
      <c r="F119" s="185" t="s">
        <v>441</v>
      </c>
      <c r="G119" s="186" t="s">
        <v>96</v>
      </c>
      <c r="H119" s="24"/>
      <c r="I119" s="24"/>
      <c r="J119" s="25"/>
      <c r="K119" s="25"/>
      <c r="L119" s="29" t="s">
        <v>108</v>
      </c>
      <c r="M119" s="30"/>
      <c r="N119" s="189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9" s="189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9" s="226" t="str">
        <f t="shared" si="9"/>
        <v xml:space="preserve"> </v>
      </c>
      <c r="Q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26" t="str">
        <f t="shared" si="10"/>
        <v xml:space="preserve"> </v>
      </c>
      <c r="S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26" t="str">
        <f t="shared" si="11"/>
        <v xml:space="preserve"> </v>
      </c>
      <c r="U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89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9" s="226" t="str">
        <f t="shared" si="12"/>
        <v xml:space="preserve"> </v>
      </c>
      <c r="X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26" t="str">
        <f t="shared" si="13"/>
        <v xml:space="preserve"> </v>
      </c>
      <c r="Z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26" t="str">
        <f t="shared" si="14"/>
        <v xml:space="preserve"> </v>
      </c>
      <c r="AB11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97" customFormat="1" ht="13.5">
      <c r="A120" s="183" t="str">
        <f t="shared" si="8"/>
        <v>71040204010000</v>
      </c>
      <c r="B120" s="184" t="s">
        <v>439</v>
      </c>
      <c r="C120" s="133" t="s">
        <v>155</v>
      </c>
      <c r="D120" s="132" t="s">
        <v>140</v>
      </c>
      <c r="E120" s="131" t="s">
        <v>155</v>
      </c>
      <c r="F120" s="185" t="s">
        <v>106</v>
      </c>
      <c r="G120" s="186" t="s">
        <v>440</v>
      </c>
      <c r="H120" s="145"/>
      <c r="I120" s="146"/>
      <c r="J120" s="147"/>
      <c r="K120" s="147"/>
      <c r="L120" s="26" t="s">
        <v>172</v>
      </c>
      <c r="M120" s="27"/>
      <c r="N120" s="196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20" s="196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20" s="229" t="str">
        <f t="shared" si="9"/>
        <v xml:space="preserve"> </v>
      </c>
      <c r="Q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29" t="str">
        <f t="shared" si="10"/>
        <v xml:space="preserve"> </v>
      </c>
      <c r="S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29" t="str">
        <f t="shared" si="11"/>
        <v xml:space="preserve"> </v>
      </c>
      <c r="U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96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20" s="229" t="str">
        <f t="shared" si="12"/>
        <v xml:space="preserve"> </v>
      </c>
      <c r="X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29" t="str">
        <f t="shared" si="13"/>
        <v xml:space="preserve"> </v>
      </c>
      <c r="Z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29" t="str">
        <f t="shared" si="14"/>
        <v xml:space="preserve"> </v>
      </c>
      <c r="AB1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6" customFormat="1" hidden="1">
      <c r="A121" s="183" t="str">
        <f t="shared" si="8"/>
        <v>71040204015112</v>
      </c>
      <c r="B121" s="184" t="s">
        <v>439</v>
      </c>
      <c r="C121" s="133" t="s">
        <v>155</v>
      </c>
      <c r="D121" s="132" t="s">
        <v>140</v>
      </c>
      <c r="E121" s="131" t="s">
        <v>155</v>
      </c>
      <c r="F121" s="185" t="s">
        <v>106</v>
      </c>
      <c r="G121" s="130">
        <v>5112</v>
      </c>
      <c r="H121" s="24"/>
      <c r="I121" s="17"/>
      <c r="J121" s="18"/>
      <c r="K121" s="18"/>
      <c r="L121" s="29" t="s">
        <v>173</v>
      </c>
      <c r="M121" s="30">
        <v>5112</v>
      </c>
      <c r="N121" s="182">
        <f>+'havelvac 7.2'!N135+'havelvac 7.3'!N135+'havelvac 7.4'!N135+'havelvac 7.5'!N135+'havelvac 7.6'!N135+'havelvac 7.7'!N135+'havelvac 7.9'!N135+'havelvac 7.8'!N135+'havelvac 7.10'!N135+'havelvac 7.11'!N135+'havelvac 7.12'!N135+'havelvac 7.13'!N135</f>
        <v>0</v>
      </c>
      <c r="O121" s="182">
        <f>+'havelvac 7.2'!O135+'havelvac 7.3'!O135+'havelvac 7.4'!O135+'havelvac 7.5'!O135+'havelvac 7.6'!O135+'havelvac 7.7'!O135+'havelvac 7.9'!O135+'havelvac 7.8'!O135+'havelvac 7.10'!O135+'havelvac 7.11'!O135+'havelvac 7.12'!O135+'havelvac 7.13'!O135</f>
        <v>0</v>
      </c>
      <c r="P121" s="230" t="str">
        <f t="shared" si="9"/>
        <v xml:space="preserve"> </v>
      </c>
      <c r="Q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30" t="str">
        <f t="shared" si="10"/>
        <v xml:space="preserve"> </v>
      </c>
      <c r="S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30" t="str">
        <f t="shared" si="11"/>
        <v xml:space="preserve"> </v>
      </c>
      <c r="U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82">
        <f>+'havelvac 7.2'!P135+'havelvac 7.3'!P135+'havelvac 7.4'!P135+'havelvac 7.5'!P135+'havelvac 7.6'!P135+'havelvac 7.7'!P135+'havelvac 7.9'!P135+'havelvac 7.8'!P135+'havelvac 7.10'!P135+'havelvac 7.11'!P135+'havelvac 7.12'!P135+'havelvac 7.13'!P135</f>
        <v>0</v>
      </c>
      <c r="W121" s="230" t="str">
        <f t="shared" si="12"/>
        <v xml:space="preserve"> </v>
      </c>
      <c r="X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30" t="str">
        <f t="shared" si="13"/>
        <v xml:space="preserve"> </v>
      </c>
      <c r="Z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30" t="str">
        <f t="shared" si="14"/>
        <v xml:space="preserve"> </v>
      </c>
      <c r="AB1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6" customFormat="1">
      <c r="A122" s="183" t="str">
        <f t="shared" si="8"/>
        <v>71040204015113</v>
      </c>
      <c r="B122" s="184" t="s">
        <v>439</v>
      </c>
      <c r="C122" s="133" t="s">
        <v>155</v>
      </c>
      <c r="D122" s="132" t="s">
        <v>140</v>
      </c>
      <c r="E122" s="131" t="s">
        <v>155</v>
      </c>
      <c r="F122" s="185" t="s">
        <v>106</v>
      </c>
      <c r="G122" s="130">
        <v>5113</v>
      </c>
      <c r="H122" s="16"/>
      <c r="I122" s="24"/>
      <c r="J122" s="25"/>
      <c r="K122" s="25"/>
      <c r="L122" s="29" t="s">
        <v>174</v>
      </c>
      <c r="M122" s="12">
        <v>5113</v>
      </c>
      <c r="N122" s="182">
        <f>+'havelvac 7.2'!N136+'havelvac 7.3'!N136+'havelvac 7.4'!N136+'havelvac 7.5'!N136+'havelvac 7.6'!N136+'havelvac 7.7'!N136+'havelvac 7.9'!N136+'havelvac 7.8'!N136+'havelvac 7.10'!N136+'havelvac 7.11'!N136+'havelvac 7.12'!N136+'havelvac 7.13'!N136</f>
        <v>0</v>
      </c>
      <c r="O122" s="182">
        <f>+'havelvac 7.2'!O136+'havelvac 7.3'!O136+'havelvac 7.4'!O136+'havelvac 7.5'!O136+'havelvac 7.6'!O136+'havelvac 7.7'!O136+'havelvac 7.9'!O136+'havelvac 7.8'!O136+'havelvac 7.10'!O136+'havelvac 7.11'!O136+'havelvac 7.12'!O136+'havelvac 7.13'!O136</f>
        <v>0</v>
      </c>
      <c r="P122" s="230" t="str">
        <f t="shared" si="9"/>
        <v xml:space="preserve"> </v>
      </c>
      <c r="Q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30" t="str">
        <f t="shared" si="10"/>
        <v xml:space="preserve"> </v>
      </c>
      <c r="S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30" t="str">
        <f t="shared" si="11"/>
        <v xml:space="preserve"> </v>
      </c>
      <c r="U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82">
        <f>+'havelvac 7.2'!P136+'havelvac 7.3'!P136+'havelvac 7.4'!P136+'havelvac 7.5'!P136+'havelvac 7.6'!P136+'havelvac 7.7'!P136+'havelvac 7.9'!P136+'havelvac 7.8'!P136+'havelvac 7.10'!P136+'havelvac 7.11'!P136+'havelvac 7.12'!P136+'havelvac 7.13'!P136</f>
        <v>0</v>
      </c>
      <c r="W122" s="230" t="str">
        <f t="shared" si="12"/>
        <v xml:space="preserve"> </v>
      </c>
      <c r="X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30" t="str">
        <f t="shared" si="13"/>
        <v xml:space="preserve"> </v>
      </c>
      <c r="Z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30" t="str">
        <f t="shared" si="14"/>
        <v xml:space="preserve"> </v>
      </c>
      <c r="AB1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88" customFormat="1" ht="13.5">
      <c r="A123" s="183" t="str">
        <f t="shared" si="8"/>
        <v>71040500000000</v>
      </c>
      <c r="B123" s="184" t="s">
        <v>439</v>
      </c>
      <c r="C123" s="133" t="s">
        <v>155</v>
      </c>
      <c r="D123" s="132" t="s">
        <v>149</v>
      </c>
      <c r="E123" s="131" t="s">
        <v>441</v>
      </c>
      <c r="F123" s="185" t="s">
        <v>441</v>
      </c>
      <c r="G123" s="186" t="s">
        <v>440</v>
      </c>
      <c r="H123" s="174">
        <v>2450</v>
      </c>
      <c r="I123" s="165" t="s">
        <v>155</v>
      </c>
      <c r="J123" s="166">
        <v>5</v>
      </c>
      <c r="K123" s="166">
        <v>0</v>
      </c>
      <c r="L123" s="167" t="s">
        <v>175</v>
      </c>
      <c r="M123" s="175"/>
      <c r="N123" s="187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23" s="187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23" s="227" t="str">
        <f t="shared" si="9"/>
        <v xml:space="preserve"> </v>
      </c>
      <c r="Q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27" t="str">
        <f t="shared" si="10"/>
        <v xml:space="preserve"> </v>
      </c>
      <c r="S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27" t="str">
        <f t="shared" si="11"/>
        <v xml:space="preserve"> </v>
      </c>
      <c r="U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87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23" s="227" t="str">
        <f t="shared" si="12"/>
        <v xml:space="preserve"> </v>
      </c>
      <c r="X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27" t="str">
        <f t="shared" si="13"/>
        <v xml:space="preserve"> </v>
      </c>
      <c r="Z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27" t="str">
        <f t="shared" si="14"/>
        <v xml:space="preserve"> </v>
      </c>
      <c r="AB12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6" customFormat="1" ht="12.75">
      <c r="A124" s="183" t="str">
        <f t="shared" si="8"/>
        <v>71040500000001</v>
      </c>
      <c r="B124" s="184" t="s">
        <v>439</v>
      </c>
      <c r="C124" s="133" t="s">
        <v>155</v>
      </c>
      <c r="D124" s="132" t="s">
        <v>149</v>
      </c>
      <c r="E124" s="131" t="s">
        <v>441</v>
      </c>
      <c r="F124" s="185" t="s">
        <v>441</v>
      </c>
      <c r="G124" s="186" t="s">
        <v>96</v>
      </c>
      <c r="H124" s="24"/>
      <c r="I124" s="17"/>
      <c r="J124" s="18"/>
      <c r="K124" s="18"/>
      <c r="L124" s="29" t="s">
        <v>110</v>
      </c>
      <c r="M124" s="30"/>
      <c r="N124" s="189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24" s="189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24" s="226" t="str">
        <f t="shared" si="9"/>
        <v xml:space="preserve"> </v>
      </c>
      <c r="Q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26" t="str">
        <f t="shared" si="10"/>
        <v xml:space="preserve"> </v>
      </c>
      <c r="S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26" t="str">
        <f t="shared" si="11"/>
        <v xml:space="preserve"> </v>
      </c>
      <c r="U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89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24" s="226" t="str">
        <f t="shared" si="12"/>
        <v xml:space="preserve"> </v>
      </c>
      <c r="X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26" t="str">
        <f t="shared" si="13"/>
        <v xml:space="preserve"> </v>
      </c>
      <c r="Z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26" t="str">
        <f t="shared" si="14"/>
        <v xml:space="preserve"> </v>
      </c>
      <c r="AB12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92" customFormat="1" ht="12.75">
      <c r="A125" s="183" t="str">
        <f t="shared" si="8"/>
        <v>71040501000000</v>
      </c>
      <c r="B125" s="184" t="s">
        <v>439</v>
      </c>
      <c r="C125" s="133" t="s">
        <v>155</v>
      </c>
      <c r="D125" s="132" t="s">
        <v>149</v>
      </c>
      <c r="E125" s="131" t="s">
        <v>106</v>
      </c>
      <c r="F125" s="185" t="s">
        <v>441</v>
      </c>
      <c r="G125" s="186" t="s">
        <v>440</v>
      </c>
      <c r="H125" s="150">
        <v>2451</v>
      </c>
      <c r="I125" s="151" t="s">
        <v>155</v>
      </c>
      <c r="J125" s="152">
        <v>5</v>
      </c>
      <c r="K125" s="152">
        <v>1</v>
      </c>
      <c r="L125" s="153" t="s">
        <v>176</v>
      </c>
      <c r="M125" s="154"/>
      <c r="N125" s="191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25" s="191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25" s="228" t="str">
        <f t="shared" si="9"/>
        <v xml:space="preserve"> </v>
      </c>
      <c r="Q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28" t="str">
        <f t="shared" si="10"/>
        <v xml:space="preserve"> </v>
      </c>
      <c r="S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28" t="str">
        <f t="shared" si="11"/>
        <v xml:space="preserve"> </v>
      </c>
      <c r="U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91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25" s="228" t="str">
        <f t="shared" si="12"/>
        <v xml:space="preserve"> </v>
      </c>
      <c r="X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28" t="str">
        <f t="shared" si="13"/>
        <v xml:space="preserve"> </v>
      </c>
      <c r="Z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28" t="str">
        <f t="shared" si="14"/>
        <v xml:space="preserve"> </v>
      </c>
      <c r="AB12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6" customFormat="1" ht="12.75">
      <c r="A126" s="183" t="str">
        <f t="shared" si="8"/>
        <v>71040501000001</v>
      </c>
      <c r="B126" s="184" t="s">
        <v>439</v>
      </c>
      <c r="C126" s="133" t="s">
        <v>155</v>
      </c>
      <c r="D126" s="132" t="s">
        <v>149</v>
      </c>
      <c r="E126" s="131" t="s">
        <v>106</v>
      </c>
      <c r="F126" s="185" t="s">
        <v>441</v>
      </c>
      <c r="G126" s="186" t="s">
        <v>96</v>
      </c>
      <c r="H126" s="24"/>
      <c r="I126" s="24"/>
      <c r="J126" s="25"/>
      <c r="K126" s="25"/>
      <c r="L126" s="29" t="s">
        <v>108</v>
      </c>
      <c r="M126" s="30"/>
      <c r="N126" s="189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26" s="189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26" s="226" t="str">
        <f t="shared" si="9"/>
        <v xml:space="preserve"> </v>
      </c>
      <c r="Q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26" t="str">
        <f t="shared" si="10"/>
        <v xml:space="preserve"> </v>
      </c>
      <c r="S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26" t="str">
        <f t="shared" si="11"/>
        <v xml:space="preserve"> </v>
      </c>
      <c r="U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89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26" s="226" t="str">
        <f t="shared" si="12"/>
        <v xml:space="preserve"> </v>
      </c>
      <c r="X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26" t="str">
        <f t="shared" si="13"/>
        <v xml:space="preserve"> </v>
      </c>
      <c r="Z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26" t="str">
        <f t="shared" si="14"/>
        <v xml:space="preserve"> </v>
      </c>
      <c r="AB12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97" customFormat="1" ht="13.5">
      <c r="A127" s="183" t="str">
        <f t="shared" si="8"/>
        <v>71040501010000</v>
      </c>
      <c r="B127" s="184" t="s">
        <v>439</v>
      </c>
      <c r="C127" s="133" t="s">
        <v>155</v>
      </c>
      <c r="D127" s="132" t="s">
        <v>149</v>
      </c>
      <c r="E127" s="131" t="s">
        <v>106</v>
      </c>
      <c r="F127" s="185" t="s">
        <v>106</v>
      </c>
      <c r="G127" s="186" t="s">
        <v>440</v>
      </c>
      <c r="H127" s="145"/>
      <c r="I127" s="146"/>
      <c r="J127" s="147"/>
      <c r="K127" s="147"/>
      <c r="L127" s="26" t="s">
        <v>177</v>
      </c>
      <c r="M127" s="27"/>
      <c r="N127" s="196">
        <f>+'havelvac 7.2'!N141+'havelvac 7.3'!N141+'havelvac 7.4'!N141+'havelvac 7.5'!N141+'havelvac 7.6'!N141+'havelvac 7.7'!N141+'havelvac 7.9'!N141+'havelvac 7.8'!N141+'havelvac 7.10'!N141+'havelvac 7.11'!N141+'havelvac 7.12'!N141+'havelvac 7.13'!N141</f>
        <v>0</v>
      </c>
      <c r="O127" s="196">
        <f>+'havelvac 7.2'!O141+'havelvac 7.3'!O141+'havelvac 7.4'!O141+'havelvac 7.5'!O141+'havelvac 7.6'!O141+'havelvac 7.7'!O141+'havelvac 7.9'!O141+'havelvac 7.8'!O141+'havelvac 7.10'!O141+'havelvac 7.11'!O141+'havelvac 7.12'!O141+'havelvac 7.13'!O141</f>
        <v>0</v>
      </c>
      <c r="P127" s="229" t="str">
        <f t="shared" si="9"/>
        <v xml:space="preserve"> </v>
      </c>
      <c r="Q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29" t="str">
        <f t="shared" si="10"/>
        <v xml:space="preserve"> </v>
      </c>
      <c r="S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29" t="str">
        <f t="shared" si="11"/>
        <v xml:space="preserve"> </v>
      </c>
      <c r="U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96">
        <f>+'havelvac 7.2'!P141+'havelvac 7.3'!P141+'havelvac 7.4'!P141+'havelvac 7.5'!P141+'havelvac 7.6'!P141+'havelvac 7.7'!P141+'havelvac 7.9'!P141+'havelvac 7.8'!P141+'havelvac 7.10'!P141+'havelvac 7.11'!P141+'havelvac 7.12'!P141+'havelvac 7.13'!P141</f>
        <v>0</v>
      </c>
      <c r="W127" s="229" t="str">
        <f t="shared" si="12"/>
        <v xml:space="preserve"> </v>
      </c>
      <c r="X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29" t="str">
        <f t="shared" si="13"/>
        <v xml:space="preserve"> </v>
      </c>
      <c r="Z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29" t="str">
        <f t="shared" si="14"/>
        <v xml:space="preserve"> </v>
      </c>
      <c r="AB1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6" customFormat="1" ht="25.5">
      <c r="A128" s="183" t="str">
        <f t="shared" si="8"/>
        <v>71040501014251</v>
      </c>
      <c r="B128" s="184" t="s">
        <v>439</v>
      </c>
      <c r="C128" s="133" t="s">
        <v>155</v>
      </c>
      <c r="D128" s="132" t="s">
        <v>149</v>
      </c>
      <c r="E128" s="131" t="s">
        <v>106</v>
      </c>
      <c r="F128" s="185" t="s">
        <v>106</v>
      </c>
      <c r="G128" s="130">
        <v>4251</v>
      </c>
      <c r="H128" s="24"/>
      <c r="I128" s="24"/>
      <c r="J128" s="25"/>
      <c r="K128" s="25"/>
      <c r="L128" s="28" t="s">
        <v>142</v>
      </c>
      <c r="M128" s="11">
        <v>4251</v>
      </c>
      <c r="N128" s="182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8" s="182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8" s="230" t="str">
        <f t="shared" si="9"/>
        <v xml:space="preserve"> </v>
      </c>
      <c r="Q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30" t="str">
        <f t="shared" si="10"/>
        <v xml:space="preserve"> </v>
      </c>
      <c r="S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30" t="str">
        <f t="shared" si="11"/>
        <v xml:space="preserve"> </v>
      </c>
      <c r="U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82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8" s="230" t="str">
        <f t="shared" si="12"/>
        <v xml:space="preserve"> </v>
      </c>
      <c r="X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30" t="str">
        <f t="shared" si="13"/>
        <v xml:space="preserve"> </v>
      </c>
      <c r="Z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30" t="str">
        <f t="shared" si="14"/>
        <v xml:space="preserve"> </v>
      </c>
      <c r="AB1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97" customFormat="1" ht="13.5" hidden="1">
      <c r="A129" s="183" t="str">
        <f t="shared" si="8"/>
        <v>71040501020000</v>
      </c>
      <c r="B129" s="184" t="s">
        <v>439</v>
      </c>
      <c r="C129" s="133" t="s">
        <v>155</v>
      </c>
      <c r="D129" s="132" t="s">
        <v>149</v>
      </c>
      <c r="E129" s="131" t="s">
        <v>106</v>
      </c>
      <c r="F129" s="185" t="s">
        <v>140</v>
      </c>
      <c r="G129" s="186" t="s">
        <v>440</v>
      </c>
      <c r="H129" s="145"/>
      <c r="I129" s="146"/>
      <c r="J129" s="147"/>
      <c r="K129" s="147"/>
      <c r="L129" s="26" t="s">
        <v>178</v>
      </c>
      <c r="M129" s="27"/>
      <c r="N129" s="196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9" s="196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9" s="229" t="str">
        <f t="shared" si="9"/>
        <v xml:space="preserve"> </v>
      </c>
      <c r="Q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29" t="str">
        <f t="shared" si="10"/>
        <v xml:space="preserve"> </v>
      </c>
      <c r="S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29" t="str">
        <f t="shared" si="11"/>
        <v xml:space="preserve"> </v>
      </c>
      <c r="U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96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9" s="229" t="str">
        <f t="shared" si="12"/>
        <v xml:space="preserve"> </v>
      </c>
      <c r="X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29" t="str">
        <f t="shared" si="13"/>
        <v xml:space="preserve"> </v>
      </c>
      <c r="Z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29" t="str">
        <f t="shared" si="14"/>
        <v xml:space="preserve"> </v>
      </c>
      <c r="AB12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6" customFormat="1" hidden="1">
      <c r="A130" s="183" t="str">
        <f t="shared" si="8"/>
        <v>71040501025113</v>
      </c>
      <c r="B130" s="184" t="s">
        <v>439</v>
      </c>
      <c r="C130" s="133" t="s">
        <v>155</v>
      </c>
      <c r="D130" s="132" t="s">
        <v>149</v>
      </c>
      <c r="E130" s="131" t="s">
        <v>106</v>
      </c>
      <c r="F130" s="185" t="s">
        <v>140</v>
      </c>
      <c r="G130" s="130">
        <v>5113</v>
      </c>
      <c r="H130" s="24"/>
      <c r="I130" s="24"/>
      <c r="J130" s="25"/>
      <c r="K130" s="25"/>
      <c r="L130" s="31" t="s">
        <v>174</v>
      </c>
      <c r="M130" s="47">
        <v>5113</v>
      </c>
      <c r="N130" s="182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30" s="182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30" s="230" t="str">
        <f t="shared" si="9"/>
        <v xml:space="preserve"> </v>
      </c>
      <c r="Q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30" t="str">
        <f t="shared" si="10"/>
        <v xml:space="preserve"> </v>
      </c>
      <c r="S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30" t="str">
        <f t="shared" si="11"/>
        <v xml:space="preserve"> </v>
      </c>
      <c r="U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82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30" s="230" t="str">
        <f t="shared" si="12"/>
        <v xml:space="preserve"> </v>
      </c>
      <c r="X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30" t="str">
        <f t="shared" si="13"/>
        <v xml:space="preserve"> </v>
      </c>
      <c r="Z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30" t="str">
        <f t="shared" si="14"/>
        <v xml:space="preserve"> </v>
      </c>
      <c r="AB1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97" customFormat="1" ht="13.5">
      <c r="A131" s="183" t="str">
        <f t="shared" si="8"/>
        <v>71040501030000</v>
      </c>
      <c r="B131" s="184" t="s">
        <v>439</v>
      </c>
      <c r="C131" s="133" t="s">
        <v>155</v>
      </c>
      <c r="D131" s="132" t="s">
        <v>149</v>
      </c>
      <c r="E131" s="131" t="s">
        <v>106</v>
      </c>
      <c r="F131" s="185" t="s">
        <v>442</v>
      </c>
      <c r="G131" s="186" t="s">
        <v>440</v>
      </c>
      <c r="H131" s="145"/>
      <c r="I131" s="146"/>
      <c r="J131" s="147"/>
      <c r="K131" s="147"/>
      <c r="L131" s="26" t="s">
        <v>179</v>
      </c>
      <c r="M131" s="27"/>
      <c r="N131" s="196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31" s="196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31" s="229" t="str">
        <f t="shared" si="9"/>
        <v xml:space="preserve"> </v>
      </c>
      <c r="Q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29" t="str">
        <f t="shared" si="10"/>
        <v xml:space="preserve"> </v>
      </c>
      <c r="S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29" t="str">
        <f t="shared" si="11"/>
        <v xml:space="preserve"> </v>
      </c>
      <c r="U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96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31" s="229" t="str">
        <f t="shared" si="12"/>
        <v xml:space="preserve"> </v>
      </c>
      <c r="X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29" t="str">
        <f t="shared" si="13"/>
        <v xml:space="preserve"> </v>
      </c>
      <c r="Z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29" t="str">
        <f t="shared" si="14"/>
        <v xml:space="preserve"> </v>
      </c>
      <c r="AB1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6" customFormat="1" ht="25.5">
      <c r="A132" s="183" t="str">
        <f t="shared" si="8"/>
        <v>71040501034251</v>
      </c>
      <c r="B132" s="184" t="s">
        <v>439</v>
      </c>
      <c r="C132" s="133" t="s">
        <v>155</v>
      </c>
      <c r="D132" s="132" t="s">
        <v>149</v>
      </c>
      <c r="E132" s="131" t="s">
        <v>106</v>
      </c>
      <c r="F132" s="185" t="s">
        <v>442</v>
      </c>
      <c r="G132" s="130">
        <v>4251</v>
      </c>
      <c r="H132" s="16"/>
      <c r="I132" s="24"/>
      <c r="J132" s="25"/>
      <c r="K132" s="25"/>
      <c r="L132" s="29" t="s">
        <v>142</v>
      </c>
      <c r="M132" s="12">
        <v>4251</v>
      </c>
      <c r="N132" s="182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32" s="182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32" s="230" t="str">
        <f t="shared" si="9"/>
        <v xml:space="preserve"> </v>
      </c>
      <c r="Q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30" t="str">
        <f t="shared" si="10"/>
        <v xml:space="preserve"> </v>
      </c>
      <c r="S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30" t="str">
        <f t="shared" si="11"/>
        <v xml:space="preserve"> </v>
      </c>
      <c r="U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82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32" s="230" t="str">
        <f t="shared" si="12"/>
        <v xml:space="preserve"> </v>
      </c>
      <c r="X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30" t="str">
        <f t="shared" si="13"/>
        <v xml:space="preserve"> </v>
      </c>
      <c r="Z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30" t="str">
        <f t="shared" si="14"/>
        <v xml:space="preserve"> </v>
      </c>
      <c r="AB1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6" customFormat="1" hidden="1">
      <c r="A133" s="183" t="str">
        <f t="shared" si="8"/>
        <v>71040501035113</v>
      </c>
      <c r="B133" s="184" t="s">
        <v>439</v>
      </c>
      <c r="C133" s="133" t="s">
        <v>155</v>
      </c>
      <c r="D133" s="132" t="s">
        <v>149</v>
      </c>
      <c r="E133" s="131" t="s">
        <v>106</v>
      </c>
      <c r="F133" s="185" t="s">
        <v>442</v>
      </c>
      <c r="G133" s="130">
        <v>5113</v>
      </c>
      <c r="H133" s="24"/>
      <c r="I133" s="24"/>
      <c r="J133" s="25"/>
      <c r="K133" s="25"/>
      <c r="L133" s="31" t="s">
        <v>174</v>
      </c>
      <c r="M133" s="47">
        <v>5113</v>
      </c>
      <c r="N133" s="182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33" s="182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33" s="230" t="str">
        <f t="shared" si="9"/>
        <v xml:space="preserve"> </v>
      </c>
      <c r="Q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30" t="str">
        <f t="shared" si="10"/>
        <v xml:space="preserve"> </v>
      </c>
      <c r="S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30" t="str">
        <f t="shared" si="11"/>
        <v xml:space="preserve"> </v>
      </c>
      <c r="U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82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33" s="230" t="str">
        <f t="shared" si="12"/>
        <v xml:space="preserve"> </v>
      </c>
      <c r="X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30" t="str">
        <f t="shared" si="13"/>
        <v xml:space="preserve"> </v>
      </c>
      <c r="Z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30" t="str">
        <f t="shared" si="14"/>
        <v xml:space="preserve"> </v>
      </c>
      <c r="AB1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97" customFormat="1" ht="13.5">
      <c r="A134" s="183" t="str">
        <f t="shared" si="8"/>
        <v>71040501040000</v>
      </c>
      <c r="B134" s="184" t="s">
        <v>439</v>
      </c>
      <c r="C134" s="133" t="s">
        <v>155</v>
      </c>
      <c r="D134" s="132" t="s">
        <v>149</v>
      </c>
      <c r="E134" s="131" t="s">
        <v>106</v>
      </c>
      <c r="F134" s="185" t="s">
        <v>155</v>
      </c>
      <c r="G134" s="186" t="s">
        <v>440</v>
      </c>
      <c r="H134" s="145"/>
      <c r="I134" s="146"/>
      <c r="J134" s="147"/>
      <c r="K134" s="147"/>
      <c r="L134" s="26" t="s">
        <v>180</v>
      </c>
      <c r="M134" s="27"/>
      <c r="N134" s="196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34" s="196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34" s="229" t="str">
        <f t="shared" si="9"/>
        <v xml:space="preserve"> </v>
      </c>
      <c r="Q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29" t="str">
        <f t="shared" si="10"/>
        <v xml:space="preserve"> </v>
      </c>
      <c r="S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29" t="str">
        <f t="shared" si="11"/>
        <v xml:space="preserve"> </v>
      </c>
      <c r="U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96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34" s="229" t="str">
        <f t="shared" si="12"/>
        <v xml:space="preserve"> </v>
      </c>
      <c r="X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29" t="str">
        <f t="shared" si="13"/>
        <v xml:space="preserve"> </v>
      </c>
      <c r="Z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29" t="str">
        <f t="shared" si="14"/>
        <v xml:space="preserve"> </v>
      </c>
      <c r="AB1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6" customFormat="1" ht="25.5">
      <c r="A135" s="183" t="str">
        <f t="shared" si="8"/>
        <v>71040501044251</v>
      </c>
      <c r="B135" s="184" t="s">
        <v>439</v>
      </c>
      <c r="C135" s="133" t="s">
        <v>155</v>
      </c>
      <c r="D135" s="132" t="s">
        <v>149</v>
      </c>
      <c r="E135" s="131" t="s">
        <v>106</v>
      </c>
      <c r="F135" s="185" t="s">
        <v>155</v>
      </c>
      <c r="G135" s="130">
        <v>4251</v>
      </c>
      <c r="H135" s="24"/>
      <c r="I135" s="24"/>
      <c r="J135" s="25"/>
      <c r="K135" s="25"/>
      <c r="L135" s="29" t="s">
        <v>142</v>
      </c>
      <c r="M135" s="12">
        <v>4251</v>
      </c>
      <c r="N135" s="182">
        <f>+'havelvac 7.2'!N150+'havelvac 7.3'!N150+'havelvac 7.4'!N150+'havelvac 7.5'!N150+'havelvac 7.6'!N150+'havelvac 7.7'!N150+'havelvac 7.9'!N150+'havelvac 7.8'!N150+'havelvac 7.10'!N150+'havelvac 7.11'!N150+'havelvac 7.12'!N150+'havelvac 7.13'!N150</f>
        <v>0</v>
      </c>
      <c r="O135" s="182">
        <f>+'havelvac 7.2'!O150+'havelvac 7.3'!O150+'havelvac 7.4'!O150+'havelvac 7.5'!O150+'havelvac 7.6'!O150+'havelvac 7.7'!O150+'havelvac 7.9'!O150+'havelvac 7.8'!O150+'havelvac 7.10'!O150+'havelvac 7.11'!O150+'havelvac 7.12'!O150+'havelvac 7.13'!O150</f>
        <v>0</v>
      </c>
      <c r="P135" s="230" t="str">
        <f t="shared" si="9"/>
        <v xml:space="preserve"> </v>
      </c>
      <c r="Q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30" t="str">
        <f t="shared" si="10"/>
        <v xml:space="preserve"> </v>
      </c>
      <c r="S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30" t="str">
        <f t="shared" si="11"/>
        <v xml:space="preserve"> </v>
      </c>
      <c r="U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82">
        <f>+'havelvac 7.2'!P150+'havelvac 7.3'!P150+'havelvac 7.4'!P150+'havelvac 7.5'!P150+'havelvac 7.6'!P150+'havelvac 7.7'!P150+'havelvac 7.9'!P150+'havelvac 7.8'!P150+'havelvac 7.10'!P150+'havelvac 7.11'!P150+'havelvac 7.12'!P150+'havelvac 7.13'!P150</f>
        <v>0</v>
      </c>
      <c r="W135" s="230" t="str">
        <f t="shared" si="12"/>
        <v xml:space="preserve"> </v>
      </c>
      <c r="X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30" t="str">
        <f t="shared" si="13"/>
        <v xml:space="preserve"> </v>
      </c>
      <c r="Z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30" t="str">
        <f t="shared" si="14"/>
        <v xml:space="preserve"> </v>
      </c>
      <c r="AB1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6" customFormat="1" hidden="1">
      <c r="A136" s="183" t="str">
        <f t="shared" si="8"/>
        <v>71040501045112</v>
      </c>
      <c r="B136" s="184" t="s">
        <v>439</v>
      </c>
      <c r="C136" s="133" t="s">
        <v>155</v>
      </c>
      <c r="D136" s="132" t="s">
        <v>149</v>
      </c>
      <c r="E136" s="131" t="s">
        <v>106</v>
      </c>
      <c r="F136" s="185" t="s">
        <v>155</v>
      </c>
      <c r="G136" s="130">
        <v>5112</v>
      </c>
      <c r="H136" s="24"/>
      <c r="I136" s="24"/>
      <c r="J136" s="25"/>
      <c r="K136" s="25"/>
      <c r="L136" s="29" t="s">
        <v>173</v>
      </c>
      <c r="M136" s="30">
        <v>5112</v>
      </c>
      <c r="N136" s="182">
        <f>+'havelvac 7.2'!N165+'havelvac 7.3'!N165+'havelvac 7.4'!N165+'havelvac 7.5'!N165+'havelvac 7.6'!N165+'havelvac 7.7'!N165+'havelvac 7.9'!N165+'havelvac 7.8'!N165+'havelvac 7.10'!N165+'havelvac 7.11'!N165+'havelvac 7.12'!N165+'havelvac 7.13'!N165</f>
        <v>0</v>
      </c>
      <c r="O136" s="182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36" s="230" t="str">
        <f t="shared" si="9"/>
        <v xml:space="preserve"> </v>
      </c>
      <c r="Q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30" t="str">
        <f t="shared" si="10"/>
        <v xml:space="preserve"> </v>
      </c>
      <c r="S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30" t="str">
        <f t="shared" si="11"/>
        <v xml:space="preserve"> </v>
      </c>
      <c r="U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82">
        <f>+'havelvac 7.2'!P165+'havelvac 7.3'!P165+'havelvac 7.4'!P165+'havelvac 7.5'!P165+'havelvac 7.6'!P165+'havelvac 7.7'!P165+'havelvac 7.9'!P165+'havelvac 7.8'!P165+'havelvac 7.10'!P165+'havelvac 7.11'!P165+'havelvac 7.12'!P165+'havelvac 7.13'!P165</f>
        <v>0</v>
      </c>
      <c r="W136" s="230" t="str">
        <f t="shared" si="12"/>
        <v xml:space="preserve"> </v>
      </c>
      <c r="X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30" t="str">
        <f t="shared" si="13"/>
        <v xml:space="preserve"> </v>
      </c>
      <c r="Z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30" t="str">
        <f t="shared" si="14"/>
        <v xml:space="preserve"> </v>
      </c>
      <c r="AB1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6" customFormat="1" hidden="1">
      <c r="A137" s="183" t="str">
        <f t="shared" si="8"/>
        <v>71040501045113</v>
      </c>
      <c r="B137" s="184" t="s">
        <v>439</v>
      </c>
      <c r="C137" s="133" t="s">
        <v>155</v>
      </c>
      <c r="D137" s="132" t="s">
        <v>149</v>
      </c>
      <c r="E137" s="131" t="s">
        <v>106</v>
      </c>
      <c r="F137" s="185" t="s">
        <v>155</v>
      </c>
      <c r="G137" s="130">
        <v>5113</v>
      </c>
      <c r="H137" s="24"/>
      <c r="I137" s="24"/>
      <c r="J137" s="25"/>
      <c r="K137" s="25"/>
      <c r="L137" s="31" t="s">
        <v>174</v>
      </c>
      <c r="M137" s="47">
        <v>5113</v>
      </c>
      <c r="N137" s="182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37" s="182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37" s="230" t="str">
        <f t="shared" si="9"/>
        <v xml:space="preserve"> </v>
      </c>
      <c r="Q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30" t="str">
        <f t="shared" si="10"/>
        <v xml:space="preserve"> </v>
      </c>
      <c r="S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30" t="str">
        <f t="shared" si="11"/>
        <v xml:space="preserve"> </v>
      </c>
      <c r="U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82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37" s="230" t="str">
        <f t="shared" si="12"/>
        <v xml:space="preserve"> </v>
      </c>
      <c r="X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30" t="str">
        <f t="shared" si="13"/>
        <v xml:space="preserve"> </v>
      </c>
      <c r="Z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30" t="str">
        <f t="shared" si="14"/>
        <v xml:space="preserve"> </v>
      </c>
      <c r="AB1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97" customFormat="1" ht="13.5">
      <c r="A138" s="183" t="str">
        <f t="shared" si="8"/>
        <v>71040501050000</v>
      </c>
      <c r="B138" s="184" t="s">
        <v>439</v>
      </c>
      <c r="C138" s="133" t="s">
        <v>155</v>
      </c>
      <c r="D138" s="132" t="s">
        <v>149</v>
      </c>
      <c r="E138" s="131" t="s">
        <v>106</v>
      </c>
      <c r="F138" s="185" t="s">
        <v>149</v>
      </c>
      <c r="G138" s="186" t="s">
        <v>440</v>
      </c>
      <c r="H138" s="145"/>
      <c r="I138" s="146"/>
      <c r="J138" s="147"/>
      <c r="K138" s="147"/>
      <c r="L138" s="26" t="s">
        <v>181</v>
      </c>
      <c r="M138" s="27"/>
      <c r="N138" s="196">
        <f>+'havelvac 7.2'!N167+'havelvac 7.3'!N167+'havelvac 7.4'!N167+'havelvac 7.5'!N167+'havelvac 7.6'!N167+'havelvac 7.7'!N167+'havelvac 7.9'!N167+'havelvac 7.8'!N167+'havelvac 7.10'!N167+'havelvac 7.11'!N167+'havelvac 7.12'!N167+'havelvac 7.13'!N167</f>
        <v>0</v>
      </c>
      <c r="O138" s="196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38" s="229" t="str">
        <f t="shared" si="9"/>
        <v xml:space="preserve"> </v>
      </c>
      <c r="Q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29" t="str">
        <f t="shared" si="10"/>
        <v xml:space="preserve"> </v>
      </c>
      <c r="S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29" t="str">
        <f t="shared" si="11"/>
        <v xml:space="preserve"> </v>
      </c>
      <c r="U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96">
        <f>+'havelvac 7.2'!P167+'havelvac 7.3'!P167+'havelvac 7.4'!P167+'havelvac 7.5'!P167+'havelvac 7.6'!P167+'havelvac 7.7'!P167+'havelvac 7.9'!P167+'havelvac 7.8'!P167+'havelvac 7.10'!P167+'havelvac 7.11'!P167+'havelvac 7.12'!P167+'havelvac 7.13'!P167</f>
        <v>0</v>
      </c>
      <c r="W138" s="229" t="str">
        <f t="shared" si="12"/>
        <v xml:space="preserve"> </v>
      </c>
      <c r="X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29" t="str">
        <f t="shared" si="13"/>
        <v xml:space="preserve"> </v>
      </c>
      <c r="Z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29" t="str">
        <f t="shared" si="14"/>
        <v xml:space="preserve"> </v>
      </c>
      <c r="AB1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6" customFormat="1" ht="25.5">
      <c r="A139" s="183" t="str">
        <f t="shared" si="8"/>
        <v>71040501054251</v>
      </c>
      <c r="B139" s="184" t="s">
        <v>439</v>
      </c>
      <c r="C139" s="133" t="s">
        <v>155</v>
      </c>
      <c r="D139" s="132" t="s">
        <v>149</v>
      </c>
      <c r="E139" s="131" t="s">
        <v>106</v>
      </c>
      <c r="F139" s="185" t="s">
        <v>149</v>
      </c>
      <c r="G139" s="130">
        <v>4251</v>
      </c>
      <c r="H139" s="24"/>
      <c r="I139" s="24"/>
      <c r="J139" s="25"/>
      <c r="K139" s="25"/>
      <c r="L139" s="28" t="s">
        <v>142</v>
      </c>
      <c r="M139" s="11">
        <v>4251</v>
      </c>
      <c r="N139" s="182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39" s="182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39" s="230" t="str">
        <f t="shared" si="9"/>
        <v xml:space="preserve"> </v>
      </c>
      <c r="Q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30" t="str">
        <f t="shared" si="10"/>
        <v xml:space="preserve"> </v>
      </c>
      <c r="S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30" t="str">
        <f t="shared" si="11"/>
        <v xml:space="preserve"> </v>
      </c>
      <c r="U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82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39" s="230" t="str">
        <f t="shared" si="12"/>
        <v xml:space="preserve"> </v>
      </c>
      <c r="X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30" t="str">
        <f t="shared" si="13"/>
        <v xml:space="preserve"> </v>
      </c>
      <c r="Z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30" t="str">
        <f t="shared" si="14"/>
        <v xml:space="preserve"> </v>
      </c>
      <c r="AB1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6" customFormat="1" hidden="1">
      <c r="A140" s="183" t="str">
        <f t="shared" si="8"/>
        <v>71040501055112</v>
      </c>
      <c r="B140" s="184" t="s">
        <v>439</v>
      </c>
      <c r="C140" s="133" t="s">
        <v>155</v>
      </c>
      <c r="D140" s="132" t="s">
        <v>149</v>
      </c>
      <c r="E140" s="131" t="s">
        <v>106</v>
      </c>
      <c r="F140" s="185" t="s">
        <v>149</v>
      </c>
      <c r="G140" s="130">
        <v>5112</v>
      </c>
      <c r="H140" s="24"/>
      <c r="I140" s="24"/>
      <c r="J140" s="25"/>
      <c r="K140" s="25"/>
      <c r="L140" s="29" t="s">
        <v>173</v>
      </c>
      <c r="M140" s="30">
        <v>5112</v>
      </c>
      <c r="N140" s="182">
        <f>+'havelvac 7.2'!N169+'havelvac 7.3'!N169+'havelvac 7.4'!N169+'havelvac 7.5'!N169+'havelvac 7.6'!N169+'havelvac 7.7'!N169+'havelvac 7.9'!N169+'havelvac 7.8'!N169+'havelvac 7.10'!N169+'havelvac 7.11'!N169+'havelvac 7.12'!N169+'havelvac 7.13'!N169</f>
        <v>0</v>
      </c>
      <c r="O140" s="182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40" s="230" t="str">
        <f t="shared" si="9"/>
        <v xml:space="preserve"> </v>
      </c>
      <c r="Q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30" t="str">
        <f t="shared" si="10"/>
        <v xml:space="preserve"> </v>
      </c>
      <c r="S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30" t="str">
        <f t="shared" si="11"/>
        <v xml:space="preserve"> </v>
      </c>
      <c r="U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82">
        <f>+'havelvac 7.2'!P169+'havelvac 7.3'!P169+'havelvac 7.4'!P169+'havelvac 7.5'!P169+'havelvac 7.6'!P169+'havelvac 7.7'!P169+'havelvac 7.9'!P169+'havelvac 7.8'!P169+'havelvac 7.10'!P169+'havelvac 7.11'!P169+'havelvac 7.12'!P169+'havelvac 7.13'!P169</f>
        <v>0</v>
      </c>
      <c r="W140" s="230" t="str">
        <f t="shared" si="12"/>
        <v xml:space="preserve"> </v>
      </c>
      <c r="X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30" t="str">
        <f t="shared" si="13"/>
        <v xml:space="preserve"> </v>
      </c>
      <c r="Z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30" t="str">
        <f t="shared" si="14"/>
        <v xml:space="preserve"> </v>
      </c>
      <c r="AB1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6" customFormat="1" hidden="1">
      <c r="A141" s="183" t="str">
        <f t="shared" si="8"/>
        <v>71040501055113</v>
      </c>
      <c r="B141" s="184" t="s">
        <v>439</v>
      </c>
      <c r="C141" s="133" t="s">
        <v>155</v>
      </c>
      <c r="D141" s="132" t="s">
        <v>149</v>
      </c>
      <c r="E141" s="131" t="s">
        <v>106</v>
      </c>
      <c r="F141" s="185" t="s">
        <v>149</v>
      </c>
      <c r="G141" s="130">
        <v>5113</v>
      </c>
      <c r="H141" s="24"/>
      <c r="I141" s="24"/>
      <c r="J141" s="25"/>
      <c r="K141" s="25"/>
      <c r="L141" s="29" t="s">
        <v>174</v>
      </c>
      <c r="M141" s="30">
        <v>5113</v>
      </c>
      <c r="N141" s="182">
        <f>+'havelvac 7.2'!N170+'havelvac 7.3'!N170+'havelvac 7.4'!N170+'havelvac 7.5'!N170+'havelvac 7.6'!N170+'havelvac 7.7'!N170+'havelvac 7.9'!N170+'havelvac 7.8'!N170+'havelvac 7.10'!N170+'havelvac 7.11'!N170+'havelvac 7.12'!N170+'havelvac 7.13'!N170</f>
        <v>0</v>
      </c>
      <c r="O141" s="182">
        <f>+'havelvac 7.2'!O170+'havelvac 7.3'!O170+'havelvac 7.4'!O170+'havelvac 7.5'!O170+'havelvac 7.6'!O170+'havelvac 7.7'!O170+'havelvac 7.9'!O170+'havelvac 7.8'!O170+'havelvac 7.10'!O170+'havelvac 7.11'!O170+'havelvac 7.12'!O170+'havelvac 7.13'!O170</f>
        <v>0</v>
      </c>
      <c r="P141" s="230" t="str">
        <f t="shared" si="9"/>
        <v xml:space="preserve"> </v>
      </c>
      <c r="Q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30" t="str">
        <f t="shared" si="10"/>
        <v xml:space="preserve"> </v>
      </c>
      <c r="S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30" t="str">
        <f t="shared" si="11"/>
        <v xml:space="preserve"> </v>
      </c>
      <c r="U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82">
        <f>+'havelvac 7.2'!P170+'havelvac 7.3'!P170+'havelvac 7.4'!P170+'havelvac 7.5'!P170+'havelvac 7.6'!P170+'havelvac 7.7'!P170+'havelvac 7.9'!P170+'havelvac 7.8'!P170+'havelvac 7.10'!P170+'havelvac 7.11'!P170+'havelvac 7.12'!P170+'havelvac 7.13'!P170</f>
        <v>0</v>
      </c>
      <c r="W141" s="230" t="str">
        <f t="shared" si="12"/>
        <v xml:space="preserve"> </v>
      </c>
      <c r="X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30" t="str">
        <f t="shared" si="13"/>
        <v xml:space="preserve"> </v>
      </c>
      <c r="Z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30" t="str">
        <f t="shared" si="14"/>
        <v xml:space="preserve"> </v>
      </c>
      <c r="AB1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97" customFormat="1" ht="27" hidden="1">
      <c r="A142" s="183" t="str">
        <f t="shared" si="8"/>
        <v>71040501060000</v>
      </c>
      <c r="B142" s="184" t="s">
        <v>439</v>
      </c>
      <c r="C142" s="133" t="s">
        <v>155</v>
      </c>
      <c r="D142" s="132" t="s">
        <v>149</v>
      </c>
      <c r="E142" s="131" t="s">
        <v>106</v>
      </c>
      <c r="F142" s="185" t="s">
        <v>157</v>
      </c>
      <c r="G142" s="186" t="s">
        <v>440</v>
      </c>
      <c r="H142" s="145"/>
      <c r="I142" s="146"/>
      <c r="J142" s="147"/>
      <c r="K142" s="147"/>
      <c r="L142" s="26" t="s">
        <v>182</v>
      </c>
      <c r="M142" s="27"/>
      <c r="N142" s="196">
        <f>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42" s="196">
        <f>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42" s="229" t="str">
        <f t="shared" si="9"/>
        <v xml:space="preserve"> </v>
      </c>
      <c r="Q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29" t="str">
        <f t="shared" si="10"/>
        <v xml:space="preserve"> </v>
      </c>
      <c r="S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29" t="str">
        <f t="shared" si="11"/>
        <v xml:space="preserve"> </v>
      </c>
      <c r="U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96">
        <f>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W142" s="229" t="str">
        <f t="shared" si="12"/>
        <v xml:space="preserve"> </v>
      </c>
      <c r="X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29" t="str">
        <f t="shared" si="13"/>
        <v xml:space="preserve"> </v>
      </c>
      <c r="Z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29" t="str">
        <f t="shared" si="14"/>
        <v xml:space="preserve"> </v>
      </c>
      <c r="AB1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6" customFormat="1" hidden="1">
      <c r="A143" s="183" t="str">
        <f t="shared" ref="A143:A210" si="15">CONCATENATE(B143,C143,D143,E143,F143,G143)</f>
        <v>71040501064861</v>
      </c>
      <c r="B143" s="184" t="s">
        <v>439</v>
      </c>
      <c r="C143" s="133" t="s">
        <v>155</v>
      </c>
      <c r="D143" s="132" t="s">
        <v>149</v>
      </c>
      <c r="E143" s="131" t="s">
        <v>106</v>
      </c>
      <c r="F143" s="185" t="s">
        <v>157</v>
      </c>
      <c r="G143" s="130">
        <v>4861</v>
      </c>
      <c r="H143" s="24"/>
      <c r="I143" s="24"/>
      <c r="J143" s="25"/>
      <c r="K143" s="25"/>
      <c r="L143" s="31" t="s">
        <v>134</v>
      </c>
      <c r="M143" s="47">
        <v>4861</v>
      </c>
      <c r="N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30" t="str">
        <f t="shared" si="9"/>
        <v xml:space="preserve"> </v>
      </c>
      <c r="Q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30" t="str">
        <f t="shared" si="10"/>
        <v xml:space="preserve"> </v>
      </c>
      <c r="S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30" t="str">
        <f t="shared" si="11"/>
        <v xml:space="preserve"> </v>
      </c>
      <c r="U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30" t="str">
        <f t="shared" si="12"/>
        <v xml:space="preserve"> </v>
      </c>
      <c r="X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30" t="str">
        <f t="shared" si="13"/>
        <v xml:space="preserve"> </v>
      </c>
      <c r="Z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30" t="str">
        <f t="shared" si="14"/>
        <v xml:space="preserve"> </v>
      </c>
      <c r="AB1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6" customFormat="1" hidden="1">
      <c r="A144" s="183" t="str">
        <f t="shared" si="15"/>
        <v>71040501065113</v>
      </c>
      <c r="B144" s="184" t="s">
        <v>439</v>
      </c>
      <c r="C144" s="133" t="s">
        <v>155</v>
      </c>
      <c r="D144" s="132" t="s">
        <v>149</v>
      </c>
      <c r="E144" s="131" t="s">
        <v>106</v>
      </c>
      <c r="F144" s="185" t="s">
        <v>157</v>
      </c>
      <c r="G144" s="130">
        <v>5113</v>
      </c>
      <c r="H144" s="24"/>
      <c r="I144" s="24"/>
      <c r="J144" s="25"/>
      <c r="K144" s="25"/>
      <c r="L144" s="31" t="s">
        <v>174</v>
      </c>
      <c r="M144" s="47">
        <v>5113</v>
      </c>
      <c r="N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30" t="str">
        <f t="shared" ref="P144:P207" si="16">IFERROR(Q144/O144, " ")</f>
        <v xml:space="preserve"> </v>
      </c>
      <c r="Q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30" t="str">
        <f t="shared" ref="R144:R207" si="17">IFERROR(S144/O144, " ")</f>
        <v xml:space="preserve"> </v>
      </c>
      <c r="S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30" t="str">
        <f t="shared" ref="T144:T207" si="18">IFERROR(U144/O144, " ")</f>
        <v xml:space="preserve"> </v>
      </c>
      <c r="U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30" t="str">
        <f t="shared" ref="W144:W207" si="19">IFERROR(X144/V144, " ")</f>
        <v xml:space="preserve"> </v>
      </c>
      <c r="X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30" t="str">
        <f t="shared" ref="Y144:Y207" si="20">IFERROR(Z144/V144, " ")</f>
        <v xml:space="preserve"> </v>
      </c>
      <c r="Z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30" t="str">
        <f t="shared" ref="AA144:AA207" si="21">IFERROR(AB144/V144, " ")</f>
        <v xml:space="preserve"> </v>
      </c>
      <c r="AB1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97" customFormat="1" ht="13.5">
      <c r="A145" s="183" t="str">
        <f t="shared" si="15"/>
        <v>71040501070000</v>
      </c>
      <c r="B145" s="184" t="s">
        <v>439</v>
      </c>
      <c r="C145" s="133" t="s">
        <v>155</v>
      </c>
      <c r="D145" s="132" t="s">
        <v>149</v>
      </c>
      <c r="E145" s="131" t="s">
        <v>106</v>
      </c>
      <c r="F145" s="185" t="s">
        <v>183</v>
      </c>
      <c r="G145" s="186" t="s">
        <v>440</v>
      </c>
      <c r="H145" s="145"/>
      <c r="I145" s="146"/>
      <c r="J145" s="147"/>
      <c r="K145" s="147"/>
      <c r="L145" s="26" t="s">
        <v>184</v>
      </c>
      <c r="M145" s="27"/>
      <c r="N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29" t="str">
        <f t="shared" si="16"/>
        <v xml:space="preserve"> </v>
      </c>
      <c r="Q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29" t="str">
        <f t="shared" si="17"/>
        <v xml:space="preserve"> </v>
      </c>
      <c r="S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29" t="str">
        <f t="shared" si="18"/>
        <v xml:space="preserve"> </v>
      </c>
      <c r="U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29" t="str">
        <f t="shared" si="19"/>
        <v xml:space="preserve"> </v>
      </c>
      <c r="X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29" t="str">
        <f t="shared" si="20"/>
        <v xml:space="preserve"> </v>
      </c>
      <c r="Z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29" t="str">
        <f t="shared" si="21"/>
        <v xml:space="preserve"> </v>
      </c>
      <c r="AB1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6" customFormat="1">
      <c r="A146" s="183" t="str">
        <f t="shared" si="15"/>
        <v>71040501074213</v>
      </c>
      <c r="B146" s="184" t="s">
        <v>439</v>
      </c>
      <c r="C146" s="133" t="s">
        <v>155</v>
      </c>
      <c r="D146" s="132" t="s">
        <v>149</v>
      </c>
      <c r="E146" s="131" t="s">
        <v>106</v>
      </c>
      <c r="F146" s="185" t="s">
        <v>183</v>
      </c>
      <c r="G146" s="130">
        <v>4213</v>
      </c>
      <c r="H146" s="16"/>
      <c r="I146" s="24"/>
      <c r="J146" s="25"/>
      <c r="K146" s="25"/>
      <c r="L146" s="29" t="s">
        <v>115</v>
      </c>
      <c r="M146" s="12">
        <v>4213</v>
      </c>
      <c r="N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30" t="str">
        <f t="shared" si="16"/>
        <v xml:space="preserve"> </v>
      </c>
      <c r="Q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30" t="str">
        <f t="shared" si="17"/>
        <v xml:space="preserve"> </v>
      </c>
      <c r="S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30" t="str">
        <f t="shared" si="18"/>
        <v xml:space="preserve"> </v>
      </c>
      <c r="U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30" t="str">
        <f t="shared" si="19"/>
        <v xml:space="preserve"> </v>
      </c>
      <c r="X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30" t="str">
        <f t="shared" si="20"/>
        <v xml:space="preserve"> </v>
      </c>
      <c r="Z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30" t="str">
        <f t="shared" si="21"/>
        <v xml:space="preserve"> </v>
      </c>
      <c r="AB1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97" customFormat="1" ht="27" hidden="1">
      <c r="A147" s="183" t="str">
        <f t="shared" si="15"/>
        <v>71040501080000</v>
      </c>
      <c r="B147" s="184" t="s">
        <v>439</v>
      </c>
      <c r="C147" s="133" t="s">
        <v>155</v>
      </c>
      <c r="D147" s="132" t="s">
        <v>149</v>
      </c>
      <c r="E147" s="131" t="s">
        <v>106</v>
      </c>
      <c r="F147" s="185" t="s">
        <v>185</v>
      </c>
      <c r="G147" s="186" t="s">
        <v>440</v>
      </c>
      <c r="H147" s="145"/>
      <c r="I147" s="146"/>
      <c r="J147" s="147"/>
      <c r="K147" s="147"/>
      <c r="L147" s="26" t="s">
        <v>186</v>
      </c>
      <c r="M147" s="27"/>
      <c r="N147" s="196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47" s="196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47" s="229" t="str">
        <f t="shared" si="16"/>
        <v xml:space="preserve"> </v>
      </c>
      <c r="Q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29" t="str">
        <f t="shared" si="17"/>
        <v xml:space="preserve"> </v>
      </c>
      <c r="S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29" t="str">
        <f t="shared" si="18"/>
        <v xml:space="preserve"> </v>
      </c>
      <c r="U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96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47" s="229" t="str">
        <f t="shared" si="19"/>
        <v xml:space="preserve"> </v>
      </c>
      <c r="X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29" t="str">
        <f t="shared" si="20"/>
        <v xml:space="preserve"> </v>
      </c>
      <c r="Z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29" t="str">
        <f t="shared" si="21"/>
        <v xml:space="preserve"> </v>
      </c>
      <c r="AB14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6" customFormat="1" hidden="1">
      <c r="A148" s="183" t="str">
        <f t="shared" si="15"/>
        <v>71040501085113</v>
      </c>
      <c r="B148" s="184" t="s">
        <v>439</v>
      </c>
      <c r="C148" s="133" t="s">
        <v>155</v>
      </c>
      <c r="D148" s="132" t="s">
        <v>149</v>
      </c>
      <c r="E148" s="131" t="s">
        <v>106</v>
      </c>
      <c r="F148" s="185" t="s">
        <v>185</v>
      </c>
      <c r="G148" s="130">
        <v>5113</v>
      </c>
      <c r="H148" s="24"/>
      <c r="I148" s="24"/>
      <c r="J148" s="25"/>
      <c r="K148" s="25"/>
      <c r="L148" s="31" t="s">
        <v>174</v>
      </c>
      <c r="M148" s="47">
        <v>5113</v>
      </c>
      <c r="N148" s="182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48" s="182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48" s="230" t="str">
        <f t="shared" si="16"/>
        <v xml:space="preserve"> </v>
      </c>
      <c r="Q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30" t="str">
        <f t="shared" si="17"/>
        <v xml:space="preserve"> </v>
      </c>
      <c r="S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30" t="str">
        <f t="shared" si="18"/>
        <v xml:space="preserve"> </v>
      </c>
      <c r="U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82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48" s="230" t="str">
        <f t="shared" si="19"/>
        <v xml:space="preserve"> </v>
      </c>
      <c r="X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30" t="str">
        <f t="shared" si="20"/>
        <v xml:space="preserve"> </v>
      </c>
      <c r="Z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30" t="str">
        <f t="shared" si="21"/>
        <v xml:space="preserve"> </v>
      </c>
      <c r="AB14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97" customFormat="1" ht="13.5" hidden="1">
      <c r="A149" s="183" t="str">
        <f t="shared" si="15"/>
        <v>71040501090000</v>
      </c>
      <c r="B149" s="184" t="s">
        <v>439</v>
      </c>
      <c r="C149" s="133" t="s">
        <v>155</v>
      </c>
      <c r="D149" s="132" t="s">
        <v>149</v>
      </c>
      <c r="E149" s="131" t="s">
        <v>106</v>
      </c>
      <c r="F149" s="185" t="s">
        <v>187</v>
      </c>
      <c r="G149" s="186" t="s">
        <v>440</v>
      </c>
      <c r="H149" s="145"/>
      <c r="I149" s="146"/>
      <c r="J149" s="147"/>
      <c r="K149" s="147"/>
      <c r="L149" s="26" t="s">
        <v>188</v>
      </c>
      <c r="M149" s="27"/>
      <c r="N149" s="196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49" s="196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49" s="229" t="str">
        <f t="shared" si="16"/>
        <v xml:space="preserve"> </v>
      </c>
      <c r="Q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29" t="str">
        <f t="shared" si="17"/>
        <v xml:space="preserve"> </v>
      </c>
      <c r="S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29" t="str">
        <f t="shared" si="18"/>
        <v xml:space="preserve"> </v>
      </c>
      <c r="U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96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49" s="229" t="str">
        <f t="shared" si="19"/>
        <v xml:space="preserve"> </v>
      </c>
      <c r="X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29" t="str">
        <f t="shared" si="20"/>
        <v xml:space="preserve"> </v>
      </c>
      <c r="Z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29" t="str">
        <f t="shared" si="21"/>
        <v xml:space="preserve"> </v>
      </c>
      <c r="AB1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6" customFormat="1" ht="25.5" hidden="1">
      <c r="A150" s="183" t="str">
        <f t="shared" si="15"/>
        <v>71040501094251</v>
      </c>
      <c r="B150" s="184" t="s">
        <v>439</v>
      </c>
      <c r="C150" s="133" t="s">
        <v>155</v>
      </c>
      <c r="D150" s="132" t="s">
        <v>149</v>
      </c>
      <c r="E150" s="131" t="s">
        <v>106</v>
      </c>
      <c r="F150" s="185" t="s">
        <v>187</v>
      </c>
      <c r="G150" s="130">
        <v>4251</v>
      </c>
      <c r="H150" s="24"/>
      <c r="I150" s="24"/>
      <c r="J150" s="25"/>
      <c r="K150" s="25"/>
      <c r="L150" s="28" t="s">
        <v>142</v>
      </c>
      <c r="M150" s="11">
        <v>4251</v>
      </c>
      <c r="N150" s="182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50" s="182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50" s="230" t="str">
        <f t="shared" si="16"/>
        <v xml:space="preserve"> </v>
      </c>
      <c r="Q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30" t="str">
        <f t="shared" si="17"/>
        <v xml:space="preserve"> </v>
      </c>
      <c r="S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30" t="str">
        <f t="shared" si="18"/>
        <v xml:space="preserve"> </v>
      </c>
      <c r="U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82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50" s="230" t="str">
        <f t="shared" si="19"/>
        <v xml:space="preserve"> </v>
      </c>
      <c r="X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30" t="str">
        <f t="shared" si="20"/>
        <v xml:space="preserve"> </v>
      </c>
      <c r="Z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30" t="str">
        <f t="shared" si="21"/>
        <v xml:space="preserve"> </v>
      </c>
      <c r="AB1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6" customFormat="1" hidden="1">
      <c r="A151" s="183" t="str">
        <f t="shared" si="15"/>
        <v>71040501094639</v>
      </c>
      <c r="B151" s="184" t="s">
        <v>439</v>
      </c>
      <c r="C151" s="133" t="s">
        <v>155</v>
      </c>
      <c r="D151" s="132" t="s">
        <v>149</v>
      </c>
      <c r="E151" s="131" t="s">
        <v>106</v>
      </c>
      <c r="F151" s="185" t="s">
        <v>187</v>
      </c>
      <c r="G151" s="130">
        <v>4639</v>
      </c>
      <c r="H151" s="24"/>
      <c r="I151" s="24"/>
      <c r="J151" s="25"/>
      <c r="K151" s="25"/>
      <c r="L151" s="29" t="s">
        <v>167</v>
      </c>
      <c r="M151" s="30">
        <v>4639</v>
      </c>
      <c r="N151" s="182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1" s="182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1" s="230" t="str">
        <f t="shared" si="16"/>
        <v xml:space="preserve"> </v>
      </c>
      <c r="Q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30" t="str">
        <f t="shared" si="17"/>
        <v xml:space="preserve"> </v>
      </c>
      <c r="S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30" t="str">
        <f t="shared" si="18"/>
        <v xml:space="preserve"> </v>
      </c>
      <c r="U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82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51" s="230" t="str">
        <f t="shared" si="19"/>
        <v xml:space="preserve"> </v>
      </c>
      <c r="X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30" t="str">
        <f t="shared" si="20"/>
        <v xml:space="preserve"> </v>
      </c>
      <c r="Z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30" t="str">
        <f t="shared" si="21"/>
        <v xml:space="preserve"> </v>
      </c>
      <c r="AB1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97" customFormat="1" ht="13.5" hidden="1">
      <c r="A152" s="183" t="str">
        <f t="shared" si="15"/>
        <v>71040501100000</v>
      </c>
      <c r="B152" s="184" t="s">
        <v>439</v>
      </c>
      <c r="C152" s="133" t="s">
        <v>155</v>
      </c>
      <c r="D152" s="132" t="s">
        <v>149</v>
      </c>
      <c r="E152" s="131" t="s">
        <v>106</v>
      </c>
      <c r="F152" s="185" t="s">
        <v>189</v>
      </c>
      <c r="G152" s="186" t="s">
        <v>440</v>
      </c>
      <c r="H152" s="145"/>
      <c r="I152" s="146"/>
      <c r="J152" s="147"/>
      <c r="K152" s="147"/>
      <c r="L152" s="26" t="s">
        <v>190</v>
      </c>
      <c r="M152" s="27"/>
      <c r="N152" s="196">
        <f>+'havelvac 7.2'!N158+'havelvac 7.3'!N158+'havelvac 7.4'!N158+'havelvac 7.5'!N158+'havelvac 7.6'!N158+'havelvac 7.7'!N158+'havelvac 7.9'!N158+'havelvac 7.8'!N158+'havelvac 7.10'!N158+'havelvac 7.11'!N158+'havelvac 7.12'!N158+'havelvac 7.13'!N158</f>
        <v>0</v>
      </c>
      <c r="O152" s="196">
        <f>+'havelvac 7.2'!O158+'havelvac 7.3'!O158+'havelvac 7.4'!O158+'havelvac 7.5'!O158+'havelvac 7.6'!O158+'havelvac 7.7'!O158+'havelvac 7.9'!O158+'havelvac 7.8'!O158+'havelvac 7.10'!O158+'havelvac 7.11'!O158+'havelvac 7.12'!O158+'havelvac 7.13'!O158</f>
        <v>0</v>
      </c>
      <c r="P152" s="229" t="str">
        <f t="shared" si="16"/>
        <v xml:space="preserve"> </v>
      </c>
      <c r="Q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29" t="str">
        <f t="shared" si="17"/>
        <v xml:space="preserve"> </v>
      </c>
      <c r="S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29" t="str">
        <f t="shared" si="18"/>
        <v xml:space="preserve"> </v>
      </c>
      <c r="U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96">
        <f>+'havelvac 7.2'!P158+'havelvac 7.3'!P158+'havelvac 7.4'!P158+'havelvac 7.5'!P158+'havelvac 7.6'!P158+'havelvac 7.7'!P158+'havelvac 7.9'!P158+'havelvac 7.8'!P158+'havelvac 7.10'!P158+'havelvac 7.11'!P158+'havelvac 7.12'!P158+'havelvac 7.13'!P158</f>
        <v>0</v>
      </c>
      <c r="W152" s="229" t="str">
        <f t="shared" si="19"/>
        <v xml:space="preserve"> </v>
      </c>
      <c r="X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29" t="str">
        <f t="shared" si="20"/>
        <v xml:space="preserve"> </v>
      </c>
      <c r="Z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29" t="str">
        <f t="shared" si="21"/>
        <v xml:space="preserve"> </v>
      </c>
      <c r="AB1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6" customFormat="1" hidden="1">
      <c r="A153" s="183" t="str">
        <f t="shared" si="15"/>
        <v>71040501104861</v>
      </c>
      <c r="B153" s="184" t="s">
        <v>439</v>
      </c>
      <c r="C153" s="133" t="s">
        <v>155</v>
      </c>
      <c r="D153" s="132" t="s">
        <v>149</v>
      </c>
      <c r="E153" s="131" t="s">
        <v>106</v>
      </c>
      <c r="F153" s="185" t="s">
        <v>189</v>
      </c>
      <c r="G153" s="130">
        <v>4861</v>
      </c>
      <c r="H153" s="24"/>
      <c r="I153" s="24"/>
      <c r="J153" s="25"/>
      <c r="K153" s="25"/>
      <c r="L153" s="31" t="s">
        <v>134</v>
      </c>
      <c r="M153" s="47">
        <v>4861</v>
      </c>
      <c r="N153" s="182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3" s="182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3" s="230" t="str">
        <f t="shared" si="16"/>
        <v xml:space="preserve"> </v>
      </c>
      <c r="Q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30" t="str">
        <f t="shared" si="17"/>
        <v xml:space="preserve"> </v>
      </c>
      <c r="S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30" t="str">
        <f t="shared" si="18"/>
        <v xml:space="preserve"> </v>
      </c>
      <c r="U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82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53" s="230" t="str">
        <f t="shared" si="19"/>
        <v xml:space="preserve"> </v>
      </c>
      <c r="X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30" t="str">
        <f t="shared" si="20"/>
        <v xml:space="preserve"> </v>
      </c>
      <c r="Z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30" t="str">
        <f t="shared" si="21"/>
        <v xml:space="preserve"> </v>
      </c>
      <c r="AB1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97" customFormat="1" ht="13.5" hidden="1">
      <c r="A154" s="183" t="str">
        <f t="shared" si="15"/>
        <v>71040501110000</v>
      </c>
      <c r="B154" s="184" t="s">
        <v>439</v>
      </c>
      <c r="C154" s="133" t="s">
        <v>155</v>
      </c>
      <c r="D154" s="132" t="s">
        <v>149</v>
      </c>
      <c r="E154" s="131" t="s">
        <v>106</v>
      </c>
      <c r="F154" s="185" t="s">
        <v>104</v>
      </c>
      <c r="G154" s="186" t="s">
        <v>440</v>
      </c>
      <c r="H154" s="145"/>
      <c r="I154" s="146"/>
      <c r="J154" s="147"/>
      <c r="K154" s="147"/>
      <c r="L154" s="26" t="s">
        <v>191</v>
      </c>
      <c r="M154" s="27"/>
      <c r="N154" s="196">
        <f>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54" s="196">
        <f>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54" s="229" t="str">
        <f t="shared" si="16"/>
        <v xml:space="preserve"> </v>
      </c>
      <c r="Q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29" t="str">
        <f t="shared" si="17"/>
        <v xml:space="preserve"> </v>
      </c>
      <c r="S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29" t="str">
        <f t="shared" si="18"/>
        <v xml:space="preserve"> </v>
      </c>
      <c r="U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96">
        <f>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W154" s="229" t="str">
        <f t="shared" si="19"/>
        <v xml:space="preserve"> </v>
      </c>
      <c r="X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29" t="str">
        <f t="shared" si="20"/>
        <v xml:space="preserve"> </v>
      </c>
      <c r="Z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29" t="str">
        <f t="shared" si="21"/>
        <v xml:space="preserve"> </v>
      </c>
      <c r="AB1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6" customFormat="1" hidden="1">
      <c r="A155" s="183" t="str">
        <f t="shared" si="15"/>
        <v>71040501115112</v>
      </c>
      <c r="B155" s="184" t="s">
        <v>439</v>
      </c>
      <c r="C155" s="133" t="s">
        <v>155</v>
      </c>
      <c r="D155" s="132" t="s">
        <v>149</v>
      </c>
      <c r="E155" s="131" t="s">
        <v>106</v>
      </c>
      <c r="F155" s="185" t="s">
        <v>104</v>
      </c>
      <c r="G155" s="130">
        <v>5112</v>
      </c>
      <c r="H155" s="24"/>
      <c r="I155" s="24"/>
      <c r="J155" s="25"/>
      <c r="K155" s="25"/>
      <c r="L155" s="29" t="s">
        <v>173</v>
      </c>
      <c r="M155" s="30">
        <v>5112</v>
      </c>
      <c r="N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30" t="str">
        <f t="shared" si="16"/>
        <v xml:space="preserve"> </v>
      </c>
      <c r="Q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30" t="str">
        <f t="shared" si="17"/>
        <v xml:space="preserve"> </v>
      </c>
      <c r="S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30" t="str">
        <f t="shared" si="18"/>
        <v xml:space="preserve"> </v>
      </c>
      <c r="U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30" t="str">
        <f t="shared" si="19"/>
        <v xml:space="preserve"> </v>
      </c>
      <c r="X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30" t="str">
        <f t="shared" si="20"/>
        <v xml:space="preserve"> </v>
      </c>
      <c r="Z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30" t="str">
        <f t="shared" si="21"/>
        <v xml:space="preserve"> </v>
      </c>
      <c r="AB1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97" customFormat="1" ht="13.5" hidden="1">
      <c r="A156" s="183" t="str">
        <f t="shared" si="15"/>
        <v>71040501120000</v>
      </c>
      <c r="B156" s="184" t="s">
        <v>439</v>
      </c>
      <c r="C156" s="133" t="s">
        <v>155</v>
      </c>
      <c r="D156" s="132" t="s">
        <v>149</v>
      </c>
      <c r="E156" s="131" t="s">
        <v>106</v>
      </c>
      <c r="F156" s="185" t="s">
        <v>443</v>
      </c>
      <c r="G156" s="186" t="s">
        <v>440</v>
      </c>
      <c r="H156" s="145"/>
      <c r="I156" s="146"/>
      <c r="J156" s="147"/>
      <c r="K156" s="147"/>
      <c r="L156" s="26" t="s">
        <v>192</v>
      </c>
      <c r="M156" s="27"/>
      <c r="N156" s="196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56" s="196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56" s="229" t="str">
        <f t="shared" si="16"/>
        <v xml:space="preserve"> </v>
      </c>
      <c r="Q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29" t="str">
        <f t="shared" si="17"/>
        <v xml:space="preserve"> </v>
      </c>
      <c r="S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29" t="str">
        <f t="shared" si="18"/>
        <v xml:space="preserve"> </v>
      </c>
      <c r="U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96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56" s="229" t="str">
        <f t="shared" si="19"/>
        <v xml:space="preserve"> </v>
      </c>
      <c r="X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29" t="str">
        <f t="shared" si="20"/>
        <v xml:space="preserve"> </v>
      </c>
      <c r="Z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29" t="str">
        <f t="shared" si="21"/>
        <v xml:space="preserve"> </v>
      </c>
      <c r="AB1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6" customFormat="1" hidden="1">
      <c r="A157" s="183" t="str">
        <f t="shared" si="15"/>
        <v>71040501125129</v>
      </c>
      <c r="B157" s="184" t="s">
        <v>439</v>
      </c>
      <c r="C157" s="133" t="s">
        <v>155</v>
      </c>
      <c r="D157" s="132" t="s">
        <v>149</v>
      </c>
      <c r="E157" s="131" t="s">
        <v>106</v>
      </c>
      <c r="F157" s="185" t="s">
        <v>443</v>
      </c>
      <c r="G157" s="130">
        <v>5129</v>
      </c>
      <c r="H157" s="24"/>
      <c r="I157" s="24"/>
      <c r="J157" s="25"/>
      <c r="K157" s="25"/>
      <c r="L157" s="28" t="s">
        <v>137</v>
      </c>
      <c r="M157" s="11">
        <v>5129</v>
      </c>
      <c r="N157" s="182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57" s="182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57" s="230" t="str">
        <f t="shared" si="16"/>
        <v xml:space="preserve"> </v>
      </c>
      <c r="Q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30" t="str">
        <f t="shared" si="17"/>
        <v xml:space="preserve"> </v>
      </c>
      <c r="S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30" t="str">
        <f t="shared" si="18"/>
        <v xml:space="preserve"> </v>
      </c>
      <c r="U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82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57" s="230" t="str">
        <f t="shared" si="19"/>
        <v xml:space="preserve"> </v>
      </c>
      <c r="X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30" t="str">
        <f t="shared" si="20"/>
        <v xml:space="preserve"> </v>
      </c>
      <c r="Z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30" t="str">
        <f t="shared" si="21"/>
        <v xml:space="preserve"> </v>
      </c>
      <c r="AB1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97" customFormat="1" ht="13.5" hidden="1">
      <c r="A158" s="183" t="str">
        <f t="shared" si="15"/>
        <v>71040501130000</v>
      </c>
      <c r="B158" s="184" t="s">
        <v>439</v>
      </c>
      <c r="C158" s="133" t="s">
        <v>155</v>
      </c>
      <c r="D158" s="132" t="s">
        <v>149</v>
      </c>
      <c r="E158" s="131" t="s">
        <v>106</v>
      </c>
      <c r="F158" s="185" t="s">
        <v>444</v>
      </c>
      <c r="G158" s="186" t="s">
        <v>440</v>
      </c>
      <c r="H158" s="145"/>
      <c r="I158" s="146"/>
      <c r="J158" s="147"/>
      <c r="K158" s="147"/>
      <c r="L158" s="26" t="s">
        <v>193</v>
      </c>
      <c r="M158" s="27"/>
      <c r="N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29" t="str">
        <f t="shared" si="16"/>
        <v xml:space="preserve"> </v>
      </c>
      <c r="Q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29" t="str">
        <f t="shared" si="17"/>
        <v xml:space="preserve"> </v>
      </c>
      <c r="S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29" t="str">
        <f t="shared" si="18"/>
        <v xml:space="preserve"> </v>
      </c>
      <c r="U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29" t="str">
        <f t="shared" si="19"/>
        <v xml:space="preserve"> </v>
      </c>
      <c r="X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29" t="str">
        <f t="shared" si="20"/>
        <v xml:space="preserve"> </v>
      </c>
      <c r="Z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29" t="str">
        <f t="shared" si="21"/>
        <v xml:space="preserve"> </v>
      </c>
      <c r="AB1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6" customFormat="1" ht="25.5" hidden="1">
      <c r="A159" s="183" t="str">
        <f t="shared" si="15"/>
        <v>71040501134251</v>
      </c>
      <c r="B159" s="184" t="s">
        <v>439</v>
      </c>
      <c r="C159" s="133" t="s">
        <v>155</v>
      </c>
      <c r="D159" s="132" t="s">
        <v>149</v>
      </c>
      <c r="E159" s="131" t="s">
        <v>106</v>
      </c>
      <c r="F159" s="185" t="s">
        <v>444</v>
      </c>
      <c r="G159" s="130">
        <v>4251</v>
      </c>
      <c r="H159" s="24"/>
      <c r="I159" s="24"/>
      <c r="J159" s="25"/>
      <c r="K159" s="25"/>
      <c r="L159" s="28" t="s">
        <v>142</v>
      </c>
      <c r="M159" s="11">
        <v>4251</v>
      </c>
      <c r="N159" s="182">
        <f>+'havelvac 7.2'!N172+'havelvac 7.3'!N172+'havelvac 7.4'!N172+'havelvac 7.5'!N172+'havelvac 7.6'!N172+'havelvac 7.7'!N172+'havelvac 7.9'!N172+'havelvac 7.8'!N172+'havelvac 7.10'!N172+'havelvac 7.11'!N172+'havelvac 7.12'!N172+'havelvac 7.13'!N172</f>
        <v>0</v>
      </c>
      <c r="O159" s="182">
        <f>+'havelvac 7.2'!O172+'havelvac 7.3'!O172+'havelvac 7.4'!O172+'havelvac 7.5'!O172+'havelvac 7.6'!O172+'havelvac 7.7'!O172+'havelvac 7.9'!O172+'havelvac 7.8'!O172+'havelvac 7.10'!O172+'havelvac 7.11'!O172+'havelvac 7.12'!O172+'havelvac 7.13'!O172</f>
        <v>0</v>
      </c>
      <c r="P159" s="230" t="str">
        <f t="shared" si="16"/>
        <v xml:space="preserve"> </v>
      </c>
      <c r="Q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30" t="str">
        <f t="shared" si="17"/>
        <v xml:space="preserve"> </v>
      </c>
      <c r="S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30" t="str">
        <f t="shared" si="18"/>
        <v xml:space="preserve"> </v>
      </c>
      <c r="U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82">
        <f>+'havelvac 7.2'!P172+'havelvac 7.3'!P172+'havelvac 7.4'!P172+'havelvac 7.5'!P172+'havelvac 7.6'!P172+'havelvac 7.7'!P172+'havelvac 7.9'!P172+'havelvac 7.8'!P172+'havelvac 7.10'!P172+'havelvac 7.11'!P172+'havelvac 7.12'!P172+'havelvac 7.13'!P172</f>
        <v>0</v>
      </c>
      <c r="W159" s="230" t="str">
        <f t="shared" si="19"/>
        <v xml:space="preserve"> </v>
      </c>
      <c r="X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30" t="str">
        <f t="shared" si="20"/>
        <v xml:space="preserve"> </v>
      </c>
      <c r="Z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30" t="str">
        <f t="shared" si="21"/>
        <v xml:space="preserve"> </v>
      </c>
      <c r="AB1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6" customFormat="1" hidden="1">
      <c r="A160" s="183" t="str">
        <f t="shared" si="15"/>
        <v>71040501135129</v>
      </c>
      <c r="B160" s="184" t="s">
        <v>439</v>
      </c>
      <c r="C160" s="133" t="s">
        <v>155</v>
      </c>
      <c r="D160" s="132" t="s">
        <v>149</v>
      </c>
      <c r="E160" s="131" t="s">
        <v>106</v>
      </c>
      <c r="F160" s="185" t="s">
        <v>444</v>
      </c>
      <c r="G160" s="130">
        <v>5129</v>
      </c>
      <c r="H160" s="24"/>
      <c r="I160" s="24"/>
      <c r="J160" s="25"/>
      <c r="K160" s="25"/>
      <c r="L160" s="28" t="s">
        <v>137</v>
      </c>
      <c r="M160" s="11">
        <v>5129</v>
      </c>
      <c r="N160" s="182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60" s="182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60" s="230" t="str">
        <f t="shared" si="16"/>
        <v xml:space="preserve"> </v>
      </c>
      <c r="Q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30" t="str">
        <f t="shared" si="17"/>
        <v xml:space="preserve"> </v>
      </c>
      <c r="S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30" t="str">
        <f t="shared" si="18"/>
        <v xml:space="preserve"> </v>
      </c>
      <c r="U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82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60" s="230" t="str">
        <f t="shared" si="19"/>
        <v xml:space="preserve"> </v>
      </c>
      <c r="X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30" t="str">
        <f t="shared" si="20"/>
        <v xml:space="preserve"> </v>
      </c>
      <c r="Z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30" t="str">
        <f t="shared" si="21"/>
        <v xml:space="preserve"> </v>
      </c>
      <c r="AB1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6" customFormat="1" hidden="1">
      <c r="A161" s="183" t="str">
        <f t="shared" si="15"/>
        <v>71040501135221</v>
      </c>
      <c r="B161" s="184" t="s">
        <v>439</v>
      </c>
      <c r="C161" s="133" t="s">
        <v>155</v>
      </c>
      <c r="D161" s="132" t="s">
        <v>149</v>
      </c>
      <c r="E161" s="131" t="s">
        <v>106</v>
      </c>
      <c r="F161" s="185" t="s">
        <v>444</v>
      </c>
      <c r="G161" s="130">
        <v>5221</v>
      </c>
      <c r="H161" s="24"/>
      <c r="I161" s="24"/>
      <c r="J161" s="25"/>
      <c r="K161" s="25"/>
      <c r="L161" s="31" t="s">
        <v>194</v>
      </c>
      <c r="M161" s="47">
        <v>5221</v>
      </c>
      <c r="N161" s="182">
        <f>+'havelvac 7.2'!N174+'havelvac 7.3'!N174+'havelvac 7.4'!N174+'havelvac 7.5'!N174+'havelvac 7.6'!N174+'havelvac 7.7'!N174+'havelvac 7.9'!N174+'havelvac 7.8'!N174+'havelvac 7.10'!N174+'havelvac 7.11'!N174+'havelvac 7.12'!N174+'havelvac 7.13'!N174</f>
        <v>0</v>
      </c>
      <c r="O161" s="182">
        <f>+'havelvac 7.2'!O174+'havelvac 7.3'!O174+'havelvac 7.4'!O174+'havelvac 7.5'!O174+'havelvac 7.6'!O174+'havelvac 7.7'!O174+'havelvac 7.9'!O174+'havelvac 7.8'!O174+'havelvac 7.10'!O174+'havelvac 7.11'!O174+'havelvac 7.12'!O174+'havelvac 7.13'!O174</f>
        <v>0</v>
      </c>
      <c r="P161" s="230" t="str">
        <f t="shared" si="16"/>
        <v xml:space="preserve"> </v>
      </c>
      <c r="Q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30" t="str">
        <f t="shared" si="17"/>
        <v xml:space="preserve"> </v>
      </c>
      <c r="S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30" t="str">
        <f t="shared" si="18"/>
        <v xml:space="preserve"> </v>
      </c>
      <c r="U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82">
        <f>+'havelvac 7.2'!P174+'havelvac 7.3'!P174+'havelvac 7.4'!P174+'havelvac 7.5'!P174+'havelvac 7.6'!P174+'havelvac 7.7'!P174+'havelvac 7.9'!P174+'havelvac 7.8'!P174+'havelvac 7.10'!P174+'havelvac 7.11'!P174+'havelvac 7.12'!P174+'havelvac 7.13'!P174</f>
        <v>0</v>
      </c>
      <c r="W161" s="230" t="str">
        <f t="shared" si="19"/>
        <v xml:space="preserve"> </v>
      </c>
      <c r="X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30" t="str">
        <f t="shared" si="20"/>
        <v xml:space="preserve"> </v>
      </c>
      <c r="Z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30" t="str">
        <f t="shared" si="21"/>
        <v xml:space="preserve"> </v>
      </c>
      <c r="AB1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97" customFormat="1" ht="54" hidden="1">
      <c r="A162" s="183" t="str">
        <f t="shared" si="15"/>
        <v>71040501140000</v>
      </c>
      <c r="B162" s="184" t="s">
        <v>439</v>
      </c>
      <c r="C162" s="133" t="s">
        <v>155</v>
      </c>
      <c r="D162" s="132" t="s">
        <v>149</v>
      </c>
      <c r="E162" s="131" t="s">
        <v>106</v>
      </c>
      <c r="F162" s="185" t="s">
        <v>445</v>
      </c>
      <c r="G162" s="186" t="s">
        <v>440</v>
      </c>
      <c r="H162" s="145"/>
      <c r="I162" s="146"/>
      <c r="J162" s="147"/>
      <c r="K162" s="147"/>
      <c r="L162" s="26" t="s">
        <v>195</v>
      </c>
      <c r="M162" s="27"/>
      <c r="N162" s="196">
        <f>+'havelvac 7.2'!N175+'havelvac 7.3'!N175+'havelvac 7.4'!N175+'havelvac 7.5'!N175+'havelvac 7.6'!N175+'havelvac 7.7'!N175+'havelvac 7.9'!N175+'havelvac 7.8'!N175+'havelvac 7.10'!N175+'havelvac 7.11'!N175+'havelvac 7.12'!N175+'havelvac 7.13'!N175</f>
        <v>0</v>
      </c>
      <c r="O162" s="196">
        <f>+'havelvac 7.2'!O175+'havelvac 7.3'!O175+'havelvac 7.4'!O175+'havelvac 7.5'!O175+'havelvac 7.6'!O175+'havelvac 7.7'!O175+'havelvac 7.9'!O175+'havelvac 7.8'!O175+'havelvac 7.10'!O175+'havelvac 7.11'!O175+'havelvac 7.12'!O175+'havelvac 7.13'!O175</f>
        <v>0</v>
      </c>
      <c r="P162" s="229" t="str">
        <f t="shared" si="16"/>
        <v xml:space="preserve"> </v>
      </c>
      <c r="Q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29" t="str">
        <f t="shared" si="17"/>
        <v xml:space="preserve"> </v>
      </c>
      <c r="S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29" t="str">
        <f t="shared" si="18"/>
        <v xml:space="preserve"> </v>
      </c>
      <c r="U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96">
        <f>+'havelvac 7.2'!P175+'havelvac 7.3'!P175+'havelvac 7.4'!P175+'havelvac 7.5'!P175+'havelvac 7.6'!P175+'havelvac 7.7'!P175+'havelvac 7.9'!P175+'havelvac 7.8'!P175+'havelvac 7.10'!P175+'havelvac 7.11'!P175+'havelvac 7.12'!P175+'havelvac 7.13'!P175</f>
        <v>0</v>
      </c>
      <c r="W162" s="229" t="str">
        <f t="shared" si="19"/>
        <v xml:space="preserve"> </v>
      </c>
      <c r="X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29" t="str">
        <f t="shared" si="20"/>
        <v xml:space="preserve"> </v>
      </c>
      <c r="Z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29" t="str">
        <f t="shared" si="21"/>
        <v xml:space="preserve"> </v>
      </c>
      <c r="AB16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6" customFormat="1" hidden="1">
      <c r="A163" s="183" t="str">
        <f t="shared" si="15"/>
        <v>71040501144729</v>
      </c>
      <c r="B163" s="184" t="s">
        <v>439</v>
      </c>
      <c r="C163" s="133" t="s">
        <v>155</v>
      </c>
      <c r="D163" s="132" t="s">
        <v>149</v>
      </c>
      <c r="E163" s="131" t="s">
        <v>106</v>
      </c>
      <c r="F163" s="185" t="s">
        <v>445</v>
      </c>
      <c r="G163" s="130">
        <v>4729</v>
      </c>
      <c r="H163" s="24"/>
      <c r="I163" s="24"/>
      <c r="J163" s="25"/>
      <c r="K163" s="25"/>
      <c r="L163" s="28" t="s">
        <v>132</v>
      </c>
      <c r="M163" s="11">
        <v>4729</v>
      </c>
      <c r="N163" s="182">
        <f>+'havelvac 7.2'!N176+'havelvac 7.3'!N176+'havelvac 7.4'!N176+'havelvac 7.5'!N176+'havelvac 7.6'!N176+'havelvac 7.7'!N176+'havelvac 7.9'!N176+'havelvac 7.8'!N176+'havelvac 7.10'!N176+'havelvac 7.11'!N176+'havelvac 7.12'!N176+'havelvac 7.13'!N176</f>
        <v>0</v>
      </c>
      <c r="O163" s="182">
        <f>+'havelvac 7.2'!O176+'havelvac 7.3'!O176+'havelvac 7.4'!O176+'havelvac 7.5'!O176+'havelvac 7.6'!O176+'havelvac 7.7'!O176+'havelvac 7.9'!O176+'havelvac 7.8'!O176+'havelvac 7.10'!O176+'havelvac 7.11'!O176+'havelvac 7.12'!O176+'havelvac 7.13'!O176</f>
        <v>0</v>
      </c>
      <c r="P163" s="230" t="str">
        <f t="shared" si="16"/>
        <v xml:space="preserve"> </v>
      </c>
      <c r="Q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30" t="str">
        <f t="shared" si="17"/>
        <v xml:space="preserve"> </v>
      </c>
      <c r="S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30" t="str">
        <f t="shared" si="18"/>
        <v xml:space="preserve"> </v>
      </c>
      <c r="U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82">
        <f>+'havelvac 7.2'!P176+'havelvac 7.3'!P176+'havelvac 7.4'!P176+'havelvac 7.5'!P176+'havelvac 7.6'!P176+'havelvac 7.7'!P176+'havelvac 7.9'!P176+'havelvac 7.8'!P176+'havelvac 7.10'!P176+'havelvac 7.11'!P176+'havelvac 7.12'!P176+'havelvac 7.13'!P176</f>
        <v>0</v>
      </c>
      <c r="W163" s="230" t="str">
        <f t="shared" si="19"/>
        <v xml:space="preserve"> </v>
      </c>
      <c r="X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30" t="str">
        <f t="shared" si="20"/>
        <v xml:space="preserve"> </v>
      </c>
      <c r="Z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30" t="str">
        <f t="shared" si="21"/>
        <v xml:space="preserve"> </v>
      </c>
      <c r="AB1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97" customFormat="1" ht="13.5" hidden="1">
      <c r="A164" s="183" t="str">
        <f t="shared" si="15"/>
        <v>71040501150000</v>
      </c>
      <c r="B164" s="184" t="s">
        <v>439</v>
      </c>
      <c r="C164" s="133" t="s">
        <v>155</v>
      </c>
      <c r="D164" s="132" t="s">
        <v>149</v>
      </c>
      <c r="E164" s="131" t="s">
        <v>106</v>
      </c>
      <c r="F164" s="185" t="s">
        <v>446</v>
      </c>
      <c r="G164" s="186" t="s">
        <v>440</v>
      </c>
      <c r="H164" s="145"/>
      <c r="I164" s="146"/>
      <c r="J164" s="147"/>
      <c r="K164" s="147"/>
      <c r="L164" s="26" t="s">
        <v>196</v>
      </c>
      <c r="M164" s="27"/>
      <c r="N164" s="196">
        <f>+'havelvac 7.2'!N177+'havelvac 7.3'!N177+'havelvac 7.4'!N177+'havelvac 7.5'!N177+'havelvac 7.6'!N177+'havelvac 7.7'!N177+'havelvac 7.9'!N177+'havelvac 7.8'!N177+'havelvac 7.10'!N177+'havelvac 7.11'!N177+'havelvac 7.12'!N177+'havelvac 7.13'!N177</f>
        <v>0</v>
      </c>
      <c r="O164" s="196">
        <f>+'havelvac 7.2'!O177+'havelvac 7.3'!O177+'havelvac 7.4'!O177+'havelvac 7.5'!O177+'havelvac 7.6'!O177+'havelvac 7.7'!O177+'havelvac 7.9'!O177+'havelvac 7.8'!O177+'havelvac 7.10'!O177+'havelvac 7.11'!O177+'havelvac 7.12'!O177+'havelvac 7.13'!O177</f>
        <v>0</v>
      </c>
      <c r="P164" s="229" t="str">
        <f t="shared" si="16"/>
        <v xml:space="preserve"> </v>
      </c>
      <c r="Q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29" t="str">
        <f t="shared" si="17"/>
        <v xml:space="preserve"> </v>
      </c>
      <c r="S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29" t="str">
        <f t="shared" si="18"/>
        <v xml:space="preserve"> </v>
      </c>
      <c r="U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96">
        <f>+'havelvac 7.2'!P177+'havelvac 7.3'!P177+'havelvac 7.4'!P177+'havelvac 7.5'!P177+'havelvac 7.6'!P177+'havelvac 7.7'!P177+'havelvac 7.9'!P177+'havelvac 7.8'!P177+'havelvac 7.10'!P177+'havelvac 7.11'!P177+'havelvac 7.12'!P177+'havelvac 7.13'!P177</f>
        <v>0</v>
      </c>
      <c r="W164" s="229" t="str">
        <f t="shared" si="19"/>
        <v xml:space="preserve"> </v>
      </c>
      <c r="X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29" t="str">
        <f t="shared" si="20"/>
        <v xml:space="preserve"> </v>
      </c>
      <c r="Z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29" t="str">
        <f t="shared" si="21"/>
        <v xml:space="preserve"> </v>
      </c>
      <c r="AB16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6" customFormat="1" hidden="1">
      <c r="A165" s="183" t="str">
        <f t="shared" si="15"/>
        <v>71040501155112</v>
      </c>
      <c r="B165" s="184" t="s">
        <v>439</v>
      </c>
      <c r="C165" s="133" t="s">
        <v>155</v>
      </c>
      <c r="D165" s="132" t="s">
        <v>149</v>
      </c>
      <c r="E165" s="131" t="s">
        <v>106</v>
      </c>
      <c r="F165" s="185" t="s">
        <v>446</v>
      </c>
      <c r="G165" s="130">
        <v>5112</v>
      </c>
      <c r="H165" s="24"/>
      <c r="I165" s="24"/>
      <c r="J165" s="25"/>
      <c r="K165" s="25"/>
      <c r="L165" s="29" t="s">
        <v>173</v>
      </c>
      <c r="M165" s="11">
        <v>5112</v>
      </c>
      <c r="N165" s="182">
        <f>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65" s="182">
        <f>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65" s="230" t="str">
        <f t="shared" si="16"/>
        <v xml:space="preserve"> </v>
      </c>
      <c r="Q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30" t="str">
        <f t="shared" si="17"/>
        <v xml:space="preserve"> </v>
      </c>
      <c r="S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30" t="str">
        <f t="shared" si="18"/>
        <v xml:space="preserve"> </v>
      </c>
      <c r="U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82">
        <f>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W165" s="230" t="str">
        <f t="shared" si="19"/>
        <v xml:space="preserve"> </v>
      </c>
      <c r="X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30" t="str">
        <f t="shared" si="20"/>
        <v xml:space="preserve"> </v>
      </c>
      <c r="Z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30" t="str">
        <f t="shared" si="21"/>
        <v xml:space="preserve"> </v>
      </c>
      <c r="AB1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6" customFormat="1" hidden="1">
      <c r="A166" s="183" t="str">
        <f t="shared" si="15"/>
        <v>71040501155133</v>
      </c>
      <c r="B166" s="184" t="s">
        <v>439</v>
      </c>
      <c r="C166" s="133" t="s">
        <v>155</v>
      </c>
      <c r="D166" s="132" t="s">
        <v>149</v>
      </c>
      <c r="E166" s="131" t="s">
        <v>106</v>
      </c>
      <c r="F166" s="185" t="s">
        <v>446</v>
      </c>
      <c r="G166" s="130">
        <v>5133</v>
      </c>
      <c r="H166" s="24"/>
      <c r="I166" s="24"/>
      <c r="J166" s="25"/>
      <c r="K166" s="25"/>
      <c r="L166" s="28" t="s">
        <v>197</v>
      </c>
      <c r="M166" s="11">
        <v>5133</v>
      </c>
      <c r="N166" s="182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66" s="182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66" s="230" t="str">
        <f t="shared" si="16"/>
        <v xml:space="preserve"> </v>
      </c>
      <c r="Q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30" t="str">
        <f t="shared" si="17"/>
        <v xml:space="preserve"> </v>
      </c>
      <c r="S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30" t="str">
        <f t="shared" si="18"/>
        <v xml:space="preserve"> </v>
      </c>
      <c r="U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82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66" s="230" t="str">
        <f t="shared" si="19"/>
        <v xml:space="preserve"> </v>
      </c>
      <c r="X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30" t="str">
        <f t="shared" si="20"/>
        <v xml:space="preserve"> </v>
      </c>
      <c r="Z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30" t="str">
        <f t="shared" si="21"/>
        <v xml:space="preserve"> </v>
      </c>
      <c r="AB1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6" customFormat="1" hidden="1">
      <c r="A167" s="183" t="str">
        <f t="shared" si="15"/>
        <v>71040501155134</v>
      </c>
      <c r="B167" s="184" t="s">
        <v>439</v>
      </c>
      <c r="C167" s="133" t="s">
        <v>155</v>
      </c>
      <c r="D167" s="132" t="s">
        <v>149</v>
      </c>
      <c r="E167" s="131" t="s">
        <v>106</v>
      </c>
      <c r="F167" s="185" t="s">
        <v>446</v>
      </c>
      <c r="G167" s="130">
        <v>5134</v>
      </c>
      <c r="H167" s="24"/>
      <c r="I167" s="24"/>
      <c r="J167" s="25"/>
      <c r="K167" s="25"/>
      <c r="L167" s="28" t="s">
        <v>198</v>
      </c>
      <c r="M167" s="11">
        <v>5134</v>
      </c>
      <c r="N167" s="182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67" s="182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67" s="230" t="str">
        <f t="shared" si="16"/>
        <v xml:space="preserve"> </v>
      </c>
      <c r="Q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30" t="str">
        <f t="shared" si="17"/>
        <v xml:space="preserve"> </v>
      </c>
      <c r="S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30" t="str">
        <f t="shared" si="18"/>
        <v xml:space="preserve"> </v>
      </c>
      <c r="U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82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67" s="230" t="str">
        <f t="shared" si="19"/>
        <v xml:space="preserve"> </v>
      </c>
      <c r="X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30" t="str">
        <f t="shared" si="20"/>
        <v xml:space="preserve"> </v>
      </c>
      <c r="Z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30" t="str">
        <f t="shared" si="21"/>
        <v xml:space="preserve"> </v>
      </c>
      <c r="AB1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92" customFormat="1" ht="12.75">
      <c r="A168" s="183" t="str">
        <f t="shared" si="15"/>
        <v>71040505000000</v>
      </c>
      <c r="B168" s="184" t="s">
        <v>439</v>
      </c>
      <c r="C168" s="133" t="s">
        <v>155</v>
      </c>
      <c r="D168" s="132" t="s">
        <v>149</v>
      </c>
      <c r="E168" s="131" t="s">
        <v>149</v>
      </c>
      <c r="F168" s="185" t="s">
        <v>441</v>
      </c>
      <c r="G168" s="186" t="s">
        <v>440</v>
      </c>
      <c r="H168" s="150">
        <v>2455</v>
      </c>
      <c r="I168" s="151" t="s">
        <v>155</v>
      </c>
      <c r="J168" s="152">
        <v>5</v>
      </c>
      <c r="K168" s="152">
        <v>5</v>
      </c>
      <c r="L168" s="153" t="s">
        <v>199</v>
      </c>
      <c r="M168" s="154"/>
      <c r="N168" s="191">
        <f>+'havelvac 7.2'!N181+'havelvac 7.3'!N181+'havelvac 7.4'!N181+'havelvac 7.5'!N181+'havelvac 7.6'!N181+'havelvac 7.7'!N181+'havelvac 7.9'!N181+'havelvac 7.8'!N181+'havelvac 7.10'!N181+'havelvac 7.11'!N181+'havelvac 7.12'!N181+'havelvac 7.13'!N181</f>
        <v>0</v>
      </c>
      <c r="O168" s="191">
        <f>+'havelvac 7.2'!O181+'havelvac 7.3'!O181+'havelvac 7.4'!O181+'havelvac 7.5'!O181+'havelvac 7.6'!O181+'havelvac 7.7'!O181+'havelvac 7.9'!O181+'havelvac 7.8'!O181+'havelvac 7.10'!O181+'havelvac 7.11'!O181+'havelvac 7.12'!O181+'havelvac 7.13'!O181</f>
        <v>0</v>
      </c>
      <c r="P168" s="228" t="str">
        <f t="shared" si="16"/>
        <v xml:space="preserve"> </v>
      </c>
      <c r="Q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28" t="str">
        <f t="shared" si="17"/>
        <v xml:space="preserve"> </v>
      </c>
      <c r="S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28" t="str">
        <f t="shared" si="18"/>
        <v xml:space="preserve"> </v>
      </c>
      <c r="U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91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68" s="228" t="str">
        <f t="shared" si="19"/>
        <v xml:space="preserve"> </v>
      </c>
      <c r="X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28" t="str">
        <f t="shared" si="20"/>
        <v xml:space="preserve"> </v>
      </c>
      <c r="Z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28" t="str">
        <f t="shared" si="21"/>
        <v xml:space="preserve"> </v>
      </c>
      <c r="AB16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6" customFormat="1" ht="12.75">
      <c r="A169" s="183" t="str">
        <f t="shared" si="15"/>
        <v>71040505000001</v>
      </c>
      <c r="B169" s="184" t="s">
        <v>439</v>
      </c>
      <c r="C169" s="133" t="s">
        <v>155</v>
      </c>
      <c r="D169" s="132" t="s">
        <v>149</v>
      </c>
      <c r="E169" s="131" t="s">
        <v>149</v>
      </c>
      <c r="F169" s="185" t="s">
        <v>441</v>
      </c>
      <c r="G169" s="186" t="s">
        <v>96</v>
      </c>
      <c r="H169" s="24"/>
      <c r="I169" s="24"/>
      <c r="J169" s="25"/>
      <c r="K169" s="25"/>
      <c r="L169" s="29" t="s">
        <v>108</v>
      </c>
      <c r="M169" s="30"/>
      <c r="N169" s="189">
        <f>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69" s="189">
        <f>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69" s="226" t="str">
        <f t="shared" si="16"/>
        <v xml:space="preserve"> </v>
      </c>
      <c r="Q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26" t="str">
        <f t="shared" si="17"/>
        <v xml:space="preserve"> </v>
      </c>
      <c r="S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26" t="str">
        <f t="shared" si="18"/>
        <v xml:space="preserve"> </v>
      </c>
      <c r="U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89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69" s="226" t="str">
        <f t="shared" si="19"/>
        <v xml:space="preserve"> </v>
      </c>
      <c r="X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26" t="str">
        <f t="shared" si="20"/>
        <v xml:space="preserve"> </v>
      </c>
      <c r="Z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26" t="str">
        <f t="shared" si="21"/>
        <v xml:space="preserve"> </v>
      </c>
      <c r="AB16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97" customFormat="1" ht="13.5">
      <c r="A170" s="183" t="str">
        <f t="shared" si="15"/>
        <v>71040505010000</v>
      </c>
      <c r="B170" s="184" t="s">
        <v>439</v>
      </c>
      <c r="C170" s="133" t="s">
        <v>155</v>
      </c>
      <c r="D170" s="132" t="s">
        <v>149</v>
      </c>
      <c r="E170" s="131" t="s">
        <v>149</v>
      </c>
      <c r="F170" s="185" t="s">
        <v>106</v>
      </c>
      <c r="G170" s="186" t="s">
        <v>440</v>
      </c>
      <c r="H170" s="145"/>
      <c r="I170" s="146"/>
      <c r="J170" s="147"/>
      <c r="K170" s="147"/>
      <c r="L170" s="26" t="s">
        <v>200</v>
      </c>
      <c r="M170" s="27"/>
      <c r="N170" s="196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70" s="196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70" s="229" t="str">
        <f t="shared" si="16"/>
        <v xml:space="preserve"> </v>
      </c>
      <c r="Q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29" t="str">
        <f t="shared" si="17"/>
        <v xml:space="preserve"> </v>
      </c>
      <c r="S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29" t="str">
        <f t="shared" si="18"/>
        <v xml:space="preserve"> </v>
      </c>
      <c r="U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96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70" s="229" t="str">
        <f t="shared" si="19"/>
        <v xml:space="preserve"> </v>
      </c>
      <c r="X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29" t="str">
        <f t="shared" si="20"/>
        <v xml:space="preserve"> </v>
      </c>
      <c r="Z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29" t="str">
        <f t="shared" si="21"/>
        <v xml:space="preserve"> </v>
      </c>
      <c r="AB1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6" customFormat="1">
      <c r="A171" s="183" t="str">
        <f t="shared" si="15"/>
        <v>71040505015129</v>
      </c>
      <c r="B171" s="184" t="s">
        <v>439</v>
      </c>
      <c r="C171" s="133" t="s">
        <v>155</v>
      </c>
      <c r="D171" s="132" t="s">
        <v>149</v>
      </c>
      <c r="E171" s="131" t="s">
        <v>149</v>
      </c>
      <c r="F171" s="185" t="s">
        <v>106</v>
      </c>
      <c r="G171" s="130">
        <v>5129</v>
      </c>
      <c r="H171" s="16"/>
      <c r="I171" s="24"/>
      <c r="J171" s="25"/>
      <c r="K171" s="25"/>
      <c r="L171" s="29" t="s">
        <v>137</v>
      </c>
      <c r="M171" s="12">
        <v>5129</v>
      </c>
      <c r="N171" s="182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71" s="182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71" s="230" t="str">
        <f t="shared" si="16"/>
        <v xml:space="preserve"> </v>
      </c>
      <c r="Q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30" t="str">
        <f t="shared" si="17"/>
        <v xml:space="preserve"> </v>
      </c>
      <c r="S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30" t="str">
        <f t="shared" si="18"/>
        <v xml:space="preserve"> </v>
      </c>
      <c r="U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82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71" s="230" t="str">
        <f t="shared" si="19"/>
        <v xml:space="preserve"> </v>
      </c>
      <c r="X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30" t="str">
        <f t="shared" si="20"/>
        <v xml:space="preserve"> </v>
      </c>
      <c r="Z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30" t="str">
        <f t="shared" si="21"/>
        <v xml:space="preserve"> </v>
      </c>
      <c r="AB1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97" customFormat="1" ht="27" hidden="1">
      <c r="A172" s="183" t="str">
        <f t="shared" si="15"/>
        <v>71040505020000</v>
      </c>
      <c r="B172" s="184" t="s">
        <v>439</v>
      </c>
      <c r="C172" s="133" t="s">
        <v>155</v>
      </c>
      <c r="D172" s="132" t="s">
        <v>149</v>
      </c>
      <c r="E172" s="131" t="s">
        <v>149</v>
      </c>
      <c r="F172" s="185" t="s">
        <v>140</v>
      </c>
      <c r="G172" s="186" t="s">
        <v>440</v>
      </c>
      <c r="H172" s="145"/>
      <c r="I172" s="146"/>
      <c r="J172" s="147"/>
      <c r="K172" s="147"/>
      <c r="L172" s="26" t="s">
        <v>201</v>
      </c>
      <c r="M172" s="27"/>
      <c r="N172" s="196">
        <f>+'havelvac 7.2'!N185+'havelvac 7.3'!N185+'havelvac 7.4'!N185+'havelvac 7.5'!N185+'havelvac 7.6'!N185+'havelvac 7.7'!N185+'havelvac 7.9'!N185+'havelvac 7.8'!N185+'havelvac 7.10'!N185+'havelvac 7.11'!N185+'havelvac 7.12'!N185+'havelvac 7.13'!N185</f>
        <v>0</v>
      </c>
      <c r="O172" s="196">
        <f>+'havelvac 7.2'!O185+'havelvac 7.3'!O185+'havelvac 7.4'!O185+'havelvac 7.5'!O185+'havelvac 7.6'!O185+'havelvac 7.7'!O185+'havelvac 7.9'!O185+'havelvac 7.8'!O185+'havelvac 7.10'!O185+'havelvac 7.11'!O185+'havelvac 7.12'!O185+'havelvac 7.13'!O185</f>
        <v>0</v>
      </c>
      <c r="P172" s="229" t="str">
        <f t="shared" si="16"/>
        <v xml:space="preserve"> </v>
      </c>
      <c r="Q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29" t="str">
        <f t="shared" si="17"/>
        <v xml:space="preserve"> </v>
      </c>
      <c r="S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29" t="str">
        <f t="shared" si="18"/>
        <v xml:space="preserve"> </v>
      </c>
      <c r="U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96">
        <f>+'havelvac 7.2'!P185+'havelvac 7.3'!P185+'havelvac 7.4'!P185+'havelvac 7.5'!P185+'havelvac 7.6'!P185+'havelvac 7.7'!P185+'havelvac 7.9'!P185+'havelvac 7.8'!P185+'havelvac 7.10'!P185+'havelvac 7.11'!P185+'havelvac 7.12'!P185+'havelvac 7.13'!P185</f>
        <v>0</v>
      </c>
      <c r="W172" s="229" t="str">
        <f t="shared" si="19"/>
        <v xml:space="preserve"> </v>
      </c>
      <c r="X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29" t="str">
        <f t="shared" si="20"/>
        <v xml:space="preserve"> </v>
      </c>
      <c r="Z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29" t="str">
        <f t="shared" si="21"/>
        <v xml:space="preserve"> </v>
      </c>
      <c r="AB1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6" customFormat="1" ht="25.5" hidden="1">
      <c r="A173" s="183" t="str">
        <f t="shared" si="15"/>
        <v>71040505024511</v>
      </c>
      <c r="B173" s="184" t="s">
        <v>439</v>
      </c>
      <c r="C173" s="133" t="s">
        <v>155</v>
      </c>
      <c r="D173" s="132" t="s">
        <v>149</v>
      </c>
      <c r="E173" s="131" t="s">
        <v>149</v>
      </c>
      <c r="F173" s="185" t="s">
        <v>140</v>
      </c>
      <c r="G173" s="130">
        <v>4511</v>
      </c>
      <c r="H173" s="24"/>
      <c r="I173" s="24"/>
      <c r="J173" s="25"/>
      <c r="K173" s="25"/>
      <c r="L173" s="28" t="s">
        <v>131</v>
      </c>
      <c r="M173" s="11">
        <v>4511</v>
      </c>
      <c r="N173" s="182">
        <f>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73" s="182">
        <f>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73" s="230" t="str">
        <f t="shared" si="16"/>
        <v xml:space="preserve"> </v>
      </c>
      <c r="Q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30" t="str">
        <f t="shared" si="17"/>
        <v xml:space="preserve"> </v>
      </c>
      <c r="S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30" t="str">
        <f t="shared" si="18"/>
        <v xml:space="preserve"> </v>
      </c>
      <c r="U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82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73" s="230" t="str">
        <f t="shared" si="19"/>
        <v xml:space="preserve"> </v>
      </c>
      <c r="X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30" t="str">
        <f t="shared" si="20"/>
        <v xml:space="preserve"> </v>
      </c>
      <c r="Z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30" t="str">
        <f t="shared" si="21"/>
        <v xml:space="preserve"> </v>
      </c>
      <c r="AB1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97" customFormat="1" ht="27" hidden="1">
      <c r="A174" s="183" t="str">
        <f t="shared" si="15"/>
        <v>71040505030000</v>
      </c>
      <c r="B174" s="184" t="s">
        <v>439</v>
      </c>
      <c r="C174" s="133" t="s">
        <v>155</v>
      </c>
      <c r="D174" s="132" t="s">
        <v>149</v>
      </c>
      <c r="E174" s="131" t="s">
        <v>149</v>
      </c>
      <c r="F174" s="185" t="s">
        <v>442</v>
      </c>
      <c r="G174" s="186" t="s">
        <v>440</v>
      </c>
      <c r="H174" s="145"/>
      <c r="I174" s="146"/>
      <c r="J174" s="147"/>
      <c r="K174" s="147"/>
      <c r="L174" s="26" t="s">
        <v>202</v>
      </c>
      <c r="M174" s="27"/>
      <c r="N174" s="196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74" s="196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74" s="229" t="str">
        <f t="shared" si="16"/>
        <v xml:space="preserve"> </v>
      </c>
      <c r="Q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29" t="str">
        <f t="shared" si="17"/>
        <v xml:space="preserve"> </v>
      </c>
      <c r="S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29" t="str">
        <f t="shared" si="18"/>
        <v xml:space="preserve"> </v>
      </c>
      <c r="U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96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74" s="229" t="str">
        <f t="shared" si="19"/>
        <v xml:space="preserve"> </v>
      </c>
      <c r="X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29" t="str">
        <f t="shared" si="20"/>
        <v xml:space="preserve"> </v>
      </c>
      <c r="Z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29" t="str">
        <f t="shared" si="21"/>
        <v xml:space="preserve"> </v>
      </c>
      <c r="AB1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6" customFormat="1" ht="25.5" hidden="1">
      <c r="A175" s="183" t="str">
        <f t="shared" si="15"/>
        <v>71040505034511</v>
      </c>
      <c r="B175" s="184" t="s">
        <v>439</v>
      </c>
      <c r="C175" s="133" t="s">
        <v>155</v>
      </c>
      <c r="D175" s="132" t="s">
        <v>149</v>
      </c>
      <c r="E175" s="131" t="s">
        <v>149</v>
      </c>
      <c r="F175" s="185" t="s">
        <v>442</v>
      </c>
      <c r="G175" s="130">
        <v>4511</v>
      </c>
      <c r="H175" s="24"/>
      <c r="I175" s="24"/>
      <c r="J175" s="25"/>
      <c r="K175" s="25"/>
      <c r="L175" s="28" t="s">
        <v>131</v>
      </c>
      <c r="M175" s="11">
        <v>4511</v>
      </c>
      <c r="N175" s="182">
        <f>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75" s="182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75" s="230" t="str">
        <f t="shared" si="16"/>
        <v xml:space="preserve"> </v>
      </c>
      <c r="Q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30" t="str">
        <f t="shared" si="17"/>
        <v xml:space="preserve"> </v>
      </c>
      <c r="S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30" t="str">
        <f t="shared" si="18"/>
        <v xml:space="preserve"> </v>
      </c>
      <c r="U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82">
        <f>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  <c r="W175" s="230" t="str">
        <f t="shared" si="19"/>
        <v xml:space="preserve"> </v>
      </c>
      <c r="X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30" t="str">
        <f t="shared" si="20"/>
        <v xml:space="preserve"> </v>
      </c>
      <c r="Z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30" t="str">
        <f t="shared" si="21"/>
        <v xml:space="preserve"> </v>
      </c>
      <c r="AB1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97" customFormat="1" ht="54" hidden="1">
      <c r="A176" s="183" t="str">
        <f t="shared" si="15"/>
        <v>71040505040000</v>
      </c>
      <c r="B176" s="184" t="s">
        <v>439</v>
      </c>
      <c r="C176" s="133" t="s">
        <v>155</v>
      </c>
      <c r="D176" s="132" t="s">
        <v>149</v>
      </c>
      <c r="E176" s="131" t="s">
        <v>149</v>
      </c>
      <c r="F176" s="185" t="s">
        <v>155</v>
      </c>
      <c r="G176" s="186" t="s">
        <v>440</v>
      </c>
      <c r="H176" s="145"/>
      <c r="I176" s="146"/>
      <c r="J176" s="147"/>
      <c r="K176" s="147"/>
      <c r="L176" s="26" t="s">
        <v>203</v>
      </c>
      <c r="M176" s="27"/>
      <c r="N176" s="196">
        <f>+'havelvac 7.2'!N189+'havelvac 7.3'!N189+'havelvac 7.4'!N189+'havelvac 7.5'!N189+'havelvac 7.6'!N189+'havelvac 7.7'!N189+'havelvac 7.9'!N189+'havelvac 7.8'!N189+'havelvac 7.10'!N189+'havelvac 7.11'!N189+'havelvac 7.12'!N189+'havelvac 7.13'!N189</f>
        <v>0</v>
      </c>
      <c r="O176" s="196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76" s="229" t="str">
        <f t="shared" si="16"/>
        <v xml:space="preserve"> </v>
      </c>
      <c r="Q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29" t="str">
        <f t="shared" si="17"/>
        <v xml:space="preserve"> </v>
      </c>
      <c r="S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29" t="str">
        <f t="shared" si="18"/>
        <v xml:space="preserve"> </v>
      </c>
      <c r="U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96">
        <f>+'havelvac 7.2'!P189+'havelvac 7.3'!P189+'havelvac 7.4'!P189+'havelvac 7.5'!P189+'havelvac 7.6'!P189+'havelvac 7.7'!P189+'havelvac 7.9'!P189+'havelvac 7.8'!P189+'havelvac 7.10'!P189+'havelvac 7.11'!P189+'havelvac 7.12'!P189+'havelvac 7.13'!P189</f>
        <v>0</v>
      </c>
      <c r="W176" s="229" t="str">
        <f t="shared" si="19"/>
        <v xml:space="preserve"> </v>
      </c>
      <c r="X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29" t="str">
        <f t="shared" si="20"/>
        <v xml:space="preserve"> </v>
      </c>
      <c r="Z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29" t="str">
        <f t="shared" si="21"/>
        <v xml:space="preserve"> </v>
      </c>
      <c r="AB17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6" customFormat="1" hidden="1">
      <c r="A177" s="183" t="str">
        <f t="shared" si="15"/>
        <v>71040505044861</v>
      </c>
      <c r="B177" s="184" t="s">
        <v>439</v>
      </c>
      <c r="C177" s="133" t="s">
        <v>155</v>
      </c>
      <c r="D177" s="132" t="s">
        <v>149</v>
      </c>
      <c r="E177" s="131" t="s">
        <v>149</v>
      </c>
      <c r="F177" s="185" t="s">
        <v>155</v>
      </c>
      <c r="G177" s="130">
        <v>4861</v>
      </c>
      <c r="H177" s="24"/>
      <c r="I177" s="24"/>
      <c r="J177" s="25"/>
      <c r="K177" s="25"/>
      <c r="L177" s="31" t="s">
        <v>134</v>
      </c>
      <c r="M177" s="47">
        <v>4861</v>
      </c>
      <c r="N177" s="182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77" s="182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77" s="230" t="str">
        <f t="shared" si="16"/>
        <v xml:space="preserve"> </v>
      </c>
      <c r="Q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30" t="str">
        <f t="shared" si="17"/>
        <v xml:space="preserve"> </v>
      </c>
      <c r="S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30" t="str">
        <f t="shared" si="18"/>
        <v xml:space="preserve"> </v>
      </c>
      <c r="U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82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77" s="230" t="str">
        <f t="shared" si="19"/>
        <v xml:space="preserve"> </v>
      </c>
      <c r="X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30" t="str">
        <f t="shared" si="20"/>
        <v xml:space="preserve"> </v>
      </c>
      <c r="Z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30" t="str">
        <f t="shared" si="21"/>
        <v xml:space="preserve"> </v>
      </c>
      <c r="AB1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97" customFormat="1" ht="40.5" hidden="1">
      <c r="A178" s="183" t="str">
        <f t="shared" si="15"/>
        <v>71040505050000</v>
      </c>
      <c r="B178" s="184" t="s">
        <v>439</v>
      </c>
      <c r="C178" s="133" t="s">
        <v>155</v>
      </c>
      <c r="D178" s="132" t="s">
        <v>149</v>
      </c>
      <c r="E178" s="131" t="s">
        <v>149</v>
      </c>
      <c r="F178" s="185" t="s">
        <v>149</v>
      </c>
      <c r="G178" s="186" t="s">
        <v>440</v>
      </c>
      <c r="H178" s="145"/>
      <c r="I178" s="146"/>
      <c r="J178" s="147"/>
      <c r="K178" s="147"/>
      <c r="L178" s="26" t="s">
        <v>204</v>
      </c>
      <c r="M178" s="27"/>
      <c r="N178" s="196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78" s="196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78" s="229" t="str">
        <f t="shared" si="16"/>
        <v xml:space="preserve"> </v>
      </c>
      <c r="Q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29" t="str">
        <f t="shared" si="17"/>
        <v xml:space="preserve"> </v>
      </c>
      <c r="S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29" t="str">
        <f t="shared" si="18"/>
        <v xml:space="preserve"> </v>
      </c>
      <c r="U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96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78" s="229" t="str">
        <f t="shared" si="19"/>
        <v xml:space="preserve"> </v>
      </c>
      <c r="X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29" t="str">
        <f t="shared" si="20"/>
        <v xml:space="preserve"> </v>
      </c>
      <c r="Z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29" t="str">
        <f t="shared" si="21"/>
        <v xml:space="preserve"> </v>
      </c>
      <c r="AB17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6" customFormat="1" hidden="1">
      <c r="A179" s="183" t="str">
        <f t="shared" si="15"/>
        <v>71040505054861</v>
      </c>
      <c r="B179" s="184" t="s">
        <v>439</v>
      </c>
      <c r="C179" s="133" t="s">
        <v>155</v>
      </c>
      <c r="D179" s="132" t="s">
        <v>149</v>
      </c>
      <c r="E179" s="131" t="s">
        <v>149</v>
      </c>
      <c r="F179" s="185" t="s">
        <v>149</v>
      </c>
      <c r="G179" s="130">
        <v>4861</v>
      </c>
      <c r="H179" s="24"/>
      <c r="I179" s="24"/>
      <c r="J179" s="25"/>
      <c r="K179" s="25"/>
      <c r="L179" s="31" t="s">
        <v>134</v>
      </c>
      <c r="M179" s="47">
        <v>4861</v>
      </c>
      <c r="N179" s="182">
        <f>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79" s="182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79" s="230" t="str">
        <f t="shared" si="16"/>
        <v xml:space="preserve"> </v>
      </c>
      <c r="Q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30" t="str">
        <f t="shared" si="17"/>
        <v xml:space="preserve"> </v>
      </c>
      <c r="S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30" t="str">
        <f t="shared" si="18"/>
        <v xml:space="preserve"> </v>
      </c>
      <c r="U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82">
        <f>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W179" s="230" t="str">
        <f t="shared" si="19"/>
        <v xml:space="preserve"> </v>
      </c>
      <c r="X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30" t="str">
        <f t="shared" si="20"/>
        <v xml:space="preserve"> </v>
      </c>
      <c r="Z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30" t="str">
        <f t="shared" si="21"/>
        <v xml:space="preserve"> </v>
      </c>
      <c r="AB1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97" customFormat="1" ht="67.5" hidden="1">
      <c r="A180" s="183" t="str">
        <f t="shared" si="15"/>
        <v>71040505060000</v>
      </c>
      <c r="B180" s="184" t="s">
        <v>439</v>
      </c>
      <c r="C180" s="133" t="s">
        <v>155</v>
      </c>
      <c r="D180" s="132" t="s">
        <v>149</v>
      </c>
      <c r="E180" s="131" t="s">
        <v>149</v>
      </c>
      <c r="F180" s="185" t="s">
        <v>157</v>
      </c>
      <c r="G180" s="186" t="s">
        <v>440</v>
      </c>
      <c r="H180" s="145"/>
      <c r="I180" s="146"/>
      <c r="J180" s="147"/>
      <c r="K180" s="147"/>
      <c r="L180" s="26" t="s">
        <v>205</v>
      </c>
      <c r="M180" s="27"/>
      <c r="N180" s="196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80" s="196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80" s="229" t="str">
        <f t="shared" si="16"/>
        <v xml:space="preserve"> </v>
      </c>
      <c r="Q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29" t="str">
        <f t="shared" si="17"/>
        <v xml:space="preserve"> </v>
      </c>
      <c r="S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29" t="str">
        <f t="shared" si="18"/>
        <v xml:space="preserve"> </v>
      </c>
      <c r="U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96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80" s="229" t="str">
        <f t="shared" si="19"/>
        <v xml:space="preserve"> </v>
      </c>
      <c r="X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29" t="str">
        <f t="shared" si="20"/>
        <v xml:space="preserve"> </v>
      </c>
      <c r="Z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29" t="str">
        <f t="shared" si="21"/>
        <v xml:space="preserve"> </v>
      </c>
      <c r="AB1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6" customFormat="1" hidden="1">
      <c r="A181" s="183" t="str">
        <f t="shared" si="15"/>
        <v>71040505064861</v>
      </c>
      <c r="B181" s="184" t="s">
        <v>439</v>
      </c>
      <c r="C181" s="133" t="s">
        <v>155</v>
      </c>
      <c r="D181" s="132" t="s">
        <v>149</v>
      </c>
      <c r="E181" s="131" t="s">
        <v>149</v>
      </c>
      <c r="F181" s="185" t="s">
        <v>157</v>
      </c>
      <c r="G181" s="130">
        <v>4861</v>
      </c>
      <c r="H181" s="24"/>
      <c r="I181" s="24"/>
      <c r="J181" s="25"/>
      <c r="K181" s="25"/>
      <c r="L181" s="31" t="s">
        <v>134</v>
      </c>
      <c r="M181" s="47">
        <v>4861</v>
      </c>
      <c r="N181" s="182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81" s="182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81" s="230" t="str">
        <f t="shared" si="16"/>
        <v xml:space="preserve"> </v>
      </c>
      <c r="Q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30" t="str">
        <f t="shared" si="17"/>
        <v xml:space="preserve"> </v>
      </c>
      <c r="S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30" t="str">
        <f t="shared" si="18"/>
        <v xml:space="preserve"> </v>
      </c>
      <c r="U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82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81" s="230" t="str">
        <f t="shared" si="19"/>
        <v xml:space="preserve"> </v>
      </c>
      <c r="X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30" t="str">
        <f t="shared" si="20"/>
        <v xml:space="preserve"> </v>
      </c>
      <c r="Z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30" t="str">
        <f t="shared" si="21"/>
        <v xml:space="preserve"> </v>
      </c>
      <c r="AB1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4" customFormat="1" ht="54" hidden="1">
      <c r="A182" s="121" t="str">
        <f t="shared" ref="A182:A187" si="22">CONCATENATE(B182,C182,D182,E182,F182,G182)</f>
        <v>71040505070000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183</v>
      </c>
      <c r="G182" s="128" t="s">
        <v>440</v>
      </c>
      <c r="H182" s="44"/>
      <c r="I182" s="146"/>
      <c r="J182" s="147"/>
      <c r="K182" s="147"/>
      <c r="L182" s="26" t="s">
        <v>47</v>
      </c>
      <c r="M182" s="27"/>
      <c r="N182" s="196">
        <f>TCount(N182:N188)</f>
        <v>0</v>
      </c>
      <c r="O182" s="196">
        <f t="shared" ref="O182:AB182" si="23">TCount(O182:O188)</f>
        <v>0</v>
      </c>
      <c r="P182" s="229" t="str">
        <f t="shared" si="16"/>
        <v xml:space="preserve"> </v>
      </c>
      <c r="Q182" s="196" t="e">
        <f t="shared" si="23"/>
        <v>#VALUE!</v>
      </c>
      <c r="R182" s="229" t="str">
        <f t="shared" si="17"/>
        <v xml:space="preserve"> </v>
      </c>
      <c r="S182" s="196" t="e">
        <f t="shared" si="23"/>
        <v>#VALUE!</v>
      </c>
      <c r="T182" s="229" t="str">
        <f t="shared" si="18"/>
        <v xml:space="preserve"> </v>
      </c>
      <c r="U182" s="196" t="e">
        <f t="shared" si="23"/>
        <v>#VALUE!</v>
      </c>
      <c r="V182" s="196">
        <f t="shared" si="23"/>
        <v>0</v>
      </c>
      <c r="W182" s="229" t="str">
        <f t="shared" si="19"/>
        <v xml:space="preserve"> </v>
      </c>
      <c r="X182" s="196" t="e">
        <f t="shared" si="23"/>
        <v>#VALUE!</v>
      </c>
      <c r="Y182" s="229" t="str">
        <f t="shared" si="20"/>
        <v xml:space="preserve"> </v>
      </c>
      <c r="Z182" s="196" t="e">
        <f t="shared" si="23"/>
        <v>#VALUE!</v>
      </c>
      <c r="AA182" s="229" t="str">
        <f t="shared" si="21"/>
        <v xml:space="preserve"> </v>
      </c>
      <c r="AB182" s="196" t="e">
        <f t="shared" si="23"/>
        <v>#VALUE!</v>
      </c>
    </row>
    <row r="183" spans="1:28" hidden="1">
      <c r="A183" s="121" t="str">
        <f t="shared" si="22"/>
        <v>71040505074861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183</v>
      </c>
      <c r="G183" s="120">
        <v>4861</v>
      </c>
      <c r="H183" s="24"/>
      <c r="I183" s="24"/>
      <c r="J183" s="25"/>
      <c r="K183" s="25"/>
      <c r="L183" s="31" t="s">
        <v>134</v>
      </c>
      <c r="M183" s="47">
        <v>4861</v>
      </c>
      <c r="N183" s="182">
        <v>0</v>
      </c>
      <c r="O183" s="182">
        <v>0</v>
      </c>
      <c r="P183" s="230" t="str">
        <f t="shared" si="16"/>
        <v xml:space="preserve"> </v>
      </c>
      <c r="Q183" s="182">
        <v>0</v>
      </c>
      <c r="R183" s="230" t="str">
        <f t="shared" si="17"/>
        <v xml:space="preserve"> </v>
      </c>
      <c r="S183" s="182">
        <v>0</v>
      </c>
      <c r="T183" s="230" t="str">
        <f t="shared" si="18"/>
        <v xml:space="preserve"> </v>
      </c>
      <c r="U183" s="182">
        <v>0</v>
      </c>
      <c r="V183" s="182">
        <v>0</v>
      </c>
      <c r="W183" s="230" t="str">
        <f t="shared" si="19"/>
        <v xml:space="preserve"> </v>
      </c>
      <c r="X183" s="182">
        <v>0</v>
      </c>
      <c r="Y183" s="230" t="str">
        <f t="shared" si="20"/>
        <v xml:space="preserve"> </v>
      </c>
      <c r="Z183" s="182">
        <v>0</v>
      </c>
      <c r="AA183" s="230" t="str">
        <f t="shared" si="21"/>
        <v xml:space="preserve"> </v>
      </c>
      <c r="AB183" s="182">
        <v>0</v>
      </c>
    </row>
    <row r="184" spans="1:28" s="114" customFormat="1" ht="40.5" hidden="1">
      <c r="A184" s="121" t="str">
        <f t="shared" si="22"/>
        <v>71040505080000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185</v>
      </c>
      <c r="G184" s="128" t="s">
        <v>440</v>
      </c>
      <c r="H184" s="44"/>
      <c r="I184" s="146"/>
      <c r="J184" s="147"/>
      <c r="K184" s="147"/>
      <c r="L184" s="26" t="s">
        <v>48</v>
      </c>
      <c r="M184" s="27"/>
      <c r="N184" s="196"/>
      <c r="O184" s="196"/>
      <c r="P184" s="229" t="str">
        <f t="shared" si="16"/>
        <v xml:space="preserve"> </v>
      </c>
      <c r="Q184" s="196"/>
      <c r="R184" s="229" t="str">
        <f t="shared" si="17"/>
        <v xml:space="preserve"> </v>
      </c>
      <c r="S184" s="196"/>
      <c r="T184" s="229" t="str">
        <f t="shared" si="18"/>
        <v xml:space="preserve"> </v>
      </c>
      <c r="U184" s="196"/>
      <c r="V184" s="196"/>
      <c r="W184" s="229" t="str">
        <f t="shared" si="19"/>
        <v xml:space="preserve"> </v>
      </c>
      <c r="X184" s="196"/>
      <c r="Y184" s="229" t="str">
        <f t="shared" si="20"/>
        <v xml:space="preserve"> </v>
      </c>
      <c r="Z184" s="196"/>
      <c r="AA184" s="229" t="str">
        <f t="shared" si="21"/>
        <v xml:space="preserve"> </v>
      </c>
      <c r="AB184" s="196"/>
    </row>
    <row r="185" spans="1:28" hidden="1">
      <c r="A185" s="121" t="str">
        <f t="shared" si="22"/>
        <v>71040505084861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185</v>
      </c>
      <c r="G185" s="120">
        <v>4861</v>
      </c>
      <c r="H185" s="24"/>
      <c r="I185" s="24"/>
      <c r="J185" s="25"/>
      <c r="K185" s="25"/>
      <c r="L185" s="31" t="s">
        <v>134</v>
      </c>
      <c r="M185" s="47">
        <v>4861</v>
      </c>
      <c r="N185" s="182"/>
      <c r="O185" s="182"/>
      <c r="P185" s="230" t="str">
        <f t="shared" si="16"/>
        <v xml:space="preserve"> </v>
      </c>
      <c r="Q185" s="182"/>
      <c r="R185" s="230" t="str">
        <f t="shared" si="17"/>
        <v xml:space="preserve"> </v>
      </c>
      <c r="S185" s="182"/>
      <c r="T185" s="230" t="str">
        <f t="shared" si="18"/>
        <v xml:space="preserve"> </v>
      </c>
      <c r="U185" s="182"/>
      <c r="V185" s="182"/>
      <c r="W185" s="230" t="str">
        <f t="shared" si="19"/>
        <v xml:space="preserve"> </v>
      </c>
      <c r="X185" s="182"/>
      <c r="Y185" s="230" t="str">
        <f t="shared" si="20"/>
        <v xml:space="preserve"> </v>
      </c>
      <c r="Z185" s="182"/>
      <c r="AA185" s="230" t="str">
        <f t="shared" si="21"/>
        <v xml:space="preserve"> </v>
      </c>
      <c r="AB185" s="182"/>
    </row>
    <row r="186" spans="1:28" s="114" customFormat="1" ht="40.5" hidden="1">
      <c r="A186" s="121" t="str">
        <f t="shared" si="22"/>
        <v>71040505090000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187</v>
      </c>
      <c r="G186" s="128" t="s">
        <v>440</v>
      </c>
      <c r="H186" s="44"/>
      <c r="I186" s="146"/>
      <c r="J186" s="147"/>
      <c r="K186" s="147"/>
      <c r="L186" s="26" t="s">
        <v>49</v>
      </c>
      <c r="M186" s="27"/>
      <c r="N186" s="196"/>
      <c r="O186" s="196"/>
      <c r="P186" s="229" t="str">
        <f t="shared" si="16"/>
        <v xml:space="preserve"> </v>
      </c>
      <c r="Q186" s="196"/>
      <c r="R186" s="229" t="str">
        <f t="shared" si="17"/>
        <v xml:space="preserve"> </v>
      </c>
      <c r="S186" s="196"/>
      <c r="T186" s="229" t="str">
        <f t="shared" si="18"/>
        <v xml:space="preserve"> </v>
      </c>
      <c r="U186" s="196"/>
      <c r="V186" s="196"/>
      <c r="W186" s="229" t="str">
        <f t="shared" si="19"/>
        <v xml:space="preserve"> </v>
      </c>
      <c r="X186" s="196"/>
      <c r="Y186" s="229" t="str">
        <f t="shared" si="20"/>
        <v xml:space="preserve"> </v>
      </c>
      <c r="Z186" s="196"/>
      <c r="AA186" s="229" t="str">
        <f t="shared" si="21"/>
        <v xml:space="preserve"> </v>
      </c>
      <c r="AB186" s="196"/>
    </row>
    <row r="187" spans="1:28" hidden="1">
      <c r="A187" s="121" t="str">
        <f t="shared" si="22"/>
        <v>71040505094861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187</v>
      </c>
      <c r="G187" s="120">
        <v>4861</v>
      </c>
      <c r="H187" s="24"/>
      <c r="I187" s="24"/>
      <c r="J187" s="25"/>
      <c r="K187" s="25"/>
      <c r="L187" s="31" t="s">
        <v>134</v>
      </c>
      <c r="M187" s="47">
        <v>4861</v>
      </c>
      <c r="N187" s="182"/>
      <c r="O187" s="182"/>
      <c r="P187" s="230" t="str">
        <f t="shared" si="16"/>
        <v xml:space="preserve"> </v>
      </c>
      <c r="Q187" s="182"/>
      <c r="R187" s="230" t="str">
        <f t="shared" si="17"/>
        <v xml:space="preserve"> </v>
      </c>
      <c r="S187" s="182"/>
      <c r="T187" s="230" t="str">
        <f t="shared" si="18"/>
        <v xml:space="preserve"> </v>
      </c>
      <c r="U187" s="182"/>
      <c r="V187" s="182"/>
      <c r="W187" s="230" t="str">
        <f t="shared" si="19"/>
        <v xml:space="preserve"> </v>
      </c>
      <c r="X187" s="182"/>
      <c r="Y187" s="230" t="str">
        <f t="shared" si="20"/>
        <v xml:space="preserve"> </v>
      </c>
      <c r="Z187" s="182"/>
      <c r="AA187" s="230" t="str">
        <f t="shared" si="21"/>
        <v xml:space="preserve"> </v>
      </c>
      <c r="AB187" s="182"/>
    </row>
    <row r="188" spans="1:28" s="188" customFormat="1" ht="13.5" hidden="1">
      <c r="A188" s="183" t="str">
        <f t="shared" si="15"/>
        <v>71040700000000</v>
      </c>
      <c r="B188" s="184" t="s">
        <v>439</v>
      </c>
      <c r="C188" s="133" t="s">
        <v>155</v>
      </c>
      <c r="D188" s="132" t="s">
        <v>183</v>
      </c>
      <c r="E188" s="131" t="s">
        <v>441</v>
      </c>
      <c r="F188" s="185" t="s">
        <v>441</v>
      </c>
      <c r="G188" s="186" t="s">
        <v>440</v>
      </c>
      <c r="H188" s="174" t="s">
        <v>206</v>
      </c>
      <c r="I188" s="165" t="s">
        <v>155</v>
      </c>
      <c r="J188" s="166">
        <v>7</v>
      </c>
      <c r="K188" s="166">
        <v>0</v>
      </c>
      <c r="L188" s="167" t="s">
        <v>207</v>
      </c>
      <c r="M188" s="175"/>
      <c r="N188" s="187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88" s="187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88" s="227" t="str">
        <f t="shared" si="16"/>
        <v xml:space="preserve"> </v>
      </c>
      <c r="Q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27" t="str">
        <f t="shared" si="17"/>
        <v xml:space="preserve"> </v>
      </c>
      <c r="S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27" t="str">
        <f t="shared" si="18"/>
        <v xml:space="preserve"> </v>
      </c>
      <c r="U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87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88" s="227" t="str">
        <f t="shared" si="19"/>
        <v xml:space="preserve"> </v>
      </c>
      <c r="X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27" t="str">
        <f t="shared" si="20"/>
        <v xml:space="preserve"> </v>
      </c>
      <c r="Z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27" t="str">
        <f t="shared" si="21"/>
        <v xml:space="preserve"> </v>
      </c>
      <c r="AB18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6" customFormat="1" ht="12.75" hidden="1">
      <c r="A189" s="183" t="str">
        <f t="shared" si="15"/>
        <v>71040700000001</v>
      </c>
      <c r="B189" s="184" t="s">
        <v>439</v>
      </c>
      <c r="C189" s="133" t="s">
        <v>155</v>
      </c>
      <c r="D189" s="132" t="s">
        <v>183</v>
      </c>
      <c r="E189" s="131" t="s">
        <v>441</v>
      </c>
      <c r="F189" s="185" t="s">
        <v>441</v>
      </c>
      <c r="G189" s="186" t="s">
        <v>96</v>
      </c>
      <c r="H189" s="24"/>
      <c r="I189" s="17"/>
      <c r="J189" s="18"/>
      <c r="K189" s="18"/>
      <c r="L189" s="29" t="s">
        <v>110</v>
      </c>
      <c r="M189" s="30"/>
      <c r="N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26" t="str">
        <f t="shared" si="16"/>
        <v xml:space="preserve"> </v>
      </c>
      <c r="Q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26" t="str">
        <f t="shared" si="17"/>
        <v xml:space="preserve"> </v>
      </c>
      <c r="S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26" t="str">
        <f t="shared" si="18"/>
        <v xml:space="preserve"> </v>
      </c>
      <c r="U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26" t="str">
        <f t="shared" si="19"/>
        <v xml:space="preserve"> </v>
      </c>
      <c r="X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26" t="str">
        <f t="shared" si="20"/>
        <v xml:space="preserve"> </v>
      </c>
      <c r="Z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26" t="str">
        <f t="shared" si="21"/>
        <v xml:space="preserve"> </v>
      </c>
      <c r="AB18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92" customFormat="1" ht="12.75" hidden="1">
      <c r="A190" s="183" t="str">
        <f t="shared" si="15"/>
        <v>71040703000000</v>
      </c>
      <c r="B190" s="184" t="s">
        <v>439</v>
      </c>
      <c r="C190" s="133" t="s">
        <v>155</v>
      </c>
      <c r="D190" s="132" t="s">
        <v>183</v>
      </c>
      <c r="E190" s="131" t="s">
        <v>442</v>
      </c>
      <c r="F190" s="185" t="s">
        <v>441</v>
      </c>
      <c r="G190" s="186" t="s">
        <v>440</v>
      </c>
      <c r="H190" s="150" t="s">
        <v>208</v>
      </c>
      <c r="I190" s="151" t="s">
        <v>155</v>
      </c>
      <c r="J190" s="152">
        <v>7</v>
      </c>
      <c r="K190" s="152">
        <v>3</v>
      </c>
      <c r="L190" s="153" t="s">
        <v>209</v>
      </c>
      <c r="M190" s="154"/>
      <c r="N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28" t="str">
        <f t="shared" si="16"/>
        <v xml:space="preserve"> </v>
      </c>
      <c r="Q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28" t="str">
        <f t="shared" si="17"/>
        <v xml:space="preserve"> </v>
      </c>
      <c r="S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28" t="str">
        <f t="shared" si="18"/>
        <v xml:space="preserve"> </v>
      </c>
      <c r="U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28" t="str">
        <f t="shared" si="19"/>
        <v xml:space="preserve"> </v>
      </c>
      <c r="X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28" t="str">
        <f t="shared" si="20"/>
        <v xml:space="preserve"> </v>
      </c>
      <c r="Z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28" t="str">
        <f t="shared" si="21"/>
        <v xml:space="preserve"> </v>
      </c>
      <c r="AB19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6" customFormat="1" ht="12.75" hidden="1">
      <c r="A191" s="183" t="str">
        <f t="shared" si="15"/>
        <v>71040703000001</v>
      </c>
      <c r="B191" s="184" t="s">
        <v>439</v>
      </c>
      <c r="C191" s="133" t="s">
        <v>155</v>
      </c>
      <c r="D191" s="132" t="s">
        <v>183</v>
      </c>
      <c r="E191" s="131" t="s">
        <v>442</v>
      </c>
      <c r="F191" s="185" t="s">
        <v>441</v>
      </c>
      <c r="G191" s="186" t="s">
        <v>96</v>
      </c>
      <c r="H191" s="24"/>
      <c r="I191" s="24"/>
      <c r="J191" s="25"/>
      <c r="K191" s="25"/>
      <c r="L191" s="29" t="s">
        <v>108</v>
      </c>
      <c r="M191" s="30"/>
      <c r="N191" s="189">
        <f>+'havelvac 7.2'!N200+'havelvac 7.3'!N200+'havelvac 7.4'!N200+'havelvac 7.5'!N200+'havelvac 7.6'!N200+'havelvac 7.7'!N200+'havelvac 7.9'!N200+'havelvac 7.8'!N200+'havelvac 7.10'!N200+'havelvac 7.11'!N200+'havelvac 7.12'!N200+'havelvac 7.13'!N200</f>
        <v>0</v>
      </c>
      <c r="O191" s="189">
        <f>+'havelvac 7.2'!O200+'havelvac 7.3'!O200+'havelvac 7.4'!O200+'havelvac 7.5'!O200+'havelvac 7.6'!O200+'havelvac 7.7'!O200+'havelvac 7.9'!O200+'havelvac 7.8'!O200+'havelvac 7.10'!O200+'havelvac 7.11'!O200+'havelvac 7.12'!O200+'havelvac 7.13'!O200</f>
        <v>0</v>
      </c>
      <c r="P191" s="226" t="str">
        <f t="shared" si="16"/>
        <v xml:space="preserve"> </v>
      </c>
      <c r="Q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26" t="str">
        <f t="shared" si="17"/>
        <v xml:space="preserve"> </v>
      </c>
      <c r="S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26" t="str">
        <f t="shared" si="18"/>
        <v xml:space="preserve"> </v>
      </c>
      <c r="U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89">
        <f>+'havelvac 7.2'!P200+'havelvac 7.3'!P200+'havelvac 7.4'!P200+'havelvac 7.5'!P200+'havelvac 7.6'!P200+'havelvac 7.7'!P200+'havelvac 7.9'!P200+'havelvac 7.8'!P200+'havelvac 7.10'!P200+'havelvac 7.11'!P200+'havelvac 7.12'!P200+'havelvac 7.13'!P200</f>
        <v>0</v>
      </c>
      <c r="W191" s="226" t="str">
        <f t="shared" si="19"/>
        <v xml:space="preserve"> </v>
      </c>
      <c r="X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26" t="str">
        <f t="shared" si="20"/>
        <v xml:space="preserve"> </v>
      </c>
      <c r="Z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26" t="str">
        <f t="shared" si="21"/>
        <v xml:space="preserve"> </v>
      </c>
      <c r="AB19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97" customFormat="1" ht="13.5" hidden="1">
      <c r="A192" s="183" t="str">
        <f t="shared" si="15"/>
        <v>71040703010000</v>
      </c>
      <c r="B192" s="184" t="s">
        <v>439</v>
      </c>
      <c r="C192" s="133" t="s">
        <v>155</v>
      </c>
      <c r="D192" s="132" t="s">
        <v>183</v>
      </c>
      <c r="E192" s="131" t="s">
        <v>442</v>
      </c>
      <c r="F192" s="185" t="s">
        <v>106</v>
      </c>
      <c r="G192" s="186" t="s">
        <v>440</v>
      </c>
      <c r="H192" s="145"/>
      <c r="I192" s="146"/>
      <c r="J192" s="147"/>
      <c r="K192" s="147"/>
      <c r="L192" s="26" t="s">
        <v>210</v>
      </c>
      <c r="M192" s="27"/>
      <c r="N192" s="196">
        <f>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192" s="196">
        <f>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192" s="229" t="str">
        <f t="shared" si="16"/>
        <v xml:space="preserve"> </v>
      </c>
      <c r="Q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29" t="str">
        <f t="shared" si="17"/>
        <v xml:space="preserve"> </v>
      </c>
      <c r="S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29" t="str">
        <f t="shared" si="18"/>
        <v xml:space="preserve"> </v>
      </c>
      <c r="U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96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92" s="229" t="str">
        <f t="shared" si="19"/>
        <v xml:space="preserve"> </v>
      </c>
      <c r="X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29" t="str">
        <f t="shared" si="20"/>
        <v xml:space="preserve"> </v>
      </c>
      <c r="Z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29" t="str">
        <f t="shared" si="21"/>
        <v xml:space="preserve"> </v>
      </c>
      <c r="AB1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6" customFormat="1" hidden="1">
      <c r="A193" s="183" t="str">
        <f t="shared" si="15"/>
        <v>71040703014639</v>
      </c>
      <c r="B193" s="184" t="s">
        <v>439</v>
      </c>
      <c r="C193" s="133" t="s">
        <v>155</v>
      </c>
      <c r="D193" s="132" t="s">
        <v>183</v>
      </c>
      <c r="E193" s="131" t="s">
        <v>442</v>
      </c>
      <c r="F193" s="185" t="s">
        <v>106</v>
      </c>
      <c r="G193" s="130">
        <v>4639</v>
      </c>
      <c r="H193" s="24"/>
      <c r="I193" s="24"/>
      <c r="J193" s="25"/>
      <c r="K193" s="25"/>
      <c r="L193" s="31" t="s">
        <v>211</v>
      </c>
      <c r="M193" s="47">
        <v>4639</v>
      </c>
      <c r="N193" s="182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93" s="182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93" s="230" t="str">
        <f t="shared" si="16"/>
        <v xml:space="preserve"> </v>
      </c>
      <c r="Q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30" t="str">
        <f t="shared" si="17"/>
        <v xml:space="preserve"> </v>
      </c>
      <c r="S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30" t="str">
        <f t="shared" si="18"/>
        <v xml:space="preserve"> </v>
      </c>
      <c r="U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82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93" s="230" t="str">
        <f t="shared" si="19"/>
        <v xml:space="preserve"> </v>
      </c>
      <c r="X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30" t="str">
        <f t="shared" si="20"/>
        <v xml:space="preserve"> </v>
      </c>
      <c r="Z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30" t="str">
        <f t="shared" si="21"/>
        <v xml:space="preserve"> </v>
      </c>
      <c r="AB1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88" customFormat="1" ht="27">
      <c r="A194" s="183" t="str">
        <f t="shared" si="15"/>
        <v>71040900000000</v>
      </c>
      <c r="B194" s="184" t="s">
        <v>439</v>
      </c>
      <c r="C194" s="133" t="s">
        <v>155</v>
      </c>
      <c r="D194" s="132" t="s">
        <v>187</v>
      </c>
      <c r="E194" s="131" t="s">
        <v>441</v>
      </c>
      <c r="F194" s="185" t="s">
        <v>441</v>
      </c>
      <c r="G194" s="186" t="s">
        <v>440</v>
      </c>
      <c r="H194" s="174">
        <v>2490</v>
      </c>
      <c r="I194" s="165" t="s">
        <v>155</v>
      </c>
      <c r="J194" s="166">
        <v>9</v>
      </c>
      <c r="K194" s="166">
        <v>0</v>
      </c>
      <c r="L194" s="167" t="s">
        <v>212</v>
      </c>
      <c r="M194" s="175"/>
      <c r="N194" s="187">
        <f>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194" s="187">
        <f>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194" s="227" t="str">
        <f t="shared" si="16"/>
        <v xml:space="preserve"> </v>
      </c>
      <c r="Q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27" t="str">
        <f t="shared" si="17"/>
        <v xml:space="preserve"> </v>
      </c>
      <c r="S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27" t="str">
        <f t="shared" si="18"/>
        <v xml:space="preserve"> </v>
      </c>
      <c r="U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87">
        <f>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W194" s="227" t="str">
        <f t="shared" si="19"/>
        <v xml:space="preserve"> </v>
      </c>
      <c r="X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27" t="str">
        <f t="shared" si="20"/>
        <v xml:space="preserve"> </v>
      </c>
      <c r="Z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27" t="str">
        <f t="shared" si="21"/>
        <v xml:space="preserve"> </v>
      </c>
      <c r="AB19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6" customFormat="1" ht="12.75">
      <c r="A195" s="183" t="str">
        <f t="shared" si="15"/>
        <v>71040900000001</v>
      </c>
      <c r="B195" s="184" t="s">
        <v>439</v>
      </c>
      <c r="C195" s="133" t="s">
        <v>155</v>
      </c>
      <c r="D195" s="132" t="s">
        <v>187</v>
      </c>
      <c r="E195" s="131" t="s">
        <v>441</v>
      </c>
      <c r="F195" s="185" t="s">
        <v>441</v>
      </c>
      <c r="G195" s="186" t="s">
        <v>96</v>
      </c>
      <c r="H195" s="24"/>
      <c r="I195" s="17"/>
      <c r="J195" s="18"/>
      <c r="K195" s="18"/>
      <c r="L195" s="29" t="s">
        <v>110</v>
      </c>
      <c r="M195" s="30"/>
      <c r="N195" s="189">
        <f>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195" s="189">
        <f>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195" s="226" t="str">
        <f t="shared" si="16"/>
        <v xml:space="preserve"> </v>
      </c>
      <c r="Q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26" t="str">
        <f t="shared" si="17"/>
        <v xml:space="preserve"> </v>
      </c>
      <c r="S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26" t="str">
        <f t="shared" si="18"/>
        <v xml:space="preserve"> </v>
      </c>
      <c r="U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89">
        <f>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W195" s="226" t="str">
        <f t="shared" si="19"/>
        <v xml:space="preserve"> </v>
      </c>
      <c r="X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26" t="str">
        <f t="shared" si="20"/>
        <v xml:space="preserve"> </v>
      </c>
      <c r="Z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26" t="str">
        <f t="shared" si="21"/>
        <v xml:space="preserve"> </v>
      </c>
      <c r="AB19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92" customFormat="1" ht="25.5">
      <c r="A196" s="183" t="str">
        <f t="shared" si="15"/>
        <v>71040901000000</v>
      </c>
      <c r="B196" s="184" t="s">
        <v>439</v>
      </c>
      <c r="C196" s="133" t="s">
        <v>155</v>
      </c>
      <c r="D196" s="132" t="s">
        <v>187</v>
      </c>
      <c r="E196" s="131" t="s">
        <v>106</v>
      </c>
      <c r="F196" s="185" t="s">
        <v>441</v>
      </c>
      <c r="G196" s="186" t="s">
        <v>440</v>
      </c>
      <c r="H196" s="150">
        <v>2491</v>
      </c>
      <c r="I196" s="151" t="s">
        <v>155</v>
      </c>
      <c r="J196" s="152">
        <v>9</v>
      </c>
      <c r="K196" s="152">
        <v>1</v>
      </c>
      <c r="L196" s="153" t="s">
        <v>212</v>
      </c>
      <c r="M196" s="154"/>
      <c r="N196" s="191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96" s="191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96" s="228" t="str">
        <f t="shared" si="16"/>
        <v xml:space="preserve"> </v>
      </c>
      <c r="Q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28" t="str">
        <f t="shared" si="17"/>
        <v xml:space="preserve"> </v>
      </c>
      <c r="S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28" t="str">
        <f t="shared" si="18"/>
        <v xml:space="preserve"> </v>
      </c>
      <c r="U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91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96" s="228" t="str">
        <f t="shared" si="19"/>
        <v xml:space="preserve"> </v>
      </c>
      <c r="X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28" t="str">
        <f t="shared" si="20"/>
        <v xml:space="preserve"> </v>
      </c>
      <c r="Z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28" t="str">
        <f t="shared" si="21"/>
        <v xml:space="preserve"> </v>
      </c>
      <c r="AB19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6" customFormat="1" ht="12.75">
      <c r="A197" s="183" t="str">
        <f t="shared" si="15"/>
        <v>71040901000001</v>
      </c>
      <c r="B197" s="184" t="s">
        <v>439</v>
      </c>
      <c r="C197" s="133" t="s">
        <v>155</v>
      </c>
      <c r="D197" s="132" t="s">
        <v>187</v>
      </c>
      <c r="E197" s="131" t="s">
        <v>106</v>
      </c>
      <c r="F197" s="185" t="s">
        <v>441</v>
      </c>
      <c r="G197" s="186" t="s">
        <v>96</v>
      </c>
      <c r="H197" s="24"/>
      <c r="I197" s="24"/>
      <c r="J197" s="25"/>
      <c r="K197" s="25"/>
      <c r="L197" s="29" t="s">
        <v>108</v>
      </c>
      <c r="M197" s="30"/>
      <c r="N197" s="189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97" s="189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97" s="226" t="str">
        <f t="shared" si="16"/>
        <v xml:space="preserve"> </v>
      </c>
      <c r="Q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26" t="str">
        <f t="shared" si="17"/>
        <v xml:space="preserve"> </v>
      </c>
      <c r="S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26" t="str">
        <f t="shared" si="18"/>
        <v xml:space="preserve"> </v>
      </c>
      <c r="U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89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97" s="226" t="str">
        <f t="shared" si="19"/>
        <v xml:space="preserve"> </v>
      </c>
      <c r="X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26" t="str">
        <f t="shared" si="20"/>
        <v xml:space="preserve"> </v>
      </c>
      <c r="Z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26" t="str">
        <f t="shared" si="21"/>
        <v xml:space="preserve"> </v>
      </c>
      <c r="AB1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97" customFormat="1" ht="13.5" hidden="1">
      <c r="A198" s="183" t="str">
        <f t="shared" si="15"/>
        <v>71040901010000</v>
      </c>
      <c r="B198" s="184" t="s">
        <v>439</v>
      </c>
      <c r="C198" s="133" t="s">
        <v>155</v>
      </c>
      <c r="D198" s="132" t="s">
        <v>187</v>
      </c>
      <c r="E198" s="131" t="s">
        <v>106</v>
      </c>
      <c r="F198" s="185" t="s">
        <v>106</v>
      </c>
      <c r="G198" s="186" t="s">
        <v>440</v>
      </c>
      <c r="H198" s="145"/>
      <c r="I198" s="146"/>
      <c r="J198" s="147"/>
      <c r="K198" s="147"/>
      <c r="L198" s="26" t="s">
        <v>213</v>
      </c>
      <c r="M198" s="27"/>
      <c r="N198" s="196">
        <f>+'havelvac 7.2'!N214+'havelvac 7.3'!N214+'havelvac 7.4'!N214+'havelvac 7.5'!N214+'havelvac 7.6'!N214+'havelvac 7.7'!N214+'havelvac 7.9'!N214+'havelvac 7.8'!N214+'havelvac 7.10'!N214+'havelvac 7.11'!N214+'havelvac 7.12'!N214+'havelvac 7.13'!N214</f>
        <v>0</v>
      </c>
      <c r="O198" s="196">
        <f>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198" s="229" t="str">
        <f t="shared" si="16"/>
        <v xml:space="preserve"> </v>
      </c>
      <c r="Q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29" t="str">
        <f t="shared" si="17"/>
        <v xml:space="preserve"> </v>
      </c>
      <c r="S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29" t="str">
        <f t="shared" si="18"/>
        <v xml:space="preserve"> </v>
      </c>
      <c r="U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96">
        <f>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W198" s="229" t="str">
        <f t="shared" si="19"/>
        <v xml:space="preserve"> </v>
      </c>
      <c r="X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29" t="str">
        <f t="shared" si="20"/>
        <v xml:space="preserve"> </v>
      </c>
      <c r="Z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29" t="str">
        <f t="shared" si="21"/>
        <v xml:space="preserve"> </v>
      </c>
      <c r="AB19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6" customFormat="1" hidden="1">
      <c r="A199" s="183" t="str">
        <f t="shared" si="15"/>
        <v>71040901014239</v>
      </c>
      <c r="B199" s="184" t="s">
        <v>439</v>
      </c>
      <c r="C199" s="133" t="s">
        <v>155</v>
      </c>
      <c r="D199" s="132" t="s">
        <v>187</v>
      </c>
      <c r="E199" s="131" t="s">
        <v>106</v>
      </c>
      <c r="F199" s="185" t="s">
        <v>106</v>
      </c>
      <c r="G199" s="130">
        <v>4239</v>
      </c>
      <c r="H199" s="16"/>
      <c r="I199" s="24"/>
      <c r="J199" s="25"/>
      <c r="K199" s="25"/>
      <c r="L199" s="31" t="s">
        <v>125</v>
      </c>
      <c r="M199" s="32">
        <v>4239</v>
      </c>
      <c r="N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30" t="str">
        <f t="shared" si="16"/>
        <v xml:space="preserve"> </v>
      </c>
      <c r="Q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30" t="str">
        <f t="shared" si="17"/>
        <v xml:space="preserve"> </v>
      </c>
      <c r="S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30" t="str">
        <f t="shared" si="18"/>
        <v xml:space="preserve"> </v>
      </c>
      <c r="U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30" t="str">
        <f t="shared" si="19"/>
        <v xml:space="preserve"> </v>
      </c>
      <c r="X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30" t="str">
        <f t="shared" si="20"/>
        <v xml:space="preserve"> </v>
      </c>
      <c r="Z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30" t="str">
        <f t="shared" si="21"/>
        <v xml:space="preserve"> </v>
      </c>
      <c r="AB1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6" customFormat="1" hidden="1">
      <c r="A200" s="183" t="str">
        <f t="shared" si="15"/>
        <v>71040901015221</v>
      </c>
      <c r="B200" s="184" t="s">
        <v>439</v>
      </c>
      <c r="C200" s="133" t="s">
        <v>155</v>
      </c>
      <c r="D200" s="132" t="s">
        <v>187</v>
      </c>
      <c r="E200" s="131" t="s">
        <v>106</v>
      </c>
      <c r="F200" s="185" t="s">
        <v>106</v>
      </c>
      <c r="G200" s="130">
        <v>5221</v>
      </c>
      <c r="H200" s="24"/>
      <c r="I200" s="24"/>
      <c r="J200" s="25"/>
      <c r="K200" s="25"/>
      <c r="L200" s="31" t="s">
        <v>194</v>
      </c>
      <c r="M200" s="47">
        <v>5221</v>
      </c>
      <c r="N200" s="182">
        <f>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00" s="182">
        <f>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00" s="230" t="str">
        <f t="shared" si="16"/>
        <v xml:space="preserve"> </v>
      </c>
      <c r="Q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30" t="str">
        <f t="shared" si="17"/>
        <v xml:space="preserve"> </v>
      </c>
      <c r="S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30" t="str">
        <f t="shared" si="18"/>
        <v xml:space="preserve"> </v>
      </c>
      <c r="U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82">
        <f>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W200" s="230" t="str">
        <f t="shared" si="19"/>
        <v xml:space="preserve"> </v>
      </c>
      <c r="X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30" t="str">
        <f t="shared" si="20"/>
        <v xml:space="preserve"> </v>
      </c>
      <c r="Z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30" t="str">
        <f t="shared" si="21"/>
        <v xml:space="preserve"> </v>
      </c>
      <c r="AB2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97" customFormat="1" ht="54" hidden="1">
      <c r="A201" s="183" t="str">
        <f t="shared" si="15"/>
        <v>71040901020000</v>
      </c>
      <c r="B201" s="184" t="s">
        <v>439</v>
      </c>
      <c r="C201" s="133" t="s">
        <v>155</v>
      </c>
      <c r="D201" s="132" t="s">
        <v>187</v>
      </c>
      <c r="E201" s="131" t="s">
        <v>106</v>
      </c>
      <c r="F201" s="185" t="s">
        <v>140</v>
      </c>
      <c r="G201" s="186" t="s">
        <v>440</v>
      </c>
      <c r="H201" s="145"/>
      <c r="I201" s="146"/>
      <c r="J201" s="147"/>
      <c r="K201" s="147"/>
      <c r="L201" s="26" t="s">
        <v>214</v>
      </c>
      <c r="M201" s="27"/>
      <c r="N201" s="196">
        <f>+'havelvac 7.2'!N217+'havelvac 7.3'!N217+'havelvac 7.4'!N217+'havelvac 7.5'!N217+'havelvac 7.6'!N217+'havelvac 7.7'!N217+'havelvac 7.9'!N217+'havelvac 7.8'!N217+'havelvac 7.10'!N217+'havelvac 7.11'!N217+'havelvac 7.12'!N217+'havelvac 7.13'!N217</f>
        <v>0</v>
      </c>
      <c r="O201" s="196">
        <f>+'havelvac 7.2'!O217+'havelvac 7.3'!O217+'havelvac 7.4'!O217+'havelvac 7.5'!O217+'havelvac 7.6'!O217+'havelvac 7.7'!O217+'havelvac 7.9'!O217+'havelvac 7.8'!O217+'havelvac 7.10'!O217+'havelvac 7.11'!O217+'havelvac 7.12'!O217+'havelvac 7.13'!O217</f>
        <v>0</v>
      </c>
      <c r="P201" s="229" t="str">
        <f t="shared" si="16"/>
        <v xml:space="preserve"> </v>
      </c>
      <c r="Q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29" t="str">
        <f t="shared" si="17"/>
        <v xml:space="preserve"> </v>
      </c>
      <c r="S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29" t="str">
        <f t="shared" si="18"/>
        <v xml:space="preserve"> </v>
      </c>
      <c r="U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96">
        <f>+'havelvac 7.2'!P217+'havelvac 7.3'!P217+'havelvac 7.4'!P217+'havelvac 7.5'!P217+'havelvac 7.6'!P217+'havelvac 7.7'!P217+'havelvac 7.9'!P217+'havelvac 7.8'!P217+'havelvac 7.10'!P217+'havelvac 7.11'!P217+'havelvac 7.12'!P217+'havelvac 7.13'!P217</f>
        <v>0</v>
      </c>
      <c r="W201" s="229" t="str">
        <f t="shared" si="19"/>
        <v xml:space="preserve"> </v>
      </c>
      <c r="X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29" t="str">
        <f t="shared" si="20"/>
        <v xml:space="preserve"> </v>
      </c>
      <c r="Z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29" t="str">
        <f t="shared" si="21"/>
        <v xml:space="preserve"> </v>
      </c>
      <c r="AB20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6" customFormat="1" ht="25.5" hidden="1">
      <c r="A202" s="183" t="str">
        <f t="shared" si="15"/>
        <v>71040901024637</v>
      </c>
      <c r="B202" s="184" t="s">
        <v>439</v>
      </c>
      <c r="C202" s="133" t="s">
        <v>155</v>
      </c>
      <c r="D202" s="132" t="s">
        <v>187</v>
      </c>
      <c r="E202" s="131" t="s">
        <v>106</v>
      </c>
      <c r="F202" s="185" t="s">
        <v>140</v>
      </c>
      <c r="G202" s="130">
        <v>4637</v>
      </c>
      <c r="H202" s="24"/>
      <c r="I202" s="24"/>
      <c r="J202" s="25"/>
      <c r="K202" s="25"/>
      <c r="L202" s="31" t="s">
        <v>215</v>
      </c>
      <c r="M202" s="47">
        <v>4637</v>
      </c>
      <c r="N202" s="182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02" s="182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02" s="230" t="str">
        <f t="shared" si="16"/>
        <v xml:space="preserve"> </v>
      </c>
      <c r="Q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30" t="str">
        <f t="shared" si="17"/>
        <v xml:space="preserve"> </v>
      </c>
      <c r="S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30" t="str">
        <f t="shared" si="18"/>
        <v xml:space="preserve"> </v>
      </c>
      <c r="U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82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202" s="230" t="str">
        <f t="shared" si="19"/>
        <v xml:space="preserve"> </v>
      </c>
      <c r="X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30" t="str">
        <f t="shared" si="20"/>
        <v xml:space="preserve"> </v>
      </c>
      <c r="Z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30" t="str">
        <f t="shared" si="21"/>
        <v xml:space="preserve"> </v>
      </c>
      <c r="AB2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97" customFormat="1" ht="27" hidden="1">
      <c r="A203" s="183" t="str">
        <f t="shared" si="15"/>
        <v>71040901030000</v>
      </c>
      <c r="B203" s="184" t="s">
        <v>439</v>
      </c>
      <c r="C203" s="133" t="s">
        <v>155</v>
      </c>
      <c r="D203" s="132" t="s">
        <v>187</v>
      </c>
      <c r="E203" s="131" t="s">
        <v>106</v>
      </c>
      <c r="F203" s="185" t="s">
        <v>442</v>
      </c>
      <c r="G203" s="186" t="s">
        <v>440</v>
      </c>
      <c r="H203" s="145"/>
      <c r="I203" s="146"/>
      <c r="J203" s="147"/>
      <c r="K203" s="147"/>
      <c r="L203" s="26" t="s">
        <v>216</v>
      </c>
      <c r="M203" s="27"/>
      <c r="N203" s="196">
        <f>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203" s="196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203" s="229" t="str">
        <f t="shared" si="16"/>
        <v xml:space="preserve"> </v>
      </c>
      <c r="Q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29" t="str">
        <f t="shared" si="17"/>
        <v xml:space="preserve"> </v>
      </c>
      <c r="S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29" t="str">
        <f t="shared" si="18"/>
        <v xml:space="preserve"> </v>
      </c>
      <c r="U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96">
        <f>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  <c r="W203" s="229" t="str">
        <f t="shared" si="19"/>
        <v xml:space="preserve"> </v>
      </c>
      <c r="X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29" t="str">
        <f t="shared" si="20"/>
        <v xml:space="preserve"> </v>
      </c>
      <c r="Z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29" t="str">
        <f t="shared" si="21"/>
        <v xml:space="preserve"> </v>
      </c>
      <c r="AB2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6" customFormat="1" ht="25.5" hidden="1">
      <c r="A204" s="183" t="str">
        <f t="shared" si="15"/>
        <v>71040901034511</v>
      </c>
      <c r="B204" s="184" t="s">
        <v>439</v>
      </c>
      <c r="C204" s="133" t="s">
        <v>155</v>
      </c>
      <c r="D204" s="132" t="s">
        <v>187</v>
      </c>
      <c r="E204" s="131" t="s">
        <v>106</v>
      </c>
      <c r="F204" s="185" t="s">
        <v>442</v>
      </c>
      <c r="G204" s="130">
        <v>4511</v>
      </c>
      <c r="H204" s="24"/>
      <c r="I204" s="24"/>
      <c r="J204" s="25"/>
      <c r="K204" s="25"/>
      <c r="L204" s="28" t="s">
        <v>217</v>
      </c>
      <c r="M204" s="11">
        <v>4511</v>
      </c>
      <c r="N204" s="182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04" s="182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04" s="230" t="str">
        <f t="shared" si="16"/>
        <v xml:space="preserve"> </v>
      </c>
      <c r="Q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30" t="str">
        <f t="shared" si="17"/>
        <v xml:space="preserve"> </v>
      </c>
      <c r="S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30" t="str">
        <f t="shared" si="18"/>
        <v xml:space="preserve"> </v>
      </c>
      <c r="U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82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204" s="230" t="str">
        <f t="shared" si="19"/>
        <v xml:space="preserve"> </v>
      </c>
      <c r="X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30" t="str">
        <f t="shared" si="20"/>
        <v xml:space="preserve"> </v>
      </c>
      <c r="Z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30" t="str">
        <f t="shared" si="21"/>
        <v xml:space="preserve"> </v>
      </c>
      <c r="AB2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97" customFormat="1" ht="27" hidden="1">
      <c r="A205" s="183" t="str">
        <f t="shared" si="15"/>
        <v>71040901040000</v>
      </c>
      <c r="B205" s="184" t="s">
        <v>439</v>
      </c>
      <c r="C205" s="133" t="s">
        <v>155</v>
      </c>
      <c r="D205" s="132" t="s">
        <v>187</v>
      </c>
      <c r="E205" s="131" t="s">
        <v>106</v>
      </c>
      <c r="F205" s="185" t="s">
        <v>155</v>
      </c>
      <c r="G205" s="186" t="s">
        <v>440</v>
      </c>
      <c r="H205" s="145"/>
      <c r="I205" s="146"/>
      <c r="J205" s="147"/>
      <c r="K205" s="147"/>
      <c r="L205" s="26" t="s">
        <v>218</v>
      </c>
      <c r="M205" s="27"/>
      <c r="N205" s="196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05" s="196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05" s="229" t="str">
        <f t="shared" si="16"/>
        <v xml:space="preserve"> </v>
      </c>
      <c r="Q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29" t="str">
        <f t="shared" si="17"/>
        <v xml:space="preserve"> </v>
      </c>
      <c r="S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29" t="str">
        <f t="shared" si="18"/>
        <v xml:space="preserve"> </v>
      </c>
      <c r="U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96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205" s="229" t="str">
        <f t="shared" si="19"/>
        <v xml:space="preserve"> </v>
      </c>
      <c r="X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29" t="str">
        <f t="shared" si="20"/>
        <v xml:space="preserve"> </v>
      </c>
      <c r="Z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29" t="str">
        <f t="shared" si="21"/>
        <v xml:space="preserve"> </v>
      </c>
      <c r="AB2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6" customFormat="1" hidden="1">
      <c r="A206" s="183" t="str">
        <f t="shared" si="15"/>
        <v>71040901044639</v>
      </c>
      <c r="B206" s="184" t="s">
        <v>439</v>
      </c>
      <c r="C206" s="133" t="s">
        <v>155</v>
      </c>
      <c r="D206" s="132" t="s">
        <v>187</v>
      </c>
      <c r="E206" s="131" t="s">
        <v>106</v>
      </c>
      <c r="F206" s="185" t="s">
        <v>155</v>
      </c>
      <c r="G206" s="130">
        <v>4639</v>
      </c>
      <c r="H206" s="24"/>
      <c r="I206" s="24"/>
      <c r="J206" s="25"/>
      <c r="K206" s="25"/>
      <c r="L206" s="31" t="s">
        <v>211</v>
      </c>
      <c r="M206" s="47">
        <v>4639</v>
      </c>
      <c r="N206" s="182">
        <f>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06" s="182">
        <f>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06" s="230" t="str">
        <f t="shared" si="16"/>
        <v xml:space="preserve"> </v>
      </c>
      <c r="Q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30" t="str">
        <f t="shared" si="17"/>
        <v xml:space="preserve"> </v>
      </c>
      <c r="S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30" t="str">
        <f t="shared" si="18"/>
        <v xml:space="preserve"> </v>
      </c>
      <c r="U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82">
        <f>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W206" s="230" t="str">
        <f t="shared" si="19"/>
        <v xml:space="preserve"> </v>
      </c>
      <c r="X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30" t="str">
        <f t="shared" si="20"/>
        <v xml:space="preserve"> </v>
      </c>
      <c r="Z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30" t="str">
        <f t="shared" si="21"/>
        <v xml:space="preserve"> </v>
      </c>
      <c r="AB2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6" customFormat="1" ht="25.5" hidden="1">
      <c r="A207" s="183" t="str">
        <f t="shared" si="15"/>
        <v>71040901044819</v>
      </c>
      <c r="B207" s="184" t="s">
        <v>439</v>
      </c>
      <c r="C207" s="133" t="s">
        <v>155</v>
      </c>
      <c r="D207" s="132" t="s">
        <v>187</v>
      </c>
      <c r="E207" s="131" t="s">
        <v>106</v>
      </c>
      <c r="F207" s="185" t="s">
        <v>155</v>
      </c>
      <c r="G207" s="130">
        <v>4819</v>
      </c>
      <c r="H207" s="24"/>
      <c r="I207" s="24"/>
      <c r="J207" s="25"/>
      <c r="K207" s="25"/>
      <c r="L207" s="29" t="s">
        <v>219</v>
      </c>
      <c r="M207" s="30">
        <v>4819</v>
      </c>
      <c r="N207" s="182">
        <f>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07" s="182">
        <f>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07" s="230" t="str">
        <f t="shared" si="16"/>
        <v xml:space="preserve"> </v>
      </c>
      <c r="Q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30" t="str">
        <f t="shared" si="17"/>
        <v xml:space="preserve"> </v>
      </c>
      <c r="S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30" t="str">
        <f t="shared" si="18"/>
        <v xml:space="preserve"> </v>
      </c>
      <c r="U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82">
        <f>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W207" s="230" t="str">
        <f t="shared" si="19"/>
        <v xml:space="preserve"> </v>
      </c>
      <c r="X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30" t="str">
        <f t="shared" si="20"/>
        <v xml:space="preserve"> </v>
      </c>
      <c r="Z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30" t="str">
        <f t="shared" si="21"/>
        <v xml:space="preserve"> </v>
      </c>
      <c r="AB2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97" customFormat="1" ht="13.5" hidden="1">
      <c r="A208" s="183" t="str">
        <f t="shared" si="15"/>
        <v>71040901050000</v>
      </c>
      <c r="B208" s="184" t="s">
        <v>439</v>
      </c>
      <c r="C208" s="133" t="s">
        <v>155</v>
      </c>
      <c r="D208" s="132" t="s">
        <v>187</v>
      </c>
      <c r="E208" s="131" t="s">
        <v>106</v>
      </c>
      <c r="F208" s="185" t="s">
        <v>149</v>
      </c>
      <c r="G208" s="186" t="s">
        <v>440</v>
      </c>
      <c r="H208" s="145"/>
      <c r="I208" s="146"/>
      <c r="J208" s="147"/>
      <c r="K208" s="147"/>
      <c r="L208" s="26" t="s">
        <v>220</v>
      </c>
      <c r="M208" s="27"/>
      <c r="N208" s="196">
        <f>+'havelvac 7.2'!N224+'havelvac 7.3'!N224+'havelvac 7.4'!N224+'havelvac 7.5'!N224+'havelvac 7.6'!N224+'havelvac 7.7'!N224+'havelvac 7.9'!N224+'havelvac 7.8'!N224+'havelvac 7.10'!N224+'havelvac 7.11'!N224+'havelvac 7.12'!N224+'havelvac 7.13'!N224</f>
        <v>0</v>
      </c>
      <c r="O208" s="196">
        <f>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08" s="229" t="str">
        <f t="shared" ref="P208:P271" si="24">IFERROR(Q208/O208, " ")</f>
        <v xml:space="preserve"> </v>
      </c>
      <c r="Q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29" t="str">
        <f t="shared" ref="R208:R271" si="25">IFERROR(S208/O208, " ")</f>
        <v xml:space="preserve"> </v>
      </c>
      <c r="S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29" t="str">
        <f t="shared" ref="T208:T271" si="26">IFERROR(U208/O208, " ")</f>
        <v xml:space="preserve"> </v>
      </c>
      <c r="U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96">
        <f>+'havelvac 7.2'!P224+'havelvac 7.3'!P224+'havelvac 7.4'!P224+'havelvac 7.5'!P224+'havelvac 7.6'!P224+'havelvac 7.7'!P224+'havelvac 7.9'!P224+'havelvac 7.8'!P224+'havelvac 7.10'!P224+'havelvac 7.11'!P224+'havelvac 7.12'!P224+'havelvac 7.13'!P224</f>
        <v>0</v>
      </c>
      <c r="W208" s="229" t="str">
        <f t="shared" ref="W208:W271" si="27">IFERROR(X208/V208, " ")</f>
        <v xml:space="preserve"> </v>
      </c>
      <c r="X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29" t="str">
        <f t="shared" ref="Y208:Y271" si="28">IFERROR(Z208/V208, " ")</f>
        <v xml:space="preserve"> </v>
      </c>
      <c r="Z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29" t="str">
        <f t="shared" ref="AA208:AA271" si="29">IFERROR(AB208/V208, " ")</f>
        <v xml:space="preserve"> </v>
      </c>
      <c r="AB20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6" customFormat="1" hidden="1">
      <c r="A209" s="183" t="str">
        <f t="shared" si="15"/>
        <v>71040901058111</v>
      </c>
      <c r="B209" s="184" t="s">
        <v>439</v>
      </c>
      <c r="C209" s="133" t="s">
        <v>155</v>
      </c>
      <c r="D209" s="132" t="s">
        <v>187</v>
      </c>
      <c r="E209" s="131" t="s">
        <v>106</v>
      </c>
      <c r="F209" s="185" t="s">
        <v>149</v>
      </c>
      <c r="G209" s="130">
        <v>8111</v>
      </c>
      <c r="H209" s="24"/>
      <c r="I209" s="24"/>
      <c r="J209" s="25"/>
      <c r="K209" s="25"/>
      <c r="L209" s="29" t="s">
        <v>221</v>
      </c>
      <c r="M209" s="30">
        <v>8111</v>
      </c>
      <c r="N209" s="182">
        <f>+'havelvac 7.2'!N225+'havelvac 7.3'!N225+'havelvac 7.4'!N225+'havelvac 7.5'!N225+'havelvac 7.6'!N225+'havelvac 7.7'!N225+'havelvac 7.9'!N225+'havelvac 7.8'!N225+'havelvac 7.10'!N225+'havelvac 7.11'!N225+'havelvac 7.12'!N225+'havelvac 7.13'!N225</f>
        <v>0</v>
      </c>
      <c r="O209" s="182">
        <f>+'havelvac 7.2'!O225+'havelvac 7.3'!O225+'havelvac 7.4'!O225+'havelvac 7.5'!O225+'havelvac 7.6'!O225+'havelvac 7.7'!O225+'havelvac 7.9'!O225+'havelvac 7.8'!O225+'havelvac 7.10'!O225+'havelvac 7.11'!O225+'havelvac 7.12'!O225+'havelvac 7.13'!O225</f>
        <v>0</v>
      </c>
      <c r="P209" s="230" t="str">
        <f t="shared" si="24"/>
        <v xml:space="preserve"> </v>
      </c>
      <c r="Q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30" t="str">
        <f t="shared" si="25"/>
        <v xml:space="preserve"> </v>
      </c>
      <c r="S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30" t="str">
        <f t="shared" si="26"/>
        <v xml:space="preserve"> </v>
      </c>
      <c r="U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82">
        <f>+'havelvac 7.2'!P225+'havelvac 7.3'!P225+'havelvac 7.4'!P225+'havelvac 7.5'!P225+'havelvac 7.6'!P225+'havelvac 7.7'!P225+'havelvac 7.9'!P225+'havelvac 7.8'!P225+'havelvac 7.10'!P225+'havelvac 7.11'!P225+'havelvac 7.12'!P225+'havelvac 7.13'!P225</f>
        <v>0</v>
      </c>
      <c r="W209" s="230" t="str">
        <f t="shared" si="27"/>
        <v xml:space="preserve"> </v>
      </c>
      <c r="X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30" t="str">
        <f t="shared" si="28"/>
        <v xml:space="preserve"> </v>
      </c>
      <c r="Z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30" t="str">
        <f t="shared" si="29"/>
        <v xml:space="preserve"> </v>
      </c>
      <c r="AB2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6" customFormat="1" hidden="1">
      <c r="A210" s="183" t="str">
        <f t="shared" si="15"/>
        <v>71040901058411</v>
      </c>
      <c r="B210" s="184" t="s">
        <v>439</v>
      </c>
      <c r="C210" s="133" t="s">
        <v>155</v>
      </c>
      <c r="D210" s="132" t="s">
        <v>187</v>
      </c>
      <c r="E210" s="131" t="s">
        <v>106</v>
      </c>
      <c r="F210" s="185" t="s">
        <v>149</v>
      </c>
      <c r="G210" s="130">
        <v>8411</v>
      </c>
      <c r="H210" s="24"/>
      <c r="I210" s="24"/>
      <c r="J210" s="25"/>
      <c r="K210" s="25"/>
      <c r="L210" s="28" t="s">
        <v>222</v>
      </c>
      <c r="M210" s="11">
        <v>8411</v>
      </c>
      <c r="N210" s="182">
        <f>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10" s="182">
        <f>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10" s="230" t="str">
        <f t="shared" si="24"/>
        <v xml:space="preserve"> </v>
      </c>
      <c r="Q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30" t="str">
        <f t="shared" si="25"/>
        <v xml:space="preserve"> </v>
      </c>
      <c r="S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30" t="str">
        <f t="shared" si="26"/>
        <v xml:space="preserve"> </v>
      </c>
      <c r="U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82">
        <f>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W210" s="230" t="str">
        <f t="shared" si="27"/>
        <v xml:space="preserve"> </v>
      </c>
      <c r="X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30" t="str">
        <f t="shared" si="28"/>
        <v xml:space="preserve"> </v>
      </c>
      <c r="Z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30" t="str">
        <f t="shared" si="29"/>
        <v xml:space="preserve"> </v>
      </c>
      <c r="AB2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97" customFormat="1" ht="13.5" hidden="1">
      <c r="A211" s="183" t="str">
        <f t="shared" ref="A211:A283" si="30">CONCATENATE(B211,C211,D211,E211,F211,G211)</f>
        <v>71040901060000</v>
      </c>
      <c r="B211" s="184" t="s">
        <v>439</v>
      </c>
      <c r="C211" s="133" t="s">
        <v>155</v>
      </c>
      <c r="D211" s="132" t="s">
        <v>187</v>
      </c>
      <c r="E211" s="131" t="s">
        <v>106</v>
      </c>
      <c r="F211" s="185" t="s">
        <v>157</v>
      </c>
      <c r="G211" s="186" t="s">
        <v>440</v>
      </c>
      <c r="H211" s="145"/>
      <c r="I211" s="146"/>
      <c r="J211" s="147"/>
      <c r="K211" s="147"/>
      <c r="L211" s="26" t="s">
        <v>223</v>
      </c>
      <c r="M211" s="27"/>
      <c r="N211" s="196">
        <f>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11" s="196">
        <f>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11" s="229" t="str">
        <f t="shared" si="24"/>
        <v xml:space="preserve"> </v>
      </c>
      <c r="Q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29" t="str">
        <f t="shared" si="25"/>
        <v xml:space="preserve"> </v>
      </c>
      <c r="S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29" t="str">
        <f t="shared" si="26"/>
        <v xml:space="preserve"> </v>
      </c>
      <c r="U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96">
        <f>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W211" s="229" t="str">
        <f t="shared" si="27"/>
        <v xml:space="preserve"> </v>
      </c>
      <c r="X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29" t="str">
        <f t="shared" si="28"/>
        <v xml:space="preserve"> </v>
      </c>
      <c r="Z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29" t="str">
        <f t="shared" si="29"/>
        <v xml:space="preserve"> </v>
      </c>
      <c r="AB2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97" customFormat="1" ht="13.5" hidden="1">
      <c r="A212" s="183">
        <v>71040901064861</v>
      </c>
      <c r="B212" s="184" t="s">
        <v>439</v>
      </c>
      <c r="C212" s="133" t="s">
        <v>155</v>
      </c>
      <c r="D212" s="132" t="s">
        <v>187</v>
      </c>
      <c r="E212" s="131" t="s">
        <v>106</v>
      </c>
      <c r="F212" s="185" t="s">
        <v>157</v>
      </c>
      <c r="G212" s="186">
        <v>4861</v>
      </c>
      <c r="H212" s="145"/>
      <c r="I212" s="146"/>
      <c r="J212" s="147"/>
      <c r="K212" s="147"/>
      <c r="L212" s="26" t="s">
        <v>134</v>
      </c>
      <c r="M212" s="27">
        <v>4861</v>
      </c>
      <c r="N212" s="196"/>
      <c r="O212" s="196"/>
      <c r="P212" s="229" t="str">
        <f t="shared" si="24"/>
        <v xml:space="preserve"> </v>
      </c>
      <c r="Q212" s="196"/>
      <c r="R212" s="229" t="str">
        <f t="shared" si="25"/>
        <v xml:space="preserve"> </v>
      </c>
      <c r="S212" s="196"/>
      <c r="T212" s="229" t="str">
        <f t="shared" si="26"/>
        <v xml:space="preserve"> </v>
      </c>
      <c r="U212" s="196"/>
      <c r="V212" s="196"/>
      <c r="W212" s="229" t="str">
        <f t="shared" si="27"/>
        <v xml:space="preserve"> </v>
      </c>
      <c r="X212" s="196"/>
      <c r="Y212" s="229" t="str">
        <f t="shared" si="28"/>
        <v xml:space="preserve"> </v>
      </c>
      <c r="Z212" s="196"/>
      <c r="AA212" s="229" t="str">
        <f t="shared" si="29"/>
        <v xml:space="preserve"> </v>
      </c>
      <c r="AB212" s="196"/>
    </row>
    <row r="213" spans="1:28" s="136" customFormat="1" ht="25.5" hidden="1">
      <c r="A213" s="183" t="str">
        <f t="shared" si="30"/>
        <v>71040901064819</v>
      </c>
      <c r="B213" s="184" t="s">
        <v>439</v>
      </c>
      <c r="C213" s="133" t="s">
        <v>155</v>
      </c>
      <c r="D213" s="132" t="s">
        <v>187</v>
      </c>
      <c r="E213" s="131" t="s">
        <v>106</v>
      </c>
      <c r="F213" s="185" t="s">
        <v>157</v>
      </c>
      <c r="G213" s="130">
        <v>4819</v>
      </c>
      <c r="H213" s="24"/>
      <c r="I213" s="24"/>
      <c r="J213" s="25"/>
      <c r="K213" s="25"/>
      <c r="L213" s="29" t="s">
        <v>219</v>
      </c>
      <c r="M213" s="30">
        <v>4819</v>
      </c>
      <c r="N213" s="182">
        <f>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13" s="182">
        <f>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13" s="230" t="str">
        <f t="shared" si="24"/>
        <v xml:space="preserve"> </v>
      </c>
      <c r="Q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30" t="str">
        <f t="shared" si="25"/>
        <v xml:space="preserve"> </v>
      </c>
      <c r="S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30" t="str">
        <f t="shared" si="26"/>
        <v xml:space="preserve"> </v>
      </c>
      <c r="U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82">
        <f>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W213" s="230" t="str">
        <f t="shared" si="27"/>
        <v xml:space="preserve"> </v>
      </c>
      <c r="X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30" t="str">
        <f t="shared" si="28"/>
        <v xml:space="preserve"> </v>
      </c>
      <c r="Z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30" t="str">
        <f t="shared" si="29"/>
        <v xml:space="preserve"> </v>
      </c>
      <c r="AB21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97" customFormat="1" ht="13.5" hidden="1">
      <c r="A214" s="183" t="str">
        <f t="shared" si="30"/>
        <v>71040901070000</v>
      </c>
      <c r="B214" s="184" t="s">
        <v>439</v>
      </c>
      <c r="C214" s="133" t="s">
        <v>155</v>
      </c>
      <c r="D214" s="132" t="s">
        <v>187</v>
      </c>
      <c r="E214" s="131" t="s">
        <v>106</v>
      </c>
      <c r="F214" s="185" t="s">
        <v>183</v>
      </c>
      <c r="G214" s="186" t="s">
        <v>440</v>
      </c>
      <c r="H214" s="145"/>
      <c r="I214" s="146"/>
      <c r="J214" s="147"/>
      <c r="K214" s="147"/>
      <c r="L214" s="26" t="s">
        <v>224</v>
      </c>
      <c r="M214" s="27"/>
      <c r="N214" s="196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14" s="196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14" s="229" t="str">
        <f t="shared" si="24"/>
        <v xml:space="preserve"> </v>
      </c>
      <c r="Q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29" t="str">
        <f t="shared" si="25"/>
        <v xml:space="preserve"> </v>
      </c>
      <c r="S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29" t="str">
        <f t="shared" si="26"/>
        <v xml:space="preserve"> </v>
      </c>
      <c r="U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96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214" s="229" t="str">
        <f t="shared" si="27"/>
        <v xml:space="preserve"> </v>
      </c>
      <c r="X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29" t="str">
        <f t="shared" si="28"/>
        <v xml:space="preserve"> </v>
      </c>
      <c r="Z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29" t="str">
        <f t="shared" si="29"/>
        <v xml:space="preserve"> </v>
      </c>
      <c r="AB2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6" customFormat="1" hidden="1">
      <c r="A215" s="183" t="str">
        <f t="shared" si="30"/>
        <v>71040901074239</v>
      </c>
      <c r="B215" s="184" t="s">
        <v>439</v>
      </c>
      <c r="C215" s="133" t="s">
        <v>155</v>
      </c>
      <c r="D215" s="132" t="s">
        <v>187</v>
      </c>
      <c r="E215" s="131" t="s">
        <v>106</v>
      </c>
      <c r="F215" s="185" t="s">
        <v>183</v>
      </c>
      <c r="G215" s="130">
        <v>4239</v>
      </c>
      <c r="H215" s="24"/>
      <c r="I215" s="24"/>
      <c r="J215" s="25"/>
      <c r="K215" s="25"/>
      <c r="L215" s="28" t="s">
        <v>125</v>
      </c>
      <c r="M215" s="11">
        <v>4239</v>
      </c>
      <c r="N215" s="182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15" s="182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15" s="230" t="str">
        <f t="shared" si="24"/>
        <v xml:space="preserve"> </v>
      </c>
      <c r="Q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30" t="str">
        <f t="shared" si="25"/>
        <v xml:space="preserve"> </v>
      </c>
      <c r="S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30" t="str">
        <f t="shared" si="26"/>
        <v xml:space="preserve"> </v>
      </c>
      <c r="U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82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215" s="230" t="str">
        <f t="shared" si="27"/>
        <v xml:space="preserve"> </v>
      </c>
      <c r="X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30" t="str">
        <f t="shared" si="28"/>
        <v xml:space="preserve"> </v>
      </c>
      <c r="Z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30" t="str">
        <f t="shared" si="29"/>
        <v xml:space="preserve"> </v>
      </c>
      <c r="AB2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97" customFormat="1" ht="13.5" hidden="1">
      <c r="A216" s="183" t="str">
        <f t="shared" si="30"/>
        <v>71040901080000</v>
      </c>
      <c r="B216" s="184" t="s">
        <v>439</v>
      </c>
      <c r="C216" s="133" t="s">
        <v>155</v>
      </c>
      <c r="D216" s="132" t="s">
        <v>187</v>
      </c>
      <c r="E216" s="131" t="s">
        <v>106</v>
      </c>
      <c r="F216" s="185" t="s">
        <v>185</v>
      </c>
      <c r="G216" s="186" t="s">
        <v>440</v>
      </c>
      <c r="H216" s="145"/>
      <c r="I216" s="146"/>
      <c r="J216" s="147"/>
      <c r="K216" s="147"/>
      <c r="L216" s="26" t="s">
        <v>225</v>
      </c>
      <c r="M216" s="27"/>
      <c r="N216" s="196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16" s="196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16" s="229" t="str">
        <f t="shared" si="24"/>
        <v xml:space="preserve"> </v>
      </c>
      <c r="Q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29" t="str">
        <f t="shared" si="25"/>
        <v xml:space="preserve"> </v>
      </c>
      <c r="S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29" t="str">
        <f t="shared" si="26"/>
        <v xml:space="preserve"> </v>
      </c>
      <c r="U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96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216" s="229" t="str">
        <f t="shared" si="27"/>
        <v xml:space="preserve"> </v>
      </c>
      <c r="X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29" t="str">
        <f t="shared" si="28"/>
        <v xml:space="preserve"> </v>
      </c>
      <c r="Z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29" t="str">
        <f t="shared" si="29"/>
        <v xml:space="preserve"> </v>
      </c>
      <c r="AB21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6" customFormat="1" hidden="1">
      <c r="A217" s="183" t="str">
        <f t="shared" si="30"/>
        <v>71040901084234</v>
      </c>
      <c r="B217" s="184" t="s">
        <v>439</v>
      </c>
      <c r="C217" s="133" t="s">
        <v>155</v>
      </c>
      <c r="D217" s="132" t="s">
        <v>187</v>
      </c>
      <c r="E217" s="131" t="s">
        <v>106</v>
      </c>
      <c r="F217" s="185" t="s">
        <v>185</v>
      </c>
      <c r="G217" s="130">
        <v>4234</v>
      </c>
      <c r="H217" s="24"/>
      <c r="I217" s="24"/>
      <c r="J217" s="25"/>
      <c r="K217" s="25"/>
      <c r="L217" s="28" t="s">
        <v>122</v>
      </c>
      <c r="M217" s="11">
        <v>4234</v>
      </c>
      <c r="N217" s="182">
        <f>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17" s="182">
        <f>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17" s="230" t="str">
        <f t="shared" si="24"/>
        <v xml:space="preserve"> </v>
      </c>
      <c r="Q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30" t="str">
        <f t="shared" si="25"/>
        <v xml:space="preserve"> </v>
      </c>
      <c r="S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30" t="str">
        <f t="shared" si="26"/>
        <v xml:space="preserve"> </v>
      </c>
      <c r="U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82">
        <f>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W217" s="230" t="str">
        <f t="shared" si="27"/>
        <v xml:space="preserve"> </v>
      </c>
      <c r="X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30" t="str">
        <f t="shared" si="28"/>
        <v xml:space="preserve"> </v>
      </c>
      <c r="Z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30" t="str">
        <f t="shared" si="29"/>
        <v xml:space="preserve"> </v>
      </c>
      <c r="AB2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6" customFormat="1" ht="25.5" hidden="1">
      <c r="A218" s="183" t="str">
        <f t="shared" si="30"/>
        <v>71040901084511</v>
      </c>
      <c r="B218" s="184" t="s">
        <v>439</v>
      </c>
      <c r="C218" s="133" t="s">
        <v>155</v>
      </c>
      <c r="D218" s="132" t="s">
        <v>187</v>
      </c>
      <c r="E218" s="131" t="s">
        <v>106</v>
      </c>
      <c r="F218" s="185" t="s">
        <v>185</v>
      </c>
      <c r="G218" s="130">
        <v>4511</v>
      </c>
      <c r="H218" s="24"/>
      <c r="I218" s="24"/>
      <c r="J218" s="25"/>
      <c r="K218" s="25"/>
      <c r="L218" s="28" t="s">
        <v>217</v>
      </c>
      <c r="M218" s="11">
        <v>4511</v>
      </c>
      <c r="N218" s="182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18" s="182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18" s="230" t="str">
        <f t="shared" si="24"/>
        <v xml:space="preserve"> </v>
      </c>
      <c r="Q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30" t="str">
        <f t="shared" si="25"/>
        <v xml:space="preserve"> </v>
      </c>
      <c r="S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30" t="str">
        <f t="shared" si="26"/>
        <v xml:space="preserve"> </v>
      </c>
      <c r="U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82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18" s="230" t="str">
        <f t="shared" si="27"/>
        <v xml:space="preserve"> </v>
      </c>
      <c r="X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30" t="str">
        <f t="shared" si="28"/>
        <v xml:space="preserve"> </v>
      </c>
      <c r="Z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30" t="str">
        <f t="shared" si="29"/>
        <v xml:space="preserve"> </v>
      </c>
      <c r="AB2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97" customFormat="1" ht="13.5">
      <c r="A219" s="183" t="str">
        <f t="shared" si="30"/>
        <v>71040901090000</v>
      </c>
      <c r="B219" s="184" t="s">
        <v>439</v>
      </c>
      <c r="C219" s="133" t="s">
        <v>155</v>
      </c>
      <c r="D219" s="132" t="s">
        <v>187</v>
      </c>
      <c r="E219" s="131" t="s">
        <v>106</v>
      </c>
      <c r="F219" s="185" t="s">
        <v>187</v>
      </c>
      <c r="G219" s="186" t="s">
        <v>440</v>
      </c>
      <c r="H219" s="145"/>
      <c r="I219" s="146"/>
      <c r="J219" s="147"/>
      <c r="K219" s="147"/>
      <c r="L219" s="26" t="s">
        <v>226</v>
      </c>
      <c r="M219" s="27"/>
      <c r="N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29" t="str">
        <f t="shared" si="24"/>
        <v xml:space="preserve"> </v>
      </c>
      <c r="Q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29" t="str">
        <f t="shared" si="25"/>
        <v xml:space="preserve"> </v>
      </c>
      <c r="S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29" t="str">
        <f t="shared" si="26"/>
        <v xml:space="preserve"> </v>
      </c>
      <c r="U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29" t="str">
        <f t="shared" si="27"/>
        <v xml:space="preserve"> </v>
      </c>
      <c r="X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29" t="str">
        <f t="shared" si="28"/>
        <v xml:space="preserve"> </v>
      </c>
      <c r="Z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29" t="str">
        <f t="shared" si="29"/>
        <v xml:space="preserve"> </v>
      </c>
      <c r="AB21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6" customFormat="1" hidden="1">
      <c r="A220" s="183" t="str">
        <f t="shared" si="30"/>
        <v>71040901094234</v>
      </c>
      <c r="B220" s="184" t="s">
        <v>439</v>
      </c>
      <c r="C220" s="133" t="s">
        <v>155</v>
      </c>
      <c r="D220" s="132" t="s">
        <v>187</v>
      </c>
      <c r="E220" s="131" t="s">
        <v>106</v>
      </c>
      <c r="F220" s="185" t="s">
        <v>187</v>
      </c>
      <c r="G220" s="130">
        <v>4234</v>
      </c>
      <c r="H220" s="24"/>
      <c r="I220" s="24"/>
      <c r="J220" s="25"/>
      <c r="K220" s="25"/>
      <c r="L220" s="28" t="s">
        <v>122</v>
      </c>
      <c r="M220" s="11">
        <v>4234</v>
      </c>
      <c r="N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30" t="str">
        <f t="shared" si="24"/>
        <v xml:space="preserve"> </v>
      </c>
      <c r="Q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30" t="str">
        <f t="shared" si="25"/>
        <v xml:space="preserve"> </v>
      </c>
      <c r="S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30" t="str">
        <f t="shared" si="26"/>
        <v xml:space="preserve"> </v>
      </c>
      <c r="U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30" t="str">
        <f t="shared" si="27"/>
        <v xml:space="preserve"> </v>
      </c>
      <c r="X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30" t="str">
        <f t="shared" si="28"/>
        <v xml:space="preserve"> </v>
      </c>
      <c r="Z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30" t="str">
        <f t="shared" si="29"/>
        <v xml:space="preserve"> </v>
      </c>
      <c r="AB22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6" customFormat="1">
      <c r="A221" s="183" t="str">
        <f t="shared" si="30"/>
        <v>71040901094239</v>
      </c>
      <c r="B221" s="184" t="s">
        <v>439</v>
      </c>
      <c r="C221" s="133" t="s">
        <v>155</v>
      </c>
      <c r="D221" s="132" t="s">
        <v>187</v>
      </c>
      <c r="E221" s="131" t="s">
        <v>106</v>
      </c>
      <c r="F221" s="185" t="s">
        <v>187</v>
      </c>
      <c r="G221" s="130">
        <v>4239</v>
      </c>
      <c r="H221" s="24"/>
      <c r="I221" s="24"/>
      <c r="J221" s="25"/>
      <c r="K221" s="25"/>
      <c r="L221" s="28" t="s">
        <v>125</v>
      </c>
      <c r="M221" s="32">
        <v>4239</v>
      </c>
      <c r="N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30" t="str">
        <f t="shared" si="24"/>
        <v xml:space="preserve"> </v>
      </c>
      <c r="Q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30" t="str">
        <f t="shared" si="25"/>
        <v xml:space="preserve"> </v>
      </c>
      <c r="S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30" t="str">
        <f t="shared" si="26"/>
        <v xml:space="preserve"> </v>
      </c>
      <c r="U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30" t="str">
        <f t="shared" si="27"/>
        <v xml:space="preserve"> </v>
      </c>
      <c r="X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30" t="str">
        <f t="shared" si="28"/>
        <v xml:space="preserve"> </v>
      </c>
      <c r="Z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30" t="str">
        <f t="shared" si="29"/>
        <v xml:space="preserve"> </v>
      </c>
      <c r="AB2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6" customFormat="1" ht="25.5">
      <c r="A222" s="183" t="str">
        <f t="shared" si="30"/>
        <v>71040901094819</v>
      </c>
      <c r="B222" s="184" t="s">
        <v>439</v>
      </c>
      <c r="C222" s="133" t="s">
        <v>155</v>
      </c>
      <c r="D222" s="132" t="s">
        <v>187</v>
      </c>
      <c r="E222" s="131" t="s">
        <v>106</v>
      </c>
      <c r="F222" s="185" t="s">
        <v>187</v>
      </c>
      <c r="G222" s="130">
        <v>4819</v>
      </c>
      <c r="H222" s="24"/>
      <c r="I222" s="24"/>
      <c r="J222" s="25"/>
      <c r="K222" s="25"/>
      <c r="L222" s="28" t="s">
        <v>219</v>
      </c>
      <c r="M222" s="32">
        <v>4819</v>
      </c>
      <c r="N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30" t="str">
        <f t="shared" si="24"/>
        <v xml:space="preserve"> </v>
      </c>
      <c r="Q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30" t="str">
        <f t="shared" si="25"/>
        <v xml:space="preserve"> </v>
      </c>
      <c r="S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30" t="str">
        <f t="shared" si="26"/>
        <v xml:space="preserve"> </v>
      </c>
      <c r="U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30" t="str">
        <f t="shared" si="27"/>
        <v xml:space="preserve"> </v>
      </c>
      <c r="X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30" t="str">
        <f t="shared" si="28"/>
        <v xml:space="preserve"> </v>
      </c>
      <c r="Z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30" t="str">
        <f t="shared" si="29"/>
        <v xml:space="preserve"> </v>
      </c>
      <c r="AB2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97" customFormat="1" ht="27" hidden="1">
      <c r="A223" s="183" t="str">
        <f t="shared" si="30"/>
        <v>71040901100000</v>
      </c>
      <c r="B223" s="184" t="s">
        <v>439</v>
      </c>
      <c r="C223" s="133" t="s">
        <v>155</v>
      </c>
      <c r="D223" s="132" t="s">
        <v>187</v>
      </c>
      <c r="E223" s="131" t="s">
        <v>106</v>
      </c>
      <c r="F223" s="185" t="s">
        <v>189</v>
      </c>
      <c r="G223" s="186" t="s">
        <v>440</v>
      </c>
      <c r="H223" s="145"/>
      <c r="I223" s="146"/>
      <c r="J223" s="147"/>
      <c r="K223" s="147"/>
      <c r="L223" s="26" t="s">
        <v>227</v>
      </c>
      <c r="M223" s="27"/>
      <c r="N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29" t="str">
        <f t="shared" si="24"/>
        <v xml:space="preserve"> </v>
      </c>
      <c r="Q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29" t="str">
        <f t="shared" si="25"/>
        <v xml:space="preserve"> </v>
      </c>
      <c r="S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29" t="str">
        <f t="shared" si="26"/>
        <v xml:space="preserve"> </v>
      </c>
      <c r="U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29" t="str">
        <f t="shared" si="27"/>
        <v xml:space="preserve"> </v>
      </c>
      <c r="X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29" t="str">
        <f t="shared" si="28"/>
        <v xml:space="preserve"> </v>
      </c>
      <c r="Z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29" t="str">
        <f t="shared" si="29"/>
        <v xml:space="preserve"> </v>
      </c>
      <c r="AB2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6" customFormat="1" hidden="1">
      <c r="A224" s="183" t="str">
        <f t="shared" si="30"/>
        <v>71040901104823</v>
      </c>
      <c r="B224" s="184" t="s">
        <v>439</v>
      </c>
      <c r="C224" s="133" t="s">
        <v>155</v>
      </c>
      <c r="D224" s="132" t="s">
        <v>187</v>
      </c>
      <c r="E224" s="131" t="s">
        <v>106</v>
      </c>
      <c r="F224" s="185" t="s">
        <v>189</v>
      </c>
      <c r="G224" s="130">
        <v>4823</v>
      </c>
      <c r="H224" s="24"/>
      <c r="I224" s="24"/>
      <c r="J224" s="25"/>
      <c r="K224" s="25"/>
      <c r="L224" s="28" t="s">
        <v>133</v>
      </c>
      <c r="M224" s="11">
        <v>4823</v>
      </c>
      <c r="N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30" t="str">
        <f t="shared" si="24"/>
        <v xml:space="preserve"> </v>
      </c>
      <c r="Q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30" t="str">
        <f t="shared" si="25"/>
        <v xml:space="preserve"> </v>
      </c>
      <c r="S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30" t="str">
        <f t="shared" si="26"/>
        <v xml:space="preserve"> </v>
      </c>
      <c r="U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30" t="str">
        <f t="shared" si="27"/>
        <v xml:space="preserve"> </v>
      </c>
      <c r="X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30" t="str">
        <f t="shared" si="28"/>
        <v xml:space="preserve"> </v>
      </c>
      <c r="Z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30" t="str">
        <f t="shared" si="29"/>
        <v xml:space="preserve"> </v>
      </c>
      <c r="AB2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6" customFormat="1" hidden="1">
      <c r="A225" s="183" t="str">
        <f t="shared" si="30"/>
        <v>71040901105129</v>
      </c>
      <c r="B225" s="184" t="s">
        <v>439</v>
      </c>
      <c r="C225" s="133" t="s">
        <v>155</v>
      </c>
      <c r="D225" s="132" t="s">
        <v>187</v>
      </c>
      <c r="E225" s="131" t="s">
        <v>106</v>
      </c>
      <c r="F225" s="185" t="s">
        <v>189</v>
      </c>
      <c r="G225" s="130">
        <v>5129</v>
      </c>
      <c r="H225" s="24"/>
      <c r="I225" s="24"/>
      <c r="J225" s="25"/>
      <c r="K225" s="25"/>
      <c r="L225" s="28" t="s">
        <v>137</v>
      </c>
      <c r="M225" s="11">
        <v>5129</v>
      </c>
      <c r="N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30" t="str">
        <f t="shared" si="24"/>
        <v xml:space="preserve"> </v>
      </c>
      <c r="Q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30" t="str">
        <f t="shared" si="25"/>
        <v xml:space="preserve"> </v>
      </c>
      <c r="S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30" t="str">
        <f t="shared" si="26"/>
        <v xml:space="preserve"> </v>
      </c>
      <c r="U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30" t="str">
        <f t="shared" si="27"/>
        <v xml:space="preserve"> </v>
      </c>
      <c r="X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30" t="str">
        <f t="shared" si="28"/>
        <v xml:space="preserve"> </v>
      </c>
      <c r="Z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30" t="str">
        <f t="shared" si="29"/>
        <v xml:space="preserve"> </v>
      </c>
      <c r="AB2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97" customFormat="1" ht="27" hidden="1">
      <c r="A226" s="183" t="str">
        <f t="shared" si="30"/>
        <v>71040901110000</v>
      </c>
      <c r="B226" s="184" t="s">
        <v>439</v>
      </c>
      <c r="C226" s="133" t="s">
        <v>155</v>
      </c>
      <c r="D226" s="132" t="s">
        <v>187</v>
      </c>
      <c r="E226" s="131" t="s">
        <v>106</v>
      </c>
      <c r="F226" s="185" t="s">
        <v>104</v>
      </c>
      <c r="G226" s="186" t="s">
        <v>440</v>
      </c>
      <c r="H226" s="145"/>
      <c r="I226" s="146"/>
      <c r="J226" s="147"/>
      <c r="K226" s="147"/>
      <c r="L226" s="26" t="s">
        <v>228</v>
      </c>
      <c r="M226" s="27"/>
      <c r="N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29" t="str">
        <f t="shared" si="24"/>
        <v xml:space="preserve"> </v>
      </c>
      <c r="Q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29" t="str">
        <f t="shared" si="25"/>
        <v xml:space="preserve"> </v>
      </c>
      <c r="S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29" t="str">
        <f t="shared" si="26"/>
        <v xml:space="preserve"> </v>
      </c>
      <c r="U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29" t="str">
        <f t="shared" si="27"/>
        <v xml:space="preserve"> </v>
      </c>
      <c r="X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29" t="str">
        <f t="shared" si="28"/>
        <v xml:space="preserve"> </v>
      </c>
      <c r="Z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29" t="str">
        <f t="shared" si="29"/>
        <v xml:space="preserve"> </v>
      </c>
      <c r="AB2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6" customFormat="1" ht="25.5" hidden="1">
      <c r="A227" s="183" t="str">
        <f t="shared" si="30"/>
        <v>71040901114512</v>
      </c>
      <c r="B227" s="184" t="s">
        <v>439</v>
      </c>
      <c r="C227" s="133" t="s">
        <v>155</v>
      </c>
      <c r="D227" s="132" t="s">
        <v>187</v>
      </c>
      <c r="E227" s="131" t="s">
        <v>106</v>
      </c>
      <c r="F227" s="185" t="s">
        <v>104</v>
      </c>
      <c r="G227" s="130" t="s">
        <v>229</v>
      </c>
      <c r="H227" s="24"/>
      <c r="I227" s="24"/>
      <c r="J227" s="25"/>
      <c r="K227" s="25"/>
      <c r="L227" s="28" t="s">
        <v>230</v>
      </c>
      <c r="M227" s="11" t="s">
        <v>229</v>
      </c>
      <c r="N227" s="182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27" s="182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27" s="230" t="str">
        <f t="shared" si="24"/>
        <v xml:space="preserve"> </v>
      </c>
      <c r="Q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30" t="str">
        <f t="shared" si="25"/>
        <v xml:space="preserve"> </v>
      </c>
      <c r="S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30" t="str">
        <f t="shared" si="26"/>
        <v xml:space="preserve"> </v>
      </c>
      <c r="U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82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27" s="230" t="str">
        <f t="shared" si="27"/>
        <v xml:space="preserve"> </v>
      </c>
      <c r="X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30" t="str">
        <f t="shared" si="28"/>
        <v xml:space="preserve"> </v>
      </c>
      <c r="Z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30" t="str">
        <f t="shared" si="29"/>
        <v xml:space="preserve"> </v>
      </c>
      <c r="AB2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63" customFormat="1">
      <c r="A228" s="121" t="str">
        <f t="shared" si="30"/>
        <v>71050000000000</v>
      </c>
      <c r="B228" s="123" t="s">
        <v>439</v>
      </c>
      <c r="C228" s="116" t="s">
        <v>149</v>
      </c>
      <c r="D228" s="117" t="s">
        <v>441</v>
      </c>
      <c r="E228" s="126" t="s">
        <v>441</v>
      </c>
      <c r="F228" s="127" t="s">
        <v>441</v>
      </c>
      <c r="G228" s="128" t="s">
        <v>440</v>
      </c>
      <c r="H228" s="172">
        <v>2500</v>
      </c>
      <c r="I228" s="211" t="s">
        <v>149</v>
      </c>
      <c r="J228" s="212">
        <v>0</v>
      </c>
      <c r="K228" s="212">
        <v>0</v>
      </c>
      <c r="L228" s="161" t="s">
        <v>231</v>
      </c>
      <c r="M228" s="173"/>
      <c r="N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7.13'!N247</f>
        <v>#REF!</v>
      </c>
      <c r="O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7.13'!O247</f>
        <v>#REF!</v>
      </c>
      <c r="P228" s="225" t="str">
        <f t="shared" si="24"/>
        <v xml:space="preserve"> </v>
      </c>
      <c r="Q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25" t="str">
        <f t="shared" si="25"/>
        <v xml:space="preserve"> </v>
      </c>
      <c r="S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25" t="str">
        <f t="shared" si="26"/>
        <v xml:space="preserve"> </v>
      </c>
      <c r="U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7.13'!P247</f>
        <v>#REF!</v>
      </c>
      <c r="W228" s="225" t="str">
        <f t="shared" si="27"/>
        <v xml:space="preserve"> </v>
      </c>
      <c r="X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25" t="str">
        <f t="shared" si="28"/>
        <v xml:space="preserve"> </v>
      </c>
      <c r="Z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25" t="str">
        <f t="shared" si="29"/>
        <v xml:space="preserve"> </v>
      </c>
      <c r="AB228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6" customFormat="1" ht="12.75">
      <c r="A229" s="183" t="str">
        <f t="shared" si="30"/>
        <v>71050000000001</v>
      </c>
      <c r="B229" s="184" t="s">
        <v>439</v>
      </c>
      <c r="C229" s="133" t="s">
        <v>149</v>
      </c>
      <c r="D229" s="132" t="s">
        <v>441</v>
      </c>
      <c r="E229" s="131" t="s">
        <v>441</v>
      </c>
      <c r="F229" s="185" t="s">
        <v>441</v>
      </c>
      <c r="G229" s="186" t="s">
        <v>96</v>
      </c>
      <c r="H229" s="24"/>
      <c r="I229" s="17"/>
      <c r="J229" s="18"/>
      <c r="K229" s="18"/>
      <c r="L229" s="29" t="s">
        <v>108</v>
      </c>
      <c r="M229" s="30"/>
      <c r="N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7.13'!N248</f>
        <v>#REF!</v>
      </c>
      <c r="O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7.13'!O248</f>
        <v>#REF!</v>
      </c>
      <c r="P229" s="226" t="str">
        <f t="shared" si="24"/>
        <v xml:space="preserve"> </v>
      </c>
      <c r="Q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26" t="str">
        <f t="shared" si="25"/>
        <v xml:space="preserve"> </v>
      </c>
      <c r="S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26" t="str">
        <f t="shared" si="26"/>
        <v xml:space="preserve"> </v>
      </c>
      <c r="U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7.13'!P248</f>
        <v>#REF!</v>
      </c>
      <c r="W229" s="226" t="str">
        <f t="shared" si="27"/>
        <v xml:space="preserve"> </v>
      </c>
      <c r="X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26" t="str">
        <f t="shared" si="28"/>
        <v xml:space="preserve"> </v>
      </c>
      <c r="Z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26" t="str">
        <f t="shared" si="29"/>
        <v xml:space="preserve"> </v>
      </c>
      <c r="AB2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88" customFormat="1" ht="13.5">
      <c r="A230" s="183" t="str">
        <f t="shared" si="30"/>
        <v>71050100000000</v>
      </c>
      <c r="B230" s="184" t="s">
        <v>439</v>
      </c>
      <c r="C230" s="133" t="s">
        <v>149</v>
      </c>
      <c r="D230" s="132" t="s">
        <v>106</v>
      </c>
      <c r="E230" s="131" t="s">
        <v>441</v>
      </c>
      <c r="F230" s="185" t="s">
        <v>441</v>
      </c>
      <c r="G230" s="186" t="s">
        <v>440</v>
      </c>
      <c r="H230" s="174">
        <v>2510</v>
      </c>
      <c r="I230" s="165" t="s">
        <v>149</v>
      </c>
      <c r="J230" s="166">
        <v>1</v>
      </c>
      <c r="K230" s="166">
        <v>0</v>
      </c>
      <c r="L230" s="167" t="s">
        <v>232</v>
      </c>
      <c r="M230" s="175"/>
      <c r="N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27" t="str">
        <f t="shared" si="24"/>
        <v xml:space="preserve"> </v>
      </c>
      <c r="Q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27" t="str">
        <f t="shared" si="25"/>
        <v xml:space="preserve"> </v>
      </c>
      <c r="S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27" t="str">
        <f t="shared" si="26"/>
        <v xml:space="preserve"> </v>
      </c>
      <c r="U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27" t="str">
        <f t="shared" si="27"/>
        <v xml:space="preserve"> </v>
      </c>
      <c r="X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27" t="str">
        <f t="shared" si="28"/>
        <v xml:space="preserve"> </v>
      </c>
      <c r="Z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27" t="str">
        <f t="shared" si="29"/>
        <v xml:space="preserve"> </v>
      </c>
      <c r="AB23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6" customFormat="1" ht="12.75">
      <c r="A231" s="183" t="str">
        <f t="shared" si="30"/>
        <v>71050100000001</v>
      </c>
      <c r="B231" s="184" t="s">
        <v>439</v>
      </c>
      <c r="C231" s="133" t="s">
        <v>149</v>
      </c>
      <c r="D231" s="132" t="s">
        <v>106</v>
      </c>
      <c r="E231" s="131" t="s">
        <v>441</v>
      </c>
      <c r="F231" s="185" t="s">
        <v>441</v>
      </c>
      <c r="G231" s="186" t="s">
        <v>96</v>
      </c>
      <c r="H231" s="16"/>
      <c r="I231" s="17"/>
      <c r="J231" s="18"/>
      <c r="K231" s="18"/>
      <c r="L231" s="29" t="s">
        <v>110</v>
      </c>
      <c r="M231" s="30"/>
      <c r="N231" s="189" t="e">
        <f>+'havelvac 7.2'!N253+'havelvac 7.3'!N253+'havelvac 7.4'!N253+'havelvac 7.5'!N253+'havelvac 7.6'!N253+'havelvac 7.7'!N253+'havelvac 7.9'!N253+'havelvac 7.8'!N253+'havelvac 7.10'!N253+'havelvac 7.11'!N253+'havelvac 7.12'!N253+'havelvac 7.13'!#REF!</f>
        <v>#REF!</v>
      </c>
      <c r="O231" s="189" t="e">
        <f>+'havelvac 7.2'!O253+'havelvac 7.3'!O253+'havelvac 7.4'!O253+'havelvac 7.5'!O253+'havelvac 7.6'!O253+'havelvac 7.7'!O253+'havelvac 7.9'!O253+'havelvac 7.8'!O253+'havelvac 7.10'!O253+'havelvac 7.11'!O253+'havelvac 7.12'!O253+'havelvac 7.13'!#REF!</f>
        <v>#REF!</v>
      </c>
      <c r="P231" s="226" t="str">
        <f t="shared" si="24"/>
        <v xml:space="preserve"> </v>
      </c>
      <c r="Q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26" t="str">
        <f t="shared" si="25"/>
        <v xml:space="preserve"> </v>
      </c>
      <c r="S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26" t="str">
        <f t="shared" si="26"/>
        <v xml:space="preserve"> </v>
      </c>
      <c r="U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89" t="e">
        <f>+'havelvac 7.2'!P253+'havelvac 7.3'!P253+'havelvac 7.4'!P253+'havelvac 7.5'!P253+'havelvac 7.6'!P253+'havelvac 7.7'!P253+'havelvac 7.9'!P253+'havelvac 7.8'!P253+'havelvac 7.10'!P253+'havelvac 7.11'!P253+'havelvac 7.12'!P253+'havelvac 7.13'!#REF!</f>
        <v>#REF!</v>
      </c>
      <c r="W231" s="226" t="str">
        <f t="shared" si="27"/>
        <v xml:space="preserve"> </v>
      </c>
      <c r="X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26" t="str">
        <f t="shared" si="28"/>
        <v xml:space="preserve"> </v>
      </c>
      <c r="Z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26" t="str">
        <f t="shared" si="29"/>
        <v xml:space="preserve"> </v>
      </c>
      <c r="AB23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92" customFormat="1" ht="12.75">
      <c r="A232" s="183" t="str">
        <f t="shared" si="30"/>
        <v>71050101000000</v>
      </c>
      <c r="B232" s="184" t="s">
        <v>439</v>
      </c>
      <c r="C232" s="133" t="s">
        <v>149</v>
      </c>
      <c r="D232" s="132" t="s">
        <v>106</v>
      </c>
      <c r="E232" s="131" t="s">
        <v>106</v>
      </c>
      <c r="F232" s="185" t="s">
        <v>441</v>
      </c>
      <c r="G232" s="186" t="s">
        <v>440</v>
      </c>
      <c r="H232" s="150">
        <v>2511</v>
      </c>
      <c r="I232" s="151" t="s">
        <v>149</v>
      </c>
      <c r="J232" s="152">
        <v>1</v>
      </c>
      <c r="K232" s="152">
        <v>1</v>
      </c>
      <c r="L232" s="153" t="s">
        <v>232</v>
      </c>
      <c r="M232" s="154"/>
      <c r="N232" s="191" t="e">
        <f>+'havelvac 7.2'!N254+'havelvac 7.3'!N254+'havelvac 7.4'!N254+'havelvac 7.5'!N254+'havelvac 7.6'!N254+'havelvac 7.7'!N254+'havelvac 7.9'!N254+'havelvac 7.8'!N254+'havelvac 7.10'!N254+'havelvac 7.11'!N254+'havelvac 7.12'!N254+'havelvac 7.13'!#REF!</f>
        <v>#REF!</v>
      </c>
      <c r="O232" s="191" t="e">
        <f>+'havelvac 7.2'!O254+'havelvac 7.3'!O254+'havelvac 7.4'!O254+'havelvac 7.5'!O254+'havelvac 7.6'!O254+'havelvac 7.7'!O254+'havelvac 7.9'!O254+'havelvac 7.8'!O254+'havelvac 7.10'!O254+'havelvac 7.11'!O254+'havelvac 7.12'!O254+'havelvac 7.13'!#REF!</f>
        <v>#REF!</v>
      </c>
      <c r="P232" s="228" t="str">
        <f t="shared" si="24"/>
        <v xml:space="preserve"> </v>
      </c>
      <c r="Q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28" t="str">
        <f t="shared" si="25"/>
        <v xml:space="preserve"> </v>
      </c>
      <c r="S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28" t="str">
        <f t="shared" si="26"/>
        <v xml:space="preserve"> </v>
      </c>
      <c r="U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91" t="e">
        <f>+'havelvac 7.2'!P254+'havelvac 7.3'!P254+'havelvac 7.4'!P254+'havelvac 7.5'!P254+'havelvac 7.6'!P254+'havelvac 7.7'!P254+'havelvac 7.9'!P254+'havelvac 7.8'!P254+'havelvac 7.10'!P254+'havelvac 7.11'!P254+'havelvac 7.12'!P254+'havelvac 7.13'!#REF!</f>
        <v>#REF!</v>
      </c>
      <c r="W232" s="228" t="str">
        <f t="shared" si="27"/>
        <v xml:space="preserve"> </v>
      </c>
      <c r="X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28" t="str">
        <f t="shared" si="28"/>
        <v xml:space="preserve"> </v>
      </c>
      <c r="Z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28" t="str">
        <f t="shared" si="29"/>
        <v xml:space="preserve"> </v>
      </c>
      <c r="AB23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6" customFormat="1" ht="12.75">
      <c r="A233" s="183" t="str">
        <f t="shared" si="30"/>
        <v>71050101000001</v>
      </c>
      <c r="B233" s="184" t="s">
        <v>439</v>
      </c>
      <c r="C233" s="133" t="s">
        <v>149</v>
      </c>
      <c r="D233" s="132" t="s">
        <v>106</v>
      </c>
      <c r="E233" s="131" t="s">
        <v>106</v>
      </c>
      <c r="F233" s="185" t="s">
        <v>441</v>
      </c>
      <c r="G233" s="186" t="s">
        <v>96</v>
      </c>
      <c r="H233" s="16"/>
      <c r="I233" s="24"/>
      <c r="J233" s="25"/>
      <c r="K233" s="25"/>
      <c r="L233" s="29" t="s">
        <v>108</v>
      </c>
      <c r="M233" s="30"/>
      <c r="N233" s="189">
        <f>+'havelvac 7.2'!N255+'havelvac 7.3'!N255+'havelvac 7.4'!N255+'havelvac 7.5'!N255+'havelvac 7.6'!N255+'havelvac 7.7'!N255+'havelvac 7.9'!N255+'havelvac 7.8'!N255+'havelvac 7.10'!N255+'havelvac 7.11'!N255+'havelvac 7.12'!N255+'havelvac 7.13'!N253</f>
        <v>0</v>
      </c>
      <c r="O233" s="189">
        <f>+'havelvac 7.2'!O255+'havelvac 7.3'!O255+'havelvac 7.4'!O255+'havelvac 7.5'!O255+'havelvac 7.6'!O255+'havelvac 7.7'!O255+'havelvac 7.9'!O255+'havelvac 7.8'!O255+'havelvac 7.10'!O255+'havelvac 7.11'!O255+'havelvac 7.12'!O255+'havelvac 7.13'!O253</f>
        <v>0</v>
      </c>
      <c r="P233" s="226" t="str">
        <f t="shared" si="24"/>
        <v xml:space="preserve"> </v>
      </c>
      <c r="Q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26" t="str">
        <f t="shared" si="25"/>
        <v xml:space="preserve"> </v>
      </c>
      <c r="S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26" t="str">
        <f t="shared" si="26"/>
        <v xml:space="preserve"> </v>
      </c>
      <c r="U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89">
        <f>+'havelvac 7.2'!P255+'havelvac 7.3'!P255+'havelvac 7.4'!P255+'havelvac 7.5'!P255+'havelvac 7.6'!P255+'havelvac 7.7'!P255+'havelvac 7.9'!P255+'havelvac 7.8'!P255+'havelvac 7.10'!P255+'havelvac 7.11'!P255+'havelvac 7.12'!P255+'havelvac 7.13'!P253</f>
        <v>0</v>
      </c>
      <c r="W233" s="226" t="str">
        <f t="shared" si="27"/>
        <v xml:space="preserve"> </v>
      </c>
      <c r="X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26" t="str">
        <f t="shared" si="28"/>
        <v xml:space="preserve"> </v>
      </c>
      <c r="Z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26" t="str">
        <f t="shared" si="29"/>
        <v xml:space="preserve"> </v>
      </c>
      <c r="AB23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97" customFormat="1" ht="13.5">
      <c r="A234" s="183" t="str">
        <f t="shared" si="30"/>
        <v>71050101010000</v>
      </c>
      <c r="B234" s="184" t="s">
        <v>439</v>
      </c>
      <c r="C234" s="133" t="s">
        <v>149</v>
      </c>
      <c r="D234" s="132" t="s">
        <v>106</v>
      </c>
      <c r="E234" s="131" t="s">
        <v>106</v>
      </c>
      <c r="F234" s="185" t="s">
        <v>106</v>
      </c>
      <c r="G234" s="186" t="s">
        <v>440</v>
      </c>
      <c r="H234" s="145"/>
      <c r="I234" s="146"/>
      <c r="J234" s="147"/>
      <c r="K234" s="147"/>
      <c r="L234" s="26" t="s">
        <v>233</v>
      </c>
      <c r="M234" s="27"/>
      <c r="N234" s="196">
        <f>+'havelvac 7.2'!N256+'havelvac 7.3'!N256+'havelvac 7.4'!N256+'havelvac 7.5'!N256+'havelvac 7.6'!N256+'havelvac 7.7'!N256+'havelvac 7.9'!N256+'havelvac 7.8'!N256+'havelvac 7.10'!N256+'havelvac 7.11'!N256+'havelvac 7.12'!N256+'havelvac 7.13'!N254</f>
        <v>0</v>
      </c>
      <c r="O234" s="196">
        <f>+'havelvac 7.2'!O256+'havelvac 7.3'!O256+'havelvac 7.4'!O256+'havelvac 7.5'!O256+'havelvac 7.6'!O256+'havelvac 7.7'!O256+'havelvac 7.9'!O256+'havelvac 7.8'!O256+'havelvac 7.10'!O256+'havelvac 7.11'!O256+'havelvac 7.12'!O256+'havelvac 7.13'!O254</f>
        <v>0</v>
      </c>
      <c r="P234" s="229" t="str">
        <f t="shared" si="24"/>
        <v xml:space="preserve"> </v>
      </c>
      <c r="Q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29" t="str">
        <f t="shared" si="25"/>
        <v xml:space="preserve"> </v>
      </c>
      <c r="S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29" t="str">
        <f t="shared" si="26"/>
        <v xml:space="preserve"> </v>
      </c>
      <c r="U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96">
        <f>+'havelvac 7.2'!P256+'havelvac 7.3'!P256+'havelvac 7.4'!P256+'havelvac 7.5'!P256+'havelvac 7.6'!P256+'havelvac 7.7'!P256+'havelvac 7.9'!P256+'havelvac 7.8'!P256+'havelvac 7.10'!P256+'havelvac 7.11'!P256+'havelvac 7.12'!P256+'havelvac 7.13'!P254</f>
        <v>0</v>
      </c>
      <c r="W234" s="229" t="str">
        <f t="shared" si="27"/>
        <v xml:space="preserve"> </v>
      </c>
      <c r="X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29" t="str">
        <f t="shared" si="28"/>
        <v xml:space="preserve"> </v>
      </c>
      <c r="Z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29" t="str">
        <f t="shared" si="29"/>
        <v xml:space="preserve"> </v>
      </c>
      <c r="AB23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6" customFormat="1">
      <c r="A235" s="183" t="str">
        <f t="shared" si="30"/>
        <v>71050101014213</v>
      </c>
      <c r="B235" s="184" t="s">
        <v>439</v>
      </c>
      <c r="C235" s="133" t="s">
        <v>149</v>
      </c>
      <c r="D235" s="132" t="s">
        <v>106</v>
      </c>
      <c r="E235" s="131" t="s">
        <v>106</v>
      </c>
      <c r="F235" s="185" t="s">
        <v>106</v>
      </c>
      <c r="G235" s="130">
        <v>4213</v>
      </c>
      <c r="H235" s="24"/>
      <c r="I235" s="24"/>
      <c r="J235" s="25"/>
      <c r="K235" s="25"/>
      <c r="L235" s="29" t="s">
        <v>115</v>
      </c>
      <c r="M235" s="30">
        <v>4213</v>
      </c>
      <c r="N235" s="182">
        <f>+'havelvac 7.2'!N257+'havelvac 7.3'!N257+'havelvac 7.4'!N257+'havelvac 7.5'!N257+'havelvac 7.6'!N257+'havelvac 7.7'!N257+'havelvac 7.9'!N257+'havelvac 7.8'!N257+'havelvac 7.10'!N257+'havelvac 7.11'!N257+'havelvac 7.12'!N257+'havelvac 7.13'!N255</f>
        <v>0</v>
      </c>
      <c r="O235" s="182">
        <f>+'havelvac 7.2'!O257+'havelvac 7.3'!O257+'havelvac 7.4'!O257+'havelvac 7.5'!O257+'havelvac 7.6'!O257+'havelvac 7.7'!O257+'havelvac 7.9'!O257+'havelvac 7.8'!O257+'havelvac 7.10'!O257+'havelvac 7.11'!O257+'havelvac 7.12'!O257+'havelvac 7.13'!O255</f>
        <v>0</v>
      </c>
      <c r="P235" s="230" t="str">
        <f t="shared" si="24"/>
        <v xml:space="preserve"> </v>
      </c>
      <c r="Q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30" t="str">
        <f t="shared" si="25"/>
        <v xml:space="preserve"> </v>
      </c>
      <c r="S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30" t="str">
        <f t="shared" si="26"/>
        <v xml:space="preserve"> </v>
      </c>
      <c r="U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82">
        <f>+'havelvac 7.2'!P257+'havelvac 7.3'!P257+'havelvac 7.4'!P257+'havelvac 7.5'!P257+'havelvac 7.6'!P257+'havelvac 7.7'!P257+'havelvac 7.9'!P257+'havelvac 7.8'!P257+'havelvac 7.10'!P257+'havelvac 7.11'!P257+'havelvac 7.12'!P257+'havelvac 7.13'!P255</f>
        <v>0</v>
      </c>
      <c r="W235" s="230" t="str">
        <f t="shared" si="27"/>
        <v xml:space="preserve"> </v>
      </c>
      <c r="X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30" t="str">
        <f t="shared" si="28"/>
        <v xml:space="preserve"> </v>
      </c>
      <c r="Z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30" t="str">
        <f t="shared" si="29"/>
        <v xml:space="preserve"> </v>
      </c>
      <c r="AB2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6" customFormat="1" hidden="1">
      <c r="A236" s="183" t="str">
        <f t="shared" si="30"/>
        <v>71050101015112</v>
      </c>
      <c r="B236" s="184" t="s">
        <v>439</v>
      </c>
      <c r="C236" s="133" t="s">
        <v>149</v>
      </c>
      <c r="D236" s="132" t="s">
        <v>106</v>
      </c>
      <c r="E236" s="131" t="s">
        <v>106</v>
      </c>
      <c r="F236" s="185" t="s">
        <v>106</v>
      </c>
      <c r="G236" s="130">
        <v>5112</v>
      </c>
      <c r="H236" s="24"/>
      <c r="I236" s="24"/>
      <c r="J236" s="25"/>
      <c r="K236" s="25"/>
      <c r="L236" s="29" t="s">
        <v>173</v>
      </c>
      <c r="M236" s="30">
        <v>5112</v>
      </c>
      <c r="N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7.13'!N256</f>
        <v>#REF!</v>
      </c>
      <c r="O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7.13'!O256</f>
        <v>#REF!</v>
      </c>
      <c r="P236" s="230" t="str">
        <f t="shared" si="24"/>
        <v xml:space="preserve"> </v>
      </c>
      <c r="Q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30" t="str">
        <f t="shared" si="25"/>
        <v xml:space="preserve"> </v>
      </c>
      <c r="S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30" t="str">
        <f t="shared" si="26"/>
        <v xml:space="preserve"> </v>
      </c>
      <c r="U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7.13'!P256</f>
        <v>#REF!</v>
      </c>
      <c r="W236" s="230" t="str">
        <f t="shared" si="27"/>
        <v xml:space="preserve"> </v>
      </c>
      <c r="X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30" t="str">
        <f t="shared" si="28"/>
        <v xml:space="preserve"> </v>
      </c>
      <c r="Z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30" t="str">
        <f t="shared" si="29"/>
        <v xml:space="preserve"> </v>
      </c>
      <c r="AB2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6" customFormat="1" hidden="1">
      <c r="A237" s="183" t="str">
        <f t="shared" si="30"/>
        <v>71050101015113</v>
      </c>
      <c r="B237" s="184" t="s">
        <v>439</v>
      </c>
      <c r="C237" s="133" t="s">
        <v>149</v>
      </c>
      <c r="D237" s="132" t="s">
        <v>106</v>
      </c>
      <c r="E237" s="131" t="s">
        <v>106</v>
      </c>
      <c r="F237" s="185" t="s">
        <v>106</v>
      </c>
      <c r="G237" s="186">
        <v>5113</v>
      </c>
      <c r="H237" s="24"/>
      <c r="I237" s="24"/>
      <c r="J237" s="25"/>
      <c r="K237" s="25"/>
      <c r="L237" s="28" t="s">
        <v>174</v>
      </c>
      <c r="M237" s="11">
        <v>5113</v>
      </c>
      <c r="N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7.13'!N257</f>
        <v>#REF!</v>
      </c>
      <c r="O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7.13'!O257</f>
        <v>#REF!</v>
      </c>
      <c r="P237" s="230" t="str">
        <f t="shared" si="24"/>
        <v xml:space="preserve"> </v>
      </c>
      <c r="Q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30" t="str">
        <f t="shared" si="25"/>
        <v xml:space="preserve"> </v>
      </c>
      <c r="S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30" t="str">
        <f t="shared" si="26"/>
        <v xml:space="preserve"> </v>
      </c>
      <c r="U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7.13'!P257</f>
        <v>#REF!</v>
      </c>
      <c r="W237" s="230" t="str">
        <f t="shared" si="27"/>
        <v xml:space="preserve"> </v>
      </c>
      <c r="X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30" t="str">
        <f t="shared" si="28"/>
        <v xml:space="preserve"> </v>
      </c>
      <c r="Z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30" t="str">
        <f t="shared" si="29"/>
        <v xml:space="preserve"> </v>
      </c>
      <c r="AB23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97" customFormat="1" ht="27" hidden="1">
      <c r="A238" s="183" t="str">
        <f t="shared" si="30"/>
        <v>71050101020000</v>
      </c>
      <c r="B238" s="184" t="s">
        <v>439</v>
      </c>
      <c r="C238" s="133" t="s">
        <v>149</v>
      </c>
      <c r="D238" s="132" t="s">
        <v>106</v>
      </c>
      <c r="E238" s="131" t="s">
        <v>106</v>
      </c>
      <c r="F238" s="185" t="s">
        <v>140</v>
      </c>
      <c r="G238" s="186" t="s">
        <v>440</v>
      </c>
      <c r="H238" s="145"/>
      <c r="I238" s="146"/>
      <c r="J238" s="147"/>
      <c r="K238" s="147"/>
      <c r="L238" s="26" t="s">
        <v>234</v>
      </c>
      <c r="M238" s="27"/>
      <c r="N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29" t="str">
        <f t="shared" si="24"/>
        <v xml:space="preserve"> </v>
      </c>
      <c r="Q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29" t="str">
        <f t="shared" si="25"/>
        <v xml:space="preserve"> </v>
      </c>
      <c r="S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29" t="str">
        <f t="shared" si="26"/>
        <v xml:space="preserve"> </v>
      </c>
      <c r="U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29" t="str">
        <f t="shared" si="27"/>
        <v xml:space="preserve"> </v>
      </c>
      <c r="X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29" t="str">
        <f t="shared" si="28"/>
        <v xml:space="preserve"> </v>
      </c>
      <c r="Z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29" t="str">
        <f t="shared" si="29"/>
        <v xml:space="preserve"> </v>
      </c>
      <c r="AB2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6" customFormat="1" hidden="1">
      <c r="A239" s="183" t="str">
        <f t="shared" si="30"/>
        <v>71050101024213</v>
      </c>
      <c r="B239" s="184" t="s">
        <v>439</v>
      </c>
      <c r="C239" s="133" t="s">
        <v>149</v>
      </c>
      <c r="D239" s="132" t="s">
        <v>106</v>
      </c>
      <c r="E239" s="131" t="s">
        <v>106</v>
      </c>
      <c r="F239" s="185" t="s">
        <v>140</v>
      </c>
      <c r="G239" s="130">
        <v>4213</v>
      </c>
      <c r="H239" s="24"/>
      <c r="I239" s="24"/>
      <c r="J239" s="25"/>
      <c r="K239" s="25"/>
      <c r="L239" s="29" t="s">
        <v>115</v>
      </c>
      <c r="M239" s="30">
        <v>4213</v>
      </c>
      <c r="N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30" t="str">
        <f t="shared" si="24"/>
        <v xml:space="preserve"> </v>
      </c>
      <c r="Q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30" t="str">
        <f t="shared" si="25"/>
        <v xml:space="preserve"> </v>
      </c>
      <c r="S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30" t="str">
        <f t="shared" si="26"/>
        <v xml:space="preserve"> </v>
      </c>
      <c r="U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30" t="str">
        <f t="shared" si="27"/>
        <v xml:space="preserve"> </v>
      </c>
      <c r="X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30" t="str">
        <f t="shared" si="28"/>
        <v xml:space="preserve"> </v>
      </c>
      <c r="Z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30" t="str">
        <f t="shared" si="29"/>
        <v xml:space="preserve"> </v>
      </c>
      <c r="AB2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6" customFormat="1" ht="65.25" hidden="1">
      <c r="A240" s="183" t="str">
        <f t="shared" si="30"/>
        <v>71050101030000</v>
      </c>
      <c r="B240" s="184" t="s">
        <v>439</v>
      </c>
      <c r="C240" s="133" t="s">
        <v>149</v>
      </c>
      <c r="D240" s="132" t="s">
        <v>106</v>
      </c>
      <c r="E240" s="131" t="s">
        <v>106</v>
      </c>
      <c r="F240" s="185" t="s">
        <v>442</v>
      </c>
      <c r="G240" s="186" t="s">
        <v>440</v>
      </c>
      <c r="H240" s="145"/>
      <c r="I240" s="146"/>
      <c r="J240" s="147"/>
      <c r="K240" s="147"/>
      <c r="L240" s="26" t="s">
        <v>489</v>
      </c>
      <c r="M240" s="27" t="s">
        <v>81</v>
      </c>
      <c r="N240" s="196" t="e">
        <f>+'havelvac 7.2'!N258+'havelvac 7.3'!N258+'havelvac 7.4'!N258+'havelvac 7.5'!N258+'havelvac 7.6'!N258+'havelvac 7.7'!N258+'havelvac 7.9'!N258+'havelvac 7.8'!N258+'havelvac 7.10'!N258+'havelvac 7.11'!N258+'havelvac 7.12'!N258+'havelvac 7.13'!#REF!</f>
        <v>#REF!</v>
      </c>
      <c r="O240" s="196" t="e">
        <f>+'havelvac 7.2'!O258+'havelvac 7.3'!O258+'havelvac 7.4'!O258+'havelvac 7.5'!O258+'havelvac 7.6'!O258+'havelvac 7.7'!O258+'havelvac 7.9'!O258+'havelvac 7.8'!O258+'havelvac 7.10'!O258+'havelvac 7.11'!O258+'havelvac 7.12'!O258+'havelvac 7.13'!#REF!</f>
        <v>#REF!</v>
      </c>
      <c r="P240" s="229" t="str">
        <f t="shared" si="24"/>
        <v xml:space="preserve"> </v>
      </c>
      <c r="Q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29" t="str">
        <f t="shared" si="25"/>
        <v xml:space="preserve"> </v>
      </c>
      <c r="S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29" t="str">
        <f t="shared" si="26"/>
        <v xml:space="preserve"> </v>
      </c>
      <c r="U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96" t="e">
        <f>+'havelvac 7.2'!P258+'havelvac 7.3'!P258+'havelvac 7.4'!P258+'havelvac 7.5'!P258+'havelvac 7.6'!P258+'havelvac 7.7'!P258+'havelvac 7.9'!P258+'havelvac 7.8'!P258+'havelvac 7.10'!P258+'havelvac 7.11'!P258+'havelvac 7.12'!P258+'havelvac 7.13'!#REF!</f>
        <v>#REF!</v>
      </c>
      <c r="W240" s="229" t="str">
        <f t="shared" si="27"/>
        <v xml:space="preserve"> </v>
      </c>
      <c r="X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29" t="str">
        <f t="shared" si="28"/>
        <v xml:space="preserve"> </v>
      </c>
      <c r="Z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29" t="str">
        <f t="shared" si="29"/>
        <v xml:space="preserve"> </v>
      </c>
      <c r="AB2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6" customFormat="1" ht="54" hidden="1">
      <c r="A241" s="183">
        <v>71050101040000</v>
      </c>
      <c r="B241" s="184" t="s">
        <v>439</v>
      </c>
      <c r="C241" s="133" t="s">
        <v>149</v>
      </c>
      <c r="D241" s="132" t="s">
        <v>106</v>
      </c>
      <c r="E241" s="131" t="s">
        <v>106</v>
      </c>
      <c r="F241" s="185" t="s">
        <v>155</v>
      </c>
      <c r="G241" s="186" t="s">
        <v>440</v>
      </c>
      <c r="H241" s="145"/>
      <c r="I241" s="146"/>
      <c r="J241" s="147"/>
      <c r="K241" s="147"/>
      <c r="L241" s="26" t="s">
        <v>59</v>
      </c>
      <c r="M241" s="27"/>
      <c r="N241" s="196"/>
      <c r="O241" s="196"/>
      <c r="P241" s="229" t="str">
        <f t="shared" si="24"/>
        <v xml:space="preserve"> </v>
      </c>
      <c r="Q241" s="196"/>
      <c r="R241" s="229" t="str">
        <f t="shared" si="25"/>
        <v xml:space="preserve"> </v>
      </c>
      <c r="S241" s="196"/>
      <c r="T241" s="229" t="str">
        <f t="shared" si="26"/>
        <v xml:space="preserve"> </v>
      </c>
      <c r="U241" s="196"/>
      <c r="V241" s="196"/>
      <c r="W241" s="229" t="str">
        <f t="shared" si="27"/>
        <v xml:space="preserve"> </v>
      </c>
      <c r="X241" s="196"/>
      <c r="Y241" s="229" t="str">
        <f t="shared" si="28"/>
        <v xml:space="preserve"> </v>
      </c>
      <c r="Z241" s="196"/>
      <c r="AA241" s="229" t="str">
        <f t="shared" si="29"/>
        <v xml:space="preserve"> </v>
      </c>
      <c r="AB241" s="196"/>
    </row>
    <row r="242" spans="1:28" s="136" customFormat="1" ht="13.5" hidden="1">
      <c r="A242" s="183">
        <v>71050101044861</v>
      </c>
      <c r="B242" s="184" t="s">
        <v>439</v>
      </c>
      <c r="C242" s="133" t="s">
        <v>149</v>
      </c>
      <c r="D242" s="132" t="s">
        <v>106</v>
      </c>
      <c r="E242" s="131" t="s">
        <v>106</v>
      </c>
      <c r="F242" s="185" t="s">
        <v>155</v>
      </c>
      <c r="G242" s="186">
        <v>4861</v>
      </c>
      <c r="H242" s="145"/>
      <c r="I242" s="146"/>
      <c r="J242" s="147"/>
      <c r="K242" s="147"/>
      <c r="L242" s="26" t="s">
        <v>134</v>
      </c>
      <c r="M242" s="27">
        <v>4861</v>
      </c>
      <c r="N242" s="196"/>
      <c r="O242" s="196"/>
      <c r="P242" s="229" t="str">
        <f t="shared" si="24"/>
        <v xml:space="preserve"> </v>
      </c>
      <c r="Q242" s="196"/>
      <c r="R242" s="229" t="str">
        <f t="shared" si="25"/>
        <v xml:space="preserve"> </v>
      </c>
      <c r="S242" s="196"/>
      <c r="T242" s="229" t="str">
        <f t="shared" si="26"/>
        <v xml:space="preserve"> </v>
      </c>
      <c r="U242" s="196"/>
      <c r="V242" s="196"/>
      <c r="W242" s="229" t="str">
        <f t="shared" si="27"/>
        <v xml:space="preserve"> </v>
      </c>
      <c r="X242" s="196"/>
      <c r="Y242" s="229" t="str">
        <f t="shared" si="28"/>
        <v xml:space="preserve"> </v>
      </c>
      <c r="Z242" s="196"/>
      <c r="AA242" s="229" t="str">
        <f t="shared" si="29"/>
        <v xml:space="preserve"> </v>
      </c>
      <c r="AB242" s="196"/>
    </row>
    <row r="243" spans="1:28" s="136" customFormat="1" ht="54" hidden="1">
      <c r="A243" s="183">
        <v>71050101050000</v>
      </c>
      <c r="B243" s="184" t="s">
        <v>439</v>
      </c>
      <c r="C243" s="133" t="s">
        <v>149</v>
      </c>
      <c r="D243" s="132" t="s">
        <v>106</v>
      </c>
      <c r="E243" s="131" t="s">
        <v>106</v>
      </c>
      <c r="F243" s="185" t="s">
        <v>149</v>
      </c>
      <c r="G243" s="186" t="s">
        <v>440</v>
      </c>
      <c r="H243" s="145"/>
      <c r="I243" s="146"/>
      <c r="J243" s="147"/>
      <c r="K243" s="147"/>
      <c r="L243" s="26" t="s">
        <v>60</v>
      </c>
      <c r="M243" s="27"/>
      <c r="N243" s="196"/>
      <c r="O243" s="196"/>
      <c r="P243" s="229" t="str">
        <f t="shared" si="24"/>
        <v xml:space="preserve"> </v>
      </c>
      <c r="Q243" s="196"/>
      <c r="R243" s="229" t="str">
        <f t="shared" si="25"/>
        <v xml:space="preserve"> </v>
      </c>
      <c r="S243" s="196"/>
      <c r="T243" s="229" t="str">
        <f t="shared" si="26"/>
        <v xml:space="preserve"> </v>
      </c>
      <c r="U243" s="196"/>
      <c r="V243" s="196"/>
      <c r="W243" s="229" t="str">
        <f t="shared" si="27"/>
        <v xml:space="preserve"> </v>
      </c>
      <c r="X243" s="196"/>
      <c r="Y243" s="229" t="str">
        <f t="shared" si="28"/>
        <v xml:space="preserve"> </v>
      </c>
      <c r="Z243" s="196"/>
      <c r="AA243" s="229" t="str">
        <f t="shared" si="29"/>
        <v xml:space="preserve"> </v>
      </c>
      <c r="AB243" s="196"/>
    </row>
    <row r="244" spans="1:28" s="136" customFormat="1" ht="13.5" hidden="1">
      <c r="A244" s="183">
        <v>71050101054861</v>
      </c>
      <c r="B244" s="184" t="s">
        <v>439</v>
      </c>
      <c r="C244" s="133" t="s">
        <v>149</v>
      </c>
      <c r="D244" s="132" t="s">
        <v>106</v>
      </c>
      <c r="E244" s="131" t="s">
        <v>106</v>
      </c>
      <c r="F244" s="185" t="s">
        <v>149</v>
      </c>
      <c r="G244" s="186">
        <v>4861</v>
      </c>
      <c r="H244" s="145"/>
      <c r="I244" s="146"/>
      <c r="J244" s="147"/>
      <c r="K244" s="147"/>
      <c r="L244" s="26" t="s">
        <v>134</v>
      </c>
      <c r="M244" s="27">
        <v>4861</v>
      </c>
      <c r="N244" s="196"/>
      <c r="O244" s="196"/>
      <c r="P244" s="229" t="str">
        <f t="shared" si="24"/>
        <v xml:space="preserve"> </v>
      </c>
      <c r="Q244" s="196"/>
      <c r="R244" s="229" t="str">
        <f t="shared" si="25"/>
        <v xml:space="preserve"> </v>
      </c>
      <c r="S244" s="196"/>
      <c r="T244" s="229" t="str">
        <f t="shared" si="26"/>
        <v xml:space="preserve"> </v>
      </c>
      <c r="U244" s="196"/>
      <c r="V244" s="196"/>
      <c r="W244" s="229" t="str">
        <f t="shared" si="27"/>
        <v xml:space="preserve"> </v>
      </c>
      <c r="X244" s="196"/>
      <c r="Y244" s="229" t="str">
        <f t="shared" si="28"/>
        <v xml:space="preserve"> </v>
      </c>
      <c r="Z244" s="196"/>
      <c r="AA244" s="229" t="str">
        <f t="shared" si="29"/>
        <v xml:space="preserve"> </v>
      </c>
      <c r="AB244" s="196"/>
    </row>
    <row r="245" spans="1:28" s="136" customFormat="1" ht="67.5" hidden="1">
      <c r="A245" s="183">
        <v>71050101060000</v>
      </c>
      <c r="B245" s="184" t="s">
        <v>439</v>
      </c>
      <c r="C245" s="133" t="s">
        <v>149</v>
      </c>
      <c r="D245" s="132" t="s">
        <v>106</v>
      </c>
      <c r="E245" s="131" t="s">
        <v>106</v>
      </c>
      <c r="F245" s="185" t="s">
        <v>157</v>
      </c>
      <c r="G245" s="186" t="s">
        <v>440</v>
      </c>
      <c r="H245" s="145"/>
      <c r="I245" s="146"/>
      <c r="J245" s="147"/>
      <c r="K245" s="147"/>
      <c r="L245" s="26" t="s">
        <v>61</v>
      </c>
      <c r="M245" s="27"/>
      <c r="N245" s="196"/>
      <c r="O245" s="196"/>
      <c r="P245" s="229" t="str">
        <f t="shared" si="24"/>
        <v xml:space="preserve"> </v>
      </c>
      <c r="Q245" s="196"/>
      <c r="R245" s="229" t="str">
        <f t="shared" si="25"/>
        <v xml:space="preserve"> </v>
      </c>
      <c r="S245" s="196"/>
      <c r="T245" s="229" t="str">
        <f t="shared" si="26"/>
        <v xml:space="preserve"> </v>
      </c>
      <c r="U245" s="196"/>
      <c r="V245" s="196"/>
      <c r="W245" s="229" t="str">
        <f t="shared" si="27"/>
        <v xml:space="preserve"> </v>
      </c>
      <c r="X245" s="196"/>
      <c r="Y245" s="229" t="str">
        <f t="shared" si="28"/>
        <v xml:space="preserve"> </v>
      </c>
      <c r="Z245" s="196"/>
      <c r="AA245" s="229" t="str">
        <f t="shared" si="29"/>
        <v xml:space="preserve"> </v>
      </c>
      <c r="AB245" s="196"/>
    </row>
    <row r="246" spans="1:28" s="136" customFormat="1" ht="13.5" hidden="1">
      <c r="A246" s="183">
        <v>71050101064861</v>
      </c>
      <c r="B246" s="184" t="s">
        <v>439</v>
      </c>
      <c r="C246" s="133" t="s">
        <v>149</v>
      </c>
      <c r="D246" s="132" t="s">
        <v>106</v>
      </c>
      <c r="E246" s="131" t="s">
        <v>106</v>
      </c>
      <c r="F246" s="185" t="s">
        <v>157</v>
      </c>
      <c r="G246" s="186">
        <v>4861</v>
      </c>
      <c r="H246" s="145"/>
      <c r="I246" s="146"/>
      <c r="J246" s="147"/>
      <c r="K246" s="147"/>
      <c r="L246" s="26" t="s">
        <v>134</v>
      </c>
      <c r="M246" s="27">
        <v>4861</v>
      </c>
      <c r="N246" s="196"/>
      <c r="O246" s="196"/>
      <c r="P246" s="229" t="str">
        <f t="shared" si="24"/>
        <v xml:space="preserve"> </v>
      </c>
      <c r="Q246" s="196"/>
      <c r="R246" s="229" t="str">
        <f t="shared" si="25"/>
        <v xml:space="preserve"> </v>
      </c>
      <c r="S246" s="196"/>
      <c r="T246" s="229" t="str">
        <f t="shared" si="26"/>
        <v xml:space="preserve"> </v>
      </c>
      <c r="U246" s="196"/>
      <c r="V246" s="196"/>
      <c r="W246" s="229" t="str">
        <f t="shared" si="27"/>
        <v xml:space="preserve"> </v>
      </c>
      <c r="X246" s="196"/>
      <c r="Y246" s="229" t="str">
        <f t="shared" si="28"/>
        <v xml:space="preserve"> </v>
      </c>
      <c r="Z246" s="196"/>
      <c r="AA246" s="229" t="str">
        <f t="shared" si="29"/>
        <v xml:space="preserve"> </v>
      </c>
      <c r="AB246" s="196"/>
    </row>
    <row r="247" spans="1:28" s="136" customFormat="1" ht="54" hidden="1">
      <c r="A247" s="183">
        <v>71050101070000</v>
      </c>
      <c r="B247" s="184" t="s">
        <v>439</v>
      </c>
      <c r="C247" s="133" t="s">
        <v>149</v>
      </c>
      <c r="D247" s="132" t="s">
        <v>106</v>
      </c>
      <c r="E247" s="131" t="s">
        <v>106</v>
      </c>
      <c r="F247" s="185" t="s">
        <v>183</v>
      </c>
      <c r="G247" s="186" t="s">
        <v>440</v>
      </c>
      <c r="H247" s="145"/>
      <c r="I247" s="146"/>
      <c r="J247" s="147"/>
      <c r="K247" s="147"/>
      <c r="L247" s="26" t="s">
        <v>62</v>
      </c>
      <c r="M247" s="27"/>
      <c r="N247" s="196"/>
      <c r="O247" s="196"/>
      <c r="P247" s="229" t="str">
        <f t="shared" si="24"/>
        <v xml:space="preserve"> </v>
      </c>
      <c r="Q247" s="196"/>
      <c r="R247" s="229" t="str">
        <f t="shared" si="25"/>
        <v xml:space="preserve"> </v>
      </c>
      <c r="S247" s="196"/>
      <c r="T247" s="229" t="str">
        <f t="shared" si="26"/>
        <v xml:space="preserve"> </v>
      </c>
      <c r="U247" s="196"/>
      <c r="V247" s="196"/>
      <c r="W247" s="229" t="str">
        <f t="shared" si="27"/>
        <v xml:space="preserve"> </v>
      </c>
      <c r="X247" s="196"/>
      <c r="Y247" s="229" t="str">
        <f t="shared" si="28"/>
        <v xml:space="preserve"> </v>
      </c>
      <c r="Z247" s="196"/>
      <c r="AA247" s="229" t="str">
        <f t="shared" si="29"/>
        <v xml:space="preserve"> </v>
      </c>
      <c r="AB247" s="196"/>
    </row>
    <row r="248" spans="1:28" s="136" customFormat="1" ht="13.5" hidden="1">
      <c r="A248" s="183">
        <v>71050101074861</v>
      </c>
      <c r="B248" s="184" t="s">
        <v>439</v>
      </c>
      <c r="C248" s="133" t="s">
        <v>149</v>
      </c>
      <c r="D248" s="132" t="s">
        <v>106</v>
      </c>
      <c r="E248" s="131" t="s">
        <v>106</v>
      </c>
      <c r="F248" s="185" t="s">
        <v>183</v>
      </c>
      <c r="G248" s="186">
        <v>4861</v>
      </c>
      <c r="H248" s="145"/>
      <c r="I248" s="146"/>
      <c r="J248" s="147"/>
      <c r="K248" s="147"/>
      <c r="L248" s="26" t="s">
        <v>134</v>
      </c>
      <c r="M248" s="27">
        <v>4861</v>
      </c>
      <c r="N248" s="196"/>
      <c r="O248" s="196"/>
      <c r="P248" s="229" t="str">
        <f t="shared" si="24"/>
        <v xml:space="preserve"> </v>
      </c>
      <c r="Q248" s="196"/>
      <c r="R248" s="229" t="str">
        <f t="shared" si="25"/>
        <v xml:space="preserve"> </v>
      </c>
      <c r="S248" s="196"/>
      <c r="T248" s="229" t="str">
        <f t="shared" si="26"/>
        <v xml:space="preserve"> </v>
      </c>
      <c r="U248" s="196"/>
      <c r="V248" s="196"/>
      <c r="W248" s="229" t="str">
        <f t="shared" si="27"/>
        <v xml:space="preserve"> </v>
      </c>
      <c r="X248" s="196"/>
      <c r="Y248" s="229" t="str">
        <f t="shared" si="28"/>
        <v xml:space="preserve"> </v>
      </c>
      <c r="Z248" s="196"/>
      <c r="AA248" s="229" t="str">
        <f t="shared" si="29"/>
        <v xml:space="preserve"> </v>
      </c>
      <c r="AB248" s="196"/>
    </row>
    <row r="249" spans="1:28" s="136" customFormat="1" hidden="1">
      <c r="A249" s="183" t="str">
        <f t="shared" si="30"/>
        <v>71050101034861</v>
      </c>
      <c r="B249" s="184" t="s">
        <v>439</v>
      </c>
      <c r="C249" s="133" t="s">
        <v>149</v>
      </c>
      <c r="D249" s="132" t="s">
        <v>106</v>
      </c>
      <c r="E249" s="131" t="s">
        <v>106</v>
      </c>
      <c r="F249" s="185" t="s">
        <v>442</v>
      </c>
      <c r="G249" s="186" t="s">
        <v>84</v>
      </c>
      <c r="H249" s="193"/>
      <c r="I249" s="193"/>
      <c r="J249" s="194"/>
      <c r="K249" s="195"/>
      <c r="L249" s="35" t="s">
        <v>134</v>
      </c>
      <c r="M249" s="30" t="s">
        <v>84</v>
      </c>
      <c r="N249" s="182" t="e">
        <f>+'havelvac 7.2'!N259+'havelvac 7.3'!N259+'havelvac 7.4'!N259+'havelvac 7.5'!N259+'havelvac 7.6'!N259+'havelvac 7.7'!N259+'havelvac 7.9'!N259+'havelvac 7.8'!N259+'havelvac 7.10'!N259+'havelvac 7.11'!N259+'havelvac 7.12'!N259+'havelvac 7.13'!#REF!</f>
        <v>#REF!</v>
      </c>
      <c r="O249" s="182" t="e">
        <f>+'havelvac 7.2'!O259+'havelvac 7.3'!O259+'havelvac 7.4'!O259+'havelvac 7.5'!O259+'havelvac 7.6'!O259+'havelvac 7.7'!O259+'havelvac 7.9'!O259+'havelvac 7.8'!O259+'havelvac 7.10'!O259+'havelvac 7.11'!O259+'havelvac 7.12'!O259+'havelvac 7.13'!#REF!</f>
        <v>#REF!</v>
      </c>
      <c r="P249" s="230" t="str">
        <f t="shared" si="24"/>
        <v xml:space="preserve"> </v>
      </c>
      <c r="Q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30" t="str">
        <f t="shared" si="25"/>
        <v xml:space="preserve"> </v>
      </c>
      <c r="S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30" t="str">
        <f t="shared" si="26"/>
        <v xml:space="preserve"> </v>
      </c>
      <c r="U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82" t="e">
        <f>+'havelvac 7.2'!P259+'havelvac 7.3'!P259+'havelvac 7.4'!P259+'havelvac 7.5'!P259+'havelvac 7.6'!P259+'havelvac 7.7'!P259+'havelvac 7.9'!P259+'havelvac 7.8'!P259+'havelvac 7.10'!P259+'havelvac 7.11'!P259+'havelvac 7.12'!P259+'havelvac 7.13'!#REF!</f>
        <v>#REF!</v>
      </c>
      <c r="W249" s="230" t="str">
        <f t="shared" si="27"/>
        <v xml:space="preserve"> </v>
      </c>
      <c r="X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30" t="str">
        <f t="shared" si="28"/>
        <v xml:space="preserve"> </v>
      </c>
      <c r="Z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30" t="str">
        <f t="shared" si="29"/>
        <v xml:space="preserve"> </v>
      </c>
      <c r="AB2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88" customFormat="1" ht="13.5" hidden="1">
      <c r="A250" s="183" t="str">
        <f t="shared" si="30"/>
        <v>71050300000000</v>
      </c>
      <c r="B250" s="184" t="s">
        <v>439</v>
      </c>
      <c r="C250" s="133" t="s">
        <v>149</v>
      </c>
      <c r="D250" s="132" t="s">
        <v>442</v>
      </c>
      <c r="E250" s="131" t="s">
        <v>441</v>
      </c>
      <c r="F250" s="185" t="s">
        <v>441</v>
      </c>
      <c r="G250" s="186" t="s">
        <v>440</v>
      </c>
      <c r="H250" s="174">
        <v>2530</v>
      </c>
      <c r="I250" s="165" t="s">
        <v>149</v>
      </c>
      <c r="J250" s="166">
        <v>3</v>
      </c>
      <c r="K250" s="166">
        <v>0</v>
      </c>
      <c r="L250" s="167" t="s">
        <v>235</v>
      </c>
      <c r="M250" s="175"/>
      <c r="N250" s="187">
        <f>+'havelvac 7.2'!N295+'havelvac 7.3'!N295+'havelvac 7.4'!N295+'havelvac 7.5'!N295+'havelvac 7.6'!N295+'havelvac 7.7'!N295+'havelvac 7.9'!N295+'havelvac 7.8'!N295+'havelvac 7.10'!N295+'havelvac 7.11'!N295+'havelvac 7.12'!N295+'havelvac 7.13'!N293</f>
        <v>0</v>
      </c>
      <c r="O250" s="187">
        <f>+'havelvac 7.2'!O295+'havelvac 7.3'!O295+'havelvac 7.4'!O295+'havelvac 7.5'!O295+'havelvac 7.6'!O295+'havelvac 7.7'!O295+'havelvac 7.9'!O295+'havelvac 7.8'!O295+'havelvac 7.10'!O295+'havelvac 7.11'!O295+'havelvac 7.12'!O295+'havelvac 7.13'!O293</f>
        <v>0</v>
      </c>
      <c r="P250" s="227" t="str">
        <f t="shared" si="24"/>
        <v xml:space="preserve"> </v>
      </c>
      <c r="Q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27" t="str">
        <f t="shared" si="25"/>
        <v xml:space="preserve"> </v>
      </c>
      <c r="S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27" t="str">
        <f t="shared" si="26"/>
        <v xml:space="preserve"> </v>
      </c>
      <c r="U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87">
        <f>+'havelvac 7.2'!P295+'havelvac 7.3'!P295+'havelvac 7.4'!P295+'havelvac 7.5'!P295+'havelvac 7.6'!P295+'havelvac 7.7'!P295+'havelvac 7.9'!P295+'havelvac 7.8'!P295+'havelvac 7.10'!P295+'havelvac 7.11'!P295+'havelvac 7.12'!P295+'havelvac 7.13'!P293</f>
        <v>0</v>
      </c>
      <c r="W250" s="227" t="str">
        <f t="shared" si="27"/>
        <v xml:space="preserve"> </v>
      </c>
      <c r="X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27" t="str">
        <f t="shared" si="28"/>
        <v xml:space="preserve"> </v>
      </c>
      <c r="Z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27" t="str">
        <f t="shared" si="29"/>
        <v xml:space="preserve"> </v>
      </c>
      <c r="AB250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6" customFormat="1" ht="12.75" hidden="1">
      <c r="A251" s="183" t="str">
        <f t="shared" si="30"/>
        <v>71050300000001</v>
      </c>
      <c r="B251" s="184" t="s">
        <v>439</v>
      </c>
      <c r="C251" s="133" t="s">
        <v>149</v>
      </c>
      <c r="D251" s="132" t="s">
        <v>442</v>
      </c>
      <c r="E251" s="131" t="s">
        <v>441</v>
      </c>
      <c r="F251" s="185" t="s">
        <v>441</v>
      </c>
      <c r="G251" s="186" t="s">
        <v>96</v>
      </c>
      <c r="H251" s="16"/>
      <c r="I251" s="17"/>
      <c r="J251" s="18"/>
      <c r="K251" s="18"/>
      <c r="L251" s="29" t="s">
        <v>110</v>
      </c>
      <c r="M251" s="34"/>
      <c r="N251" s="189">
        <f>+'havelvac 7.2'!N296+'havelvac 7.3'!N296+'havelvac 7.4'!N296+'havelvac 7.5'!N296+'havelvac 7.6'!N296+'havelvac 7.7'!N296+'havelvac 7.9'!N296+'havelvac 7.8'!N296+'havelvac 7.10'!N296+'havelvac 7.11'!N296+'havelvac 7.12'!N296+'havelvac 7.13'!N294</f>
        <v>0</v>
      </c>
      <c r="O251" s="189">
        <f>+'havelvac 7.2'!O296+'havelvac 7.3'!O296+'havelvac 7.4'!O296+'havelvac 7.5'!O296+'havelvac 7.6'!O296+'havelvac 7.7'!O296+'havelvac 7.9'!O296+'havelvac 7.8'!O296+'havelvac 7.10'!O296+'havelvac 7.11'!O296+'havelvac 7.12'!O296+'havelvac 7.13'!O294</f>
        <v>0</v>
      </c>
      <c r="P251" s="226" t="str">
        <f t="shared" si="24"/>
        <v xml:space="preserve"> </v>
      </c>
      <c r="Q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26" t="str">
        <f t="shared" si="25"/>
        <v xml:space="preserve"> </v>
      </c>
      <c r="S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26" t="str">
        <f t="shared" si="26"/>
        <v xml:space="preserve"> </v>
      </c>
      <c r="U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89">
        <f>+'havelvac 7.2'!P296+'havelvac 7.3'!P296+'havelvac 7.4'!P296+'havelvac 7.5'!P296+'havelvac 7.6'!P296+'havelvac 7.7'!P296+'havelvac 7.9'!P296+'havelvac 7.8'!P296+'havelvac 7.10'!P296+'havelvac 7.11'!P296+'havelvac 7.12'!P296+'havelvac 7.13'!P294</f>
        <v>0</v>
      </c>
      <c r="W251" s="226" t="str">
        <f t="shared" si="27"/>
        <v xml:space="preserve"> </v>
      </c>
      <c r="X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26" t="str">
        <f t="shared" si="28"/>
        <v xml:space="preserve"> </v>
      </c>
      <c r="Z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26" t="str">
        <f t="shared" si="29"/>
        <v xml:space="preserve"> </v>
      </c>
      <c r="AB25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92" customFormat="1" ht="12.75" hidden="1">
      <c r="A252" s="183" t="str">
        <f t="shared" si="30"/>
        <v>71050301000000</v>
      </c>
      <c r="B252" s="184" t="s">
        <v>439</v>
      </c>
      <c r="C252" s="133" t="s">
        <v>149</v>
      </c>
      <c r="D252" s="132" t="s">
        <v>442</v>
      </c>
      <c r="E252" s="131" t="s">
        <v>106</v>
      </c>
      <c r="F252" s="185" t="s">
        <v>441</v>
      </c>
      <c r="G252" s="186" t="s">
        <v>440</v>
      </c>
      <c r="H252" s="150">
        <v>2531</v>
      </c>
      <c r="I252" s="151" t="s">
        <v>149</v>
      </c>
      <c r="J252" s="152">
        <v>3</v>
      </c>
      <c r="K252" s="152">
        <v>1</v>
      </c>
      <c r="L252" s="153" t="s">
        <v>236</v>
      </c>
      <c r="M252" s="154"/>
      <c r="N252" s="191">
        <f>+'havelvac 7.2'!N299+'havelvac 7.3'!N299+'havelvac 7.4'!N299+'havelvac 7.5'!N299+'havelvac 7.6'!N299+'havelvac 7.7'!N299+'havelvac 7.9'!N299+'havelvac 7.8'!N299+'havelvac 7.10'!N299+'havelvac 7.11'!N299+'havelvac 7.12'!N299+'havelvac 7.13'!N295</f>
        <v>0</v>
      </c>
      <c r="O252" s="191">
        <f>+'havelvac 7.2'!O299+'havelvac 7.3'!O299+'havelvac 7.4'!O299+'havelvac 7.5'!O299+'havelvac 7.6'!O299+'havelvac 7.7'!O299+'havelvac 7.9'!O299+'havelvac 7.8'!O299+'havelvac 7.10'!O299+'havelvac 7.11'!O299+'havelvac 7.12'!O299+'havelvac 7.13'!O295</f>
        <v>0</v>
      </c>
      <c r="P252" s="228" t="str">
        <f t="shared" si="24"/>
        <v xml:space="preserve"> </v>
      </c>
      <c r="Q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28" t="str">
        <f t="shared" si="25"/>
        <v xml:space="preserve"> </v>
      </c>
      <c r="S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28" t="str">
        <f t="shared" si="26"/>
        <v xml:space="preserve"> </v>
      </c>
      <c r="U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91">
        <f>+'havelvac 7.2'!P299+'havelvac 7.3'!P299+'havelvac 7.4'!P299+'havelvac 7.5'!P299+'havelvac 7.6'!P299+'havelvac 7.7'!P299+'havelvac 7.9'!P299+'havelvac 7.8'!P299+'havelvac 7.10'!P299+'havelvac 7.11'!P299+'havelvac 7.12'!P299+'havelvac 7.13'!P295</f>
        <v>0</v>
      </c>
      <c r="W252" s="228" t="str">
        <f t="shared" si="27"/>
        <v xml:space="preserve"> </v>
      </c>
      <c r="X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28" t="str">
        <f t="shared" si="28"/>
        <v xml:space="preserve"> </v>
      </c>
      <c r="Z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28" t="str">
        <f t="shared" si="29"/>
        <v xml:space="preserve"> </v>
      </c>
      <c r="AB25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6" customFormat="1" ht="12.75" hidden="1">
      <c r="A253" s="183" t="str">
        <f t="shared" si="30"/>
        <v>71050301000001</v>
      </c>
      <c r="B253" s="184" t="s">
        <v>439</v>
      </c>
      <c r="C253" s="133" t="s">
        <v>149</v>
      </c>
      <c r="D253" s="132" t="s">
        <v>442</v>
      </c>
      <c r="E253" s="131" t="s">
        <v>106</v>
      </c>
      <c r="F253" s="185" t="s">
        <v>441</v>
      </c>
      <c r="G253" s="186" t="s">
        <v>96</v>
      </c>
      <c r="H253" s="16"/>
      <c r="I253" s="24"/>
      <c r="J253" s="25"/>
      <c r="K253" s="25"/>
      <c r="L253" s="29" t="s">
        <v>108</v>
      </c>
      <c r="M253" s="43"/>
      <c r="N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7.13'!N296</f>
        <v>#REF!</v>
      </c>
      <c r="O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7.13'!O296</f>
        <v>#REF!</v>
      </c>
      <c r="P253" s="226" t="str">
        <f t="shared" si="24"/>
        <v xml:space="preserve"> </v>
      </c>
      <c r="Q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26" t="str">
        <f t="shared" si="25"/>
        <v xml:space="preserve"> </v>
      </c>
      <c r="S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26" t="str">
        <f t="shared" si="26"/>
        <v xml:space="preserve"> </v>
      </c>
      <c r="U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7.13'!P296</f>
        <v>#REF!</v>
      </c>
      <c r="W253" s="226" t="str">
        <f t="shared" si="27"/>
        <v xml:space="preserve"> </v>
      </c>
      <c r="X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26" t="str">
        <f t="shared" si="28"/>
        <v xml:space="preserve"> </v>
      </c>
      <c r="Z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26" t="str">
        <f t="shared" si="29"/>
        <v xml:space="preserve"> </v>
      </c>
      <c r="AB25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97" customFormat="1" ht="13.5" hidden="1">
      <c r="A254" s="183" t="str">
        <f t="shared" si="30"/>
        <v>71050301010000</v>
      </c>
      <c r="B254" s="184" t="s">
        <v>439</v>
      </c>
      <c r="C254" s="133" t="s">
        <v>149</v>
      </c>
      <c r="D254" s="132" t="s">
        <v>442</v>
      </c>
      <c r="E254" s="131" t="s">
        <v>106</v>
      </c>
      <c r="F254" s="185" t="s">
        <v>106</v>
      </c>
      <c r="G254" s="186" t="s">
        <v>440</v>
      </c>
      <c r="H254" s="145"/>
      <c r="I254" s="146"/>
      <c r="J254" s="147"/>
      <c r="K254" s="147"/>
      <c r="L254" s="26" t="s">
        <v>237</v>
      </c>
      <c r="M254" s="27"/>
      <c r="N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7.13'!N299</f>
        <v>#REF!</v>
      </c>
      <c r="O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7.13'!O299</f>
        <v>#REF!</v>
      </c>
      <c r="P254" s="229" t="str">
        <f t="shared" si="24"/>
        <v xml:space="preserve"> </v>
      </c>
      <c r="Q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29" t="str">
        <f t="shared" si="25"/>
        <v xml:space="preserve"> </v>
      </c>
      <c r="S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29" t="str">
        <f t="shared" si="26"/>
        <v xml:space="preserve"> </v>
      </c>
      <c r="U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7.13'!P299</f>
        <v>#REF!</v>
      </c>
      <c r="W254" s="229" t="str">
        <f t="shared" si="27"/>
        <v xml:space="preserve"> </v>
      </c>
      <c r="X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29" t="str">
        <f t="shared" si="28"/>
        <v xml:space="preserve"> </v>
      </c>
      <c r="Z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29" t="str">
        <f t="shared" si="29"/>
        <v xml:space="preserve"> </v>
      </c>
      <c r="AB2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6" customFormat="1" hidden="1">
      <c r="A255" s="183" t="str">
        <f t="shared" si="30"/>
        <v>71050301014213</v>
      </c>
      <c r="B255" s="184" t="s">
        <v>439</v>
      </c>
      <c r="C255" s="133" t="s">
        <v>149</v>
      </c>
      <c r="D255" s="132" t="s">
        <v>442</v>
      </c>
      <c r="E255" s="131" t="s">
        <v>106</v>
      </c>
      <c r="F255" s="185" t="s">
        <v>106</v>
      </c>
      <c r="G255" s="130">
        <v>4213</v>
      </c>
      <c r="H255" s="16"/>
      <c r="I255" s="24"/>
      <c r="J255" s="25"/>
      <c r="K255" s="25"/>
      <c r="L255" s="28" t="s">
        <v>115</v>
      </c>
      <c r="M255" s="43">
        <v>4213</v>
      </c>
      <c r="N255" s="182" t="e">
        <f>+'havelvac 7.2'!N303+'havelvac 7.3'!N303+'havelvac 7.4'!N303+'havelvac 7.5'!N303+'havelvac 7.6'!N303+'havelvac 7.7'!N303+'havelvac 7.9'!N303+'havelvac 7.8'!N303+'havelvac 7.10'!N303+'havelvac 7.11'!N303+'havelvac 7.12'!N303+'havelvac 7.13'!#REF!</f>
        <v>#REF!</v>
      </c>
      <c r="O255" s="182" t="e">
        <f>+'havelvac 7.2'!O303+'havelvac 7.3'!O303+'havelvac 7.4'!O303+'havelvac 7.5'!O303+'havelvac 7.6'!O303+'havelvac 7.7'!O303+'havelvac 7.9'!O303+'havelvac 7.8'!O303+'havelvac 7.10'!O303+'havelvac 7.11'!O303+'havelvac 7.12'!O303+'havelvac 7.13'!#REF!</f>
        <v>#REF!</v>
      </c>
      <c r="P255" s="230" t="str">
        <f t="shared" si="24"/>
        <v xml:space="preserve"> </v>
      </c>
      <c r="Q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30" t="str">
        <f t="shared" si="25"/>
        <v xml:space="preserve"> </v>
      </c>
      <c r="S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30" t="str">
        <f t="shared" si="26"/>
        <v xml:space="preserve"> </v>
      </c>
      <c r="U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82" t="e">
        <f>+'havelvac 7.2'!P303+'havelvac 7.3'!P303+'havelvac 7.4'!P303+'havelvac 7.5'!P303+'havelvac 7.6'!P303+'havelvac 7.7'!P303+'havelvac 7.9'!P303+'havelvac 7.8'!P303+'havelvac 7.10'!P303+'havelvac 7.11'!P303+'havelvac 7.12'!P303+'havelvac 7.13'!#REF!</f>
        <v>#REF!</v>
      </c>
      <c r="W255" s="230" t="str">
        <f t="shared" si="27"/>
        <v xml:space="preserve"> </v>
      </c>
      <c r="X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30" t="str">
        <f t="shared" si="28"/>
        <v xml:space="preserve"> </v>
      </c>
      <c r="Z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30" t="str">
        <f t="shared" si="29"/>
        <v xml:space="preserve"> </v>
      </c>
      <c r="AB2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88" customFormat="1" ht="27">
      <c r="A256" s="183" t="str">
        <f t="shared" si="30"/>
        <v>71050600000000</v>
      </c>
      <c r="B256" s="184" t="s">
        <v>439</v>
      </c>
      <c r="C256" s="133" t="s">
        <v>149</v>
      </c>
      <c r="D256" s="132" t="s">
        <v>157</v>
      </c>
      <c r="E256" s="131" t="s">
        <v>441</v>
      </c>
      <c r="F256" s="185" t="s">
        <v>441</v>
      </c>
      <c r="G256" s="186" t="s">
        <v>440</v>
      </c>
      <c r="H256" s="174">
        <v>2560</v>
      </c>
      <c r="I256" s="165" t="s">
        <v>149</v>
      </c>
      <c r="J256" s="166">
        <v>6</v>
      </c>
      <c r="K256" s="166">
        <v>0</v>
      </c>
      <c r="L256" s="167" t="s">
        <v>238</v>
      </c>
      <c r="M256" s="175"/>
      <c r="N256" s="187" t="e">
        <f>+'havelvac 7.2'!N304+'havelvac 7.3'!N304+'havelvac 7.4'!N304+'havelvac 7.5'!N304+'havelvac 7.6'!N304+'havelvac 7.7'!N304+'havelvac 7.9'!N304+'havelvac 7.8'!N304+'havelvac 7.10'!N304+'havelvac 7.11'!N304+'havelvac 7.12'!N304+'havelvac 7.13'!#REF!</f>
        <v>#REF!</v>
      </c>
      <c r="O256" s="187" t="e">
        <f>+'havelvac 7.2'!O304+'havelvac 7.3'!O304+'havelvac 7.4'!O304+'havelvac 7.5'!O304+'havelvac 7.6'!O304+'havelvac 7.7'!O304+'havelvac 7.9'!O304+'havelvac 7.8'!O304+'havelvac 7.10'!O304+'havelvac 7.11'!O304+'havelvac 7.12'!O304+'havelvac 7.13'!#REF!</f>
        <v>#REF!</v>
      </c>
      <c r="P256" s="227" t="str">
        <f t="shared" si="24"/>
        <v xml:space="preserve"> </v>
      </c>
      <c r="Q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27" t="str">
        <f t="shared" si="25"/>
        <v xml:space="preserve"> </v>
      </c>
      <c r="S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27" t="str">
        <f t="shared" si="26"/>
        <v xml:space="preserve"> </v>
      </c>
      <c r="U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87" t="e">
        <f>+'havelvac 7.2'!P304+'havelvac 7.3'!P304+'havelvac 7.4'!P304+'havelvac 7.5'!P304+'havelvac 7.6'!P304+'havelvac 7.7'!P304+'havelvac 7.9'!P304+'havelvac 7.8'!P304+'havelvac 7.10'!P304+'havelvac 7.11'!P304+'havelvac 7.12'!P304+'havelvac 7.13'!#REF!</f>
        <v>#REF!</v>
      </c>
      <c r="W256" s="227" t="str">
        <f t="shared" si="27"/>
        <v xml:space="preserve"> </v>
      </c>
      <c r="X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27" t="str">
        <f t="shared" si="28"/>
        <v xml:space="preserve"> </v>
      </c>
      <c r="Z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27" t="str">
        <f t="shared" si="29"/>
        <v xml:space="preserve"> </v>
      </c>
      <c r="AB25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6" customFormat="1" ht="12.75">
      <c r="A257" s="183" t="str">
        <f t="shared" si="30"/>
        <v>71050600000001</v>
      </c>
      <c r="B257" s="184" t="s">
        <v>439</v>
      </c>
      <c r="C257" s="133" t="s">
        <v>149</v>
      </c>
      <c r="D257" s="132" t="s">
        <v>157</v>
      </c>
      <c r="E257" s="131" t="s">
        <v>441</v>
      </c>
      <c r="F257" s="185" t="s">
        <v>441</v>
      </c>
      <c r="G257" s="186" t="s">
        <v>96</v>
      </c>
      <c r="H257" s="24"/>
      <c r="I257" s="17"/>
      <c r="J257" s="18"/>
      <c r="K257" s="18"/>
      <c r="L257" s="29" t="s">
        <v>110</v>
      </c>
      <c r="M257" s="30"/>
      <c r="N257" s="189">
        <f>+'havelvac 7.2'!N305+'havelvac 7.3'!N305+'havelvac 7.4'!N305+'havelvac 7.5'!N305+'havelvac 7.6'!N305+'havelvac 7.7'!N305+'havelvac 7.9'!N305+'havelvac 7.8'!N305+'havelvac 7.10'!N305+'havelvac 7.11'!N305+'havelvac 7.12'!N305+'havelvac 7.13'!N303</f>
        <v>0</v>
      </c>
      <c r="O257" s="189">
        <f>+'havelvac 7.2'!O305+'havelvac 7.3'!O305+'havelvac 7.4'!O305+'havelvac 7.5'!O305+'havelvac 7.6'!O305+'havelvac 7.7'!O305+'havelvac 7.9'!O305+'havelvac 7.8'!O305+'havelvac 7.10'!O305+'havelvac 7.11'!O305+'havelvac 7.12'!O305+'havelvac 7.13'!O303</f>
        <v>0</v>
      </c>
      <c r="P257" s="226" t="str">
        <f t="shared" si="24"/>
        <v xml:space="preserve"> </v>
      </c>
      <c r="Q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26" t="str">
        <f t="shared" si="25"/>
        <v xml:space="preserve"> </v>
      </c>
      <c r="S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26" t="str">
        <f t="shared" si="26"/>
        <v xml:space="preserve"> </v>
      </c>
      <c r="U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89">
        <f>+'havelvac 7.2'!P305+'havelvac 7.3'!P305+'havelvac 7.4'!P305+'havelvac 7.5'!P305+'havelvac 7.6'!P305+'havelvac 7.7'!P305+'havelvac 7.9'!P305+'havelvac 7.8'!P305+'havelvac 7.10'!P305+'havelvac 7.11'!P305+'havelvac 7.12'!P305+'havelvac 7.13'!P303</f>
        <v>0</v>
      </c>
      <c r="W257" s="226" t="str">
        <f t="shared" si="27"/>
        <v xml:space="preserve"> </v>
      </c>
      <c r="X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26" t="str">
        <f t="shared" si="28"/>
        <v xml:space="preserve"> </v>
      </c>
      <c r="Z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26" t="str">
        <f t="shared" si="29"/>
        <v xml:space="preserve"> </v>
      </c>
      <c r="AB25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92" customFormat="1" ht="25.5">
      <c r="A258" s="183" t="str">
        <f t="shared" si="30"/>
        <v>71050601000000</v>
      </c>
      <c r="B258" s="184" t="s">
        <v>439</v>
      </c>
      <c r="C258" s="133" t="s">
        <v>149</v>
      </c>
      <c r="D258" s="132" t="s">
        <v>157</v>
      </c>
      <c r="E258" s="131" t="s">
        <v>106</v>
      </c>
      <c r="F258" s="185" t="s">
        <v>441</v>
      </c>
      <c r="G258" s="186" t="s">
        <v>440</v>
      </c>
      <c r="H258" s="150">
        <v>2561</v>
      </c>
      <c r="I258" s="151" t="s">
        <v>149</v>
      </c>
      <c r="J258" s="152">
        <v>6</v>
      </c>
      <c r="K258" s="152">
        <v>1</v>
      </c>
      <c r="L258" s="153" t="s">
        <v>238</v>
      </c>
      <c r="M258" s="154"/>
      <c r="N258" s="191">
        <f>+'havelvac 7.2'!N306+'havelvac 7.3'!N306+'havelvac 7.4'!N306+'havelvac 7.5'!N306+'havelvac 7.6'!N306+'havelvac 7.7'!N306+'havelvac 7.9'!N306+'havelvac 7.8'!N306+'havelvac 7.10'!N306+'havelvac 7.11'!N306+'havelvac 7.12'!N306+'havelvac 7.13'!N304</f>
        <v>0</v>
      </c>
      <c r="O258" s="191">
        <f>+'havelvac 7.2'!O306+'havelvac 7.3'!O306+'havelvac 7.4'!O306+'havelvac 7.5'!O306+'havelvac 7.6'!O306+'havelvac 7.7'!O306+'havelvac 7.9'!O306+'havelvac 7.8'!O306+'havelvac 7.10'!O306+'havelvac 7.11'!O306+'havelvac 7.12'!O306+'havelvac 7.13'!O304</f>
        <v>0</v>
      </c>
      <c r="P258" s="228" t="str">
        <f t="shared" si="24"/>
        <v xml:space="preserve"> </v>
      </c>
      <c r="Q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28" t="str">
        <f t="shared" si="25"/>
        <v xml:space="preserve"> </v>
      </c>
      <c r="S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28" t="str">
        <f t="shared" si="26"/>
        <v xml:space="preserve"> </v>
      </c>
      <c r="U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91">
        <f>+'havelvac 7.2'!P306+'havelvac 7.3'!P306+'havelvac 7.4'!P306+'havelvac 7.5'!P306+'havelvac 7.6'!P306+'havelvac 7.7'!P306+'havelvac 7.9'!P306+'havelvac 7.8'!P306+'havelvac 7.10'!P306+'havelvac 7.11'!P306+'havelvac 7.12'!P306+'havelvac 7.13'!P304</f>
        <v>0</v>
      </c>
      <c r="W258" s="228" t="str">
        <f t="shared" si="27"/>
        <v xml:space="preserve"> </v>
      </c>
      <c r="X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28" t="str">
        <f t="shared" si="28"/>
        <v xml:space="preserve"> </v>
      </c>
      <c r="Z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28" t="str">
        <f t="shared" si="29"/>
        <v xml:space="preserve"> </v>
      </c>
      <c r="AB25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6" customFormat="1" ht="12.75">
      <c r="A259" s="183" t="str">
        <f t="shared" si="30"/>
        <v>71050601000001</v>
      </c>
      <c r="B259" s="184" t="s">
        <v>439</v>
      </c>
      <c r="C259" s="133" t="s">
        <v>149</v>
      </c>
      <c r="D259" s="132" t="s">
        <v>157</v>
      </c>
      <c r="E259" s="131" t="s">
        <v>106</v>
      </c>
      <c r="F259" s="185" t="s">
        <v>441</v>
      </c>
      <c r="G259" s="186" t="s">
        <v>96</v>
      </c>
      <c r="H259" s="24"/>
      <c r="I259" s="24"/>
      <c r="J259" s="25"/>
      <c r="K259" s="25"/>
      <c r="L259" s="29" t="s">
        <v>108</v>
      </c>
      <c r="M259" s="30"/>
      <c r="N259" s="189">
        <f>+'havelvac 7.2'!N307+'havelvac 7.3'!N307+'havelvac 7.4'!N307+'havelvac 7.5'!N307+'havelvac 7.6'!N307+'havelvac 7.7'!N307+'havelvac 7.9'!N307+'havelvac 7.8'!N307+'havelvac 7.10'!N307+'havelvac 7.11'!N307+'havelvac 7.12'!N307+'havelvac 7.13'!N305</f>
        <v>0</v>
      </c>
      <c r="O259" s="189">
        <f>+'havelvac 7.2'!O307+'havelvac 7.3'!O307+'havelvac 7.4'!O307+'havelvac 7.5'!O307+'havelvac 7.6'!O307+'havelvac 7.7'!O307+'havelvac 7.9'!O307+'havelvac 7.8'!O307+'havelvac 7.10'!O307+'havelvac 7.11'!O307+'havelvac 7.12'!O307+'havelvac 7.13'!O305</f>
        <v>0</v>
      </c>
      <c r="P259" s="226" t="str">
        <f t="shared" si="24"/>
        <v xml:space="preserve"> </v>
      </c>
      <c r="Q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26" t="str">
        <f t="shared" si="25"/>
        <v xml:space="preserve"> </v>
      </c>
      <c r="S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26" t="str">
        <f t="shared" si="26"/>
        <v xml:space="preserve"> </v>
      </c>
      <c r="U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89">
        <f>+'havelvac 7.2'!P307+'havelvac 7.3'!P307+'havelvac 7.4'!P307+'havelvac 7.5'!P307+'havelvac 7.6'!P307+'havelvac 7.7'!P307+'havelvac 7.9'!P307+'havelvac 7.8'!P307+'havelvac 7.10'!P307+'havelvac 7.11'!P307+'havelvac 7.12'!P307+'havelvac 7.13'!P305</f>
        <v>0</v>
      </c>
      <c r="W259" s="226" t="str">
        <f t="shared" si="27"/>
        <v xml:space="preserve"> </v>
      </c>
      <c r="X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26" t="str">
        <f t="shared" si="28"/>
        <v xml:space="preserve"> </v>
      </c>
      <c r="Z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26" t="str">
        <f t="shared" si="29"/>
        <v xml:space="preserve"> </v>
      </c>
      <c r="AB25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97" customFormat="1" ht="13.5">
      <c r="A260" s="183" t="str">
        <f t="shared" si="30"/>
        <v>71050601010000</v>
      </c>
      <c r="B260" s="184" t="s">
        <v>439</v>
      </c>
      <c r="C260" s="133" t="s">
        <v>149</v>
      </c>
      <c r="D260" s="132" t="s">
        <v>157</v>
      </c>
      <c r="E260" s="131" t="s">
        <v>106</v>
      </c>
      <c r="F260" s="185" t="s">
        <v>106</v>
      </c>
      <c r="G260" s="186" t="s">
        <v>440</v>
      </c>
      <c r="H260" s="145"/>
      <c r="I260" s="146"/>
      <c r="J260" s="147"/>
      <c r="K260" s="147"/>
      <c r="L260" s="26" t="s">
        <v>239</v>
      </c>
      <c r="M260" s="27"/>
      <c r="N260" s="196">
        <f>+'havelvac 7.2'!N308+'havelvac 7.3'!N308+'havelvac 7.4'!N308+'havelvac 7.5'!N308+'havelvac 7.6'!N308+'havelvac 7.7'!N308+'havelvac 7.9'!N308+'havelvac 7.8'!N308+'havelvac 7.10'!N308+'havelvac 7.11'!N308+'havelvac 7.12'!N308+'havelvac 7.13'!N306</f>
        <v>0</v>
      </c>
      <c r="O260" s="196">
        <f>+'havelvac 7.2'!O308+'havelvac 7.3'!O308+'havelvac 7.4'!O308+'havelvac 7.5'!O308+'havelvac 7.6'!O308+'havelvac 7.7'!O308+'havelvac 7.9'!O308+'havelvac 7.8'!O308+'havelvac 7.10'!O308+'havelvac 7.11'!O308+'havelvac 7.12'!O308+'havelvac 7.13'!O306</f>
        <v>0</v>
      </c>
      <c r="P260" s="229" t="str">
        <f t="shared" si="24"/>
        <v xml:space="preserve"> </v>
      </c>
      <c r="Q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29" t="str">
        <f t="shared" si="25"/>
        <v xml:space="preserve"> </v>
      </c>
      <c r="S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29" t="str">
        <f t="shared" si="26"/>
        <v xml:space="preserve"> </v>
      </c>
      <c r="U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96">
        <f>+'havelvac 7.2'!P308+'havelvac 7.3'!P308+'havelvac 7.4'!P308+'havelvac 7.5'!P308+'havelvac 7.6'!P308+'havelvac 7.7'!P308+'havelvac 7.9'!P308+'havelvac 7.8'!P308+'havelvac 7.10'!P308+'havelvac 7.11'!P308+'havelvac 7.12'!P308+'havelvac 7.13'!P306</f>
        <v>0</v>
      </c>
      <c r="W260" s="229" t="str">
        <f t="shared" si="27"/>
        <v xml:space="preserve"> </v>
      </c>
      <c r="X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29" t="str">
        <f t="shared" si="28"/>
        <v xml:space="preserve"> </v>
      </c>
      <c r="Z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29" t="str">
        <f t="shared" si="29"/>
        <v xml:space="preserve"> </v>
      </c>
      <c r="AB26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6" customFormat="1">
      <c r="A261" s="183" t="str">
        <f t="shared" si="30"/>
        <v>71050601014213</v>
      </c>
      <c r="B261" s="184" t="s">
        <v>439</v>
      </c>
      <c r="C261" s="133" t="s">
        <v>149</v>
      </c>
      <c r="D261" s="132" t="s">
        <v>157</v>
      </c>
      <c r="E261" s="131" t="s">
        <v>106</v>
      </c>
      <c r="F261" s="185" t="s">
        <v>106</v>
      </c>
      <c r="G261" s="130">
        <v>4213</v>
      </c>
      <c r="H261" s="16"/>
      <c r="I261" s="24"/>
      <c r="J261" s="25"/>
      <c r="K261" s="25"/>
      <c r="L261" s="31" t="s">
        <v>115</v>
      </c>
      <c r="M261" s="32">
        <v>4213</v>
      </c>
      <c r="N261" s="182">
        <f>+'havelvac 7.2'!N309+'havelvac 7.3'!N309+'havelvac 7.4'!N309+'havelvac 7.5'!N309+'havelvac 7.6'!N309+'havelvac 7.7'!N309+'havelvac 7.9'!N309+'havelvac 7.8'!N309+'havelvac 7.10'!N309+'havelvac 7.11'!N309+'havelvac 7.12'!N309+'havelvac 7.13'!N307</f>
        <v>0</v>
      </c>
      <c r="O261" s="182">
        <f>+'havelvac 7.2'!O309+'havelvac 7.3'!O309+'havelvac 7.4'!O309+'havelvac 7.5'!O309+'havelvac 7.6'!O309+'havelvac 7.7'!O309+'havelvac 7.9'!O309+'havelvac 7.8'!O309+'havelvac 7.10'!O309+'havelvac 7.11'!O309+'havelvac 7.12'!O309+'havelvac 7.13'!O307</f>
        <v>0</v>
      </c>
      <c r="P261" s="230" t="str">
        <f t="shared" si="24"/>
        <v xml:space="preserve"> </v>
      </c>
      <c r="Q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30" t="str">
        <f t="shared" si="25"/>
        <v xml:space="preserve"> </v>
      </c>
      <c r="S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30" t="str">
        <f t="shared" si="26"/>
        <v xml:space="preserve"> </v>
      </c>
      <c r="U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82">
        <f>+'havelvac 7.2'!P309+'havelvac 7.3'!P309+'havelvac 7.4'!P309+'havelvac 7.5'!P309+'havelvac 7.6'!P309+'havelvac 7.7'!P309+'havelvac 7.9'!P309+'havelvac 7.8'!P309+'havelvac 7.10'!P309+'havelvac 7.11'!P309+'havelvac 7.12'!P309+'havelvac 7.13'!P307</f>
        <v>0</v>
      </c>
      <c r="W261" s="230" t="str">
        <f t="shared" si="27"/>
        <v xml:space="preserve"> </v>
      </c>
      <c r="X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30" t="str">
        <f t="shared" si="28"/>
        <v xml:space="preserve"> </v>
      </c>
      <c r="Z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30" t="str">
        <f t="shared" si="29"/>
        <v xml:space="preserve"> </v>
      </c>
      <c r="AB2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6" customFormat="1" hidden="1">
      <c r="A262" s="183" t="str">
        <f t="shared" si="30"/>
        <v>71050601014269</v>
      </c>
      <c r="B262" s="184" t="s">
        <v>439</v>
      </c>
      <c r="C262" s="133" t="s">
        <v>149</v>
      </c>
      <c r="D262" s="132" t="s">
        <v>157</v>
      </c>
      <c r="E262" s="131" t="s">
        <v>106</v>
      </c>
      <c r="F262" s="185" t="s">
        <v>106</v>
      </c>
      <c r="G262" s="130">
        <v>4269</v>
      </c>
      <c r="H262" s="24"/>
      <c r="I262" s="24"/>
      <c r="J262" s="25"/>
      <c r="K262" s="25"/>
      <c r="L262" s="29" t="s">
        <v>240</v>
      </c>
      <c r="M262" s="30">
        <v>4269</v>
      </c>
      <c r="N262" s="182">
        <f>+'havelvac 7.2'!N310+'havelvac 7.3'!N310+'havelvac 7.4'!N310+'havelvac 7.5'!N310+'havelvac 7.6'!N310+'havelvac 7.7'!N310+'havelvac 7.9'!N310+'havelvac 7.8'!N310+'havelvac 7.10'!N310+'havelvac 7.11'!N310+'havelvac 7.12'!N310+'havelvac 7.13'!N308</f>
        <v>0</v>
      </c>
      <c r="O262" s="182">
        <f>+'havelvac 7.2'!O310+'havelvac 7.3'!O310+'havelvac 7.4'!O310+'havelvac 7.5'!O310+'havelvac 7.6'!O310+'havelvac 7.7'!O310+'havelvac 7.9'!O310+'havelvac 7.8'!O310+'havelvac 7.10'!O310+'havelvac 7.11'!O310+'havelvac 7.12'!O310+'havelvac 7.13'!O308</f>
        <v>0</v>
      </c>
      <c r="P262" s="230" t="str">
        <f t="shared" si="24"/>
        <v xml:space="preserve"> </v>
      </c>
      <c r="Q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30" t="str">
        <f t="shared" si="25"/>
        <v xml:space="preserve"> </v>
      </c>
      <c r="S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30" t="str">
        <f t="shared" si="26"/>
        <v xml:space="preserve"> </v>
      </c>
      <c r="U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82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62" s="230" t="str">
        <f t="shared" si="27"/>
        <v xml:space="preserve"> </v>
      </c>
      <c r="X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30" t="str">
        <f t="shared" si="28"/>
        <v xml:space="preserve"> </v>
      </c>
      <c r="Z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30" t="str">
        <f t="shared" si="29"/>
        <v xml:space="preserve"> </v>
      </c>
      <c r="AB2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6" customFormat="1" ht="25.5" hidden="1">
      <c r="A263" s="183" t="str">
        <f t="shared" si="30"/>
        <v>71050601014638</v>
      </c>
      <c r="B263" s="184" t="s">
        <v>439</v>
      </c>
      <c r="C263" s="133" t="s">
        <v>149</v>
      </c>
      <c r="D263" s="132" t="s">
        <v>157</v>
      </c>
      <c r="E263" s="131" t="s">
        <v>106</v>
      </c>
      <c r="F263" s="185" t="s">
        <v>106</v>
      </c>
      <c r="G263" s="130">
        <v>4638</v>
      </c>
      <c r="H263" s="24"/>
      <c r="I263" s="24"/>
      <c r="J263" s="25"/>
      <c r="K263" s="25"/>
      <c r="L263" s="29" t="s">
        <v>241</v>
      </c>
      <c r="M263" s="30">
        <v>4638</v>
      </c>
      <c r="N263" s="182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63" s="182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63" s="230" t="str">
        <f t="shared" si="24"/>
        <v xml:space="preserve"> </v>
      </c>
      <c r="Q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30" t="str">
        <f t="shared" si="25"/>
        <v xml:space="preserve"> </v>
      </c>
      <c r="S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30" t="str">
        <f t="shared" si="26"/>
        <v xml:space="preserve"> </v>
      </c>
      <c r="U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82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63" s="230" t="str">
        <f t="shared" si="27"/>
        <v xml:space="preserve"> </v>
      </c>
      <c r="X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30" t="str">
        <f t="shared" si="28"/>
        <v xml:space="preserve"> </v>
      </c>
      <c r="Z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30" t="str">
        <f t="shared" si="29"/>
        <v xml:space="preserve"> </v>
      </c>
      <c r="AB26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6" customFormat="1" ht="25.5" hidden="1">
      <c r="A264" s="183" t="str">
        <f t="shared" si="30"/>
        <v>71050601014819</v>
      </c>
      <c r="B264" s="184" t="s">
        <v>439</v>
      </c>
      <c r="C264" s="133" t="s">
        <v>149</v>
      </c>
      <c r="D264" s="132" t="s">
        <v>157</v>
      </c>
      <c r="E264" s="131" t="s">
        <v>106</v>
      </c>
      <c r="F264" s="185" t="s">
        <v>106</v>
      </c>
      <c r="G264" s="130">
        <v>4819</v>
      </c>
      <c r="H264" s="24"/>
      <c r="I264" s="24"/>
      <c r="J264" s="25"/>
      <c r="K264" s="25"/>
      <c r="L264" s="29" t="s">
        <v>219</v>
      </c>
      <c r="M264" s="30">
        <v>4819</v>
      </c>
      <c r="N264" s="182">
        <f>+'havelvac 7.2'!N312+'havelvac 7.3'!N312+'havelvac 7.4'!N312+'havelvac 7.5'!N312+'havelvac 7.6'!N312+'havelvac 7.7'!N312+'havelvac 7.9'!N312+'havelvac 7.8'!N312+'havelvac 7.10'!N312+'havelvac 7.11'!N312+'havelvac 7.12'!N312+'havelvac 7.13'!N310</f>
        <v>0</v>
      </c>
      <c r="O264" s="182">
        <f>+'havelvac 7.2'!O312+'havelvac 7.3'!O312+'havelvac 7.4'!O312+'havelvac 7.5'!O312+'havelvac 7.6'!O312+'havelvac 7.7'!O312+'havelvac 7.9'!O312+'havelvac 7.8'!O312+'havelvac 7.10'!O312+'havelvac 7.11'!O312+'havelvac 7.12'!O312+'havelvac 7.13'!O310</f>
        <v>0</v>
      </c>
      <c r="P264" s="230" t="str">
        <f t="shared" si="24"/>
        <v xml:space="preserve"> </v>
      </c>
      <c r="Q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30" t="str">
        <f t="shared" si="25"/>
        <v xml:space="preserve"> </v>
      </c>
      <c r="S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30" t="str">
        <f t="shared" si="26"/>
        <v xml:space="preserve"> </v>
      </c>
      <c r="U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82">
        <f>+'havelvac 7.2'!P312+'havelvac 7.3'!P312+'havelvac 7.4'!P312+'havelvac 7.5'!P312+'havelvac 7.6'!P312+'havelvac 7.7'!P312+'havelvac 7.9'!P312+'havelvac 7.8'!P312+'havelvac 7.10'!P312+'havelvac 7.11'!P312+'havelvac 7.12'!P312+'havelvac 7.13'!P310</f>
        <v>0</v>
      </c>
      <c r="W264" s="230" t="str">
        <f t="shared" si="27"/>
        <v xml:space="preserve"> </v>
      </c>
      <c r="X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30" t="str">
        <f t="shared" si="28"/>
        <v xml:space="preserve"> </v>
      </c>
      <c r="Z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30" t="str">
        <f t="shared" si="29"/>
        <v xml:space="preserve"> </v>
      </c>
      <c r="AB2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6" customFormat="1" hidden="1">
      <c r="A265" s="183" t="str">
        <f t="shared" si="30"/>
        <v>71050601015113</v>
      </c>
      <c r="B265" s="184" t="s">
        <v>439</v>
      </c>
      <c r="C265" s="133" t="s">
        <v>149</v>
      </c>
      <c r="D265" s="132" t="s">
        <v>157</v>
      </c>
      <c r="E265" s="131" t="s">
        <v>106</v>
      </c>
      <c r="F265" s="185" t="s">
        <v>106</v>
      </c>
      <c r="G265" s="130">
        <v>5113</v>
      </c>
      <c r="H265" s="24"/>
      <c r="I265" s="24"/>
      <c r="J265" s="25"/>
      <c r="K265" s="25"/>
      <c r="L265" s="28" t="s">
        <v>174</v>
      </c>
      <c r="M265" s="11">
        <v>5113</v>
      </c>
      <c r="N265" s="182">
        <f>+'havelvac 7.2'!N313+'havelvac 7.3'!N313+'havelvac 7.4'!N313+'havelvac 7.5'!N313+'havelvac 7.6'!N313+'havelvac 7.7'!N313+'havelvac 7.9'!N313+'havelvac 7.8'!N313+'havelvac 7.10'!N313+'havelvac 7.11'!N313+'havelvac 7.12'!N313+'havelvac 7.13'!N311</f>
        <v>0</v>
      </c>
      <c r="O265" s="182">
        <f>+'havelvac 7.2'!O313+'havelvac 7.3'!O313+'havelvac 7.4'!O313+'havelvac 7.5'!O313+'havelvac 7.6'!O313+'havelvac 7.7'!O313+'havelvac 7.9'!O313+'havelvac 7.8'!O313+'havelvac 7.10'!O313+'havelvac 7.11'!O313+'havelvac 7.12'!O313+'havelvac 7.13'!O311</f>
        <v>0</v>
      </c>
      <c r="P265" s="230" t="str">
        <f t="shared" si="24"/>
        <v xml:space="preserve"> </v>
      </c>
      <c r="Q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30" t="str">
        <f t="shared" si="25"/>
        <v xml:space="preserve"> </v>
      </c>
      <c r="S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30" t="str">
        <f t="shared" si="26"/>
        <v xml:space="preserve"> </v>
      </c>
      <c r="U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82">
        <f>+'havelvac 7.2'!P313+'havelvac 7.3'!P313+'havelvac 7.4'!P313+'havelvac 7.5'!P313+'havelvac 7.6'!P313+'havelvac 7.7'!P313+'havelvac 7.9'!P313+'havelvac 7.8'!P313+'havelvac 7.10'!P313+'havelvac 7.11'!P313+'havelvac 7.12'!P313+'havelvac 7.13'!P311</f>
        <v>0</v>
      </c>
      <c r="W265" s="230" t="str">
        <f t="shared" si="27"/>
        <v xml:space="preserve"> </v>
      </c>
      <c r="X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30" t="str">
        <f t="shared" si="28"/>
        <v xml:space="preserve"> </v>
      </c>
      <c r="Z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30" t="str">
        <f t="shared" si="29"/>
        <v xml:space="preserve"> </v>
      </c>
      <c r="AB26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97" customFormat="1" ht="27">
      <c r="A266" s="183" t="str">
        <f t="shared" si="30"/>
        <v>71050601020000</v>
      </c>
      <c r="B266" s="184" t="s">
        <v>439</v>
      </c>
      <c r="C266" s="133" t="s">
        <v>149</v>
      </c>
      <c r="D266" s="132" t="s">
        <v>157</v>
      </c>
      <c r="E266" s="131" t="s">
        <v>106</v>
      </c>
      <c r="F266" s="185" t="s">
        <v>140</v>
      </c>
      <c r="G266" s="186" t="s">
        <v>440</v>
      </c>
      <c r="H266" s="145"/>
      <c r="I266" s="146"/>
      <c r="J266" s="147"/>
      <c r="K266" s="147"/>
      <c r="L266" s="26" t="s">
        <v>242</v>
      </c>
      <c r="M266" s="27"/>
      <c r="N266" s="196">
        <f>+'havelvac 7.2'!N314+'havelvac 7.3'!N314+'havelvac 7.4'!N314+'havelvac 7.5'!N314+'havelvac 7.6'!N314+'havelvac 7.7'!N314+'havelvac 7.9'!N314+'havelvac 7.8'!N314+'havelvac 7.10'!N314+'havelvac 7.11'!N314+'havelvac 7.12'!N314+'havelvac 7.13'!N312</f>
        <v>0</v>
      </c>
      <c r="O266" s="196">
        <f>+'havelvac 7.2'!O314+'havelvac 7.3'!O314+'havelvac 7.4'!O314+'havelvac 7.5'!O314+'havelvac 7.6'!O314+'havelvac 7.7'!O314+'havelvac 7.9'!O314+'havelvac 7.8'!O314+'havelvac 7.10'!O314+'havelvac 7.11'!O314+'havelvac 7.12'!O314+'havelvac 7.13'!O312</f>
        <v>0</v>
      </c>
      <c r="P266" s="229" t="str">
        <f t="shared" si="24"/>
        <v xml:space="preserve"> </v>
      </c>
      <c r="Q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29" t="str">
        <f t="shared" si="25"/>
        <v xml:space="preserve"> </v>
      </c>
      <c r="S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29" t="str">
        <f t="shared" si="26"/>
        <v xml:space="preserve"> </v>
      </c>
      <c r="U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96">
        <f>+'havelvac 7.2'!P314+'havelvac 7.3'!P314+'havelvac 7.4'!P314+'havelvac 7.5'!P314+'havelvac 7.6'!P314+'havelvac 7.7'!P314+'havelvac 7.9'!P314+'havelvac 7.8'!P314+'havelvac 7.10'!P314+'havelvac 7.11'!P314+'havelvac 7.12'!P314+'havelvac 7.13'!P312</f>
        <v>0</v>
      </c>
      <c r="W266" s="229" t="str">
        <f t="shared" si="27"/>
        <v xml:space="preserve"> </v>
      </c>
      <c r="X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29" t="str">
        <f t="shared" si="28"/>
        <v xml:space="preserve"> </v>
      </c>
      <c r="Z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29" t="str">
        <f t="shared" si="29"/>
        <v xml:space="preserve"> </v>
      </c>
      <c r="AB26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6" customFormat="1">
      <c r="A267" s="183" t="str">
        <f t="shared" si="30"/>
        <v>71050601024213</v>
      </c>
      <c r="B267" s="184" t="s">
        <v>439</v>
      </c>
      <c r="C267" s="133" t="s">
        <v>149</v>
      </c>
      <c r="D267" s="132" t="s">
        <v>157</v>
      </c>
      <c r="E267" s="131" t="s">
        <v>106</v>
      </c>
      <c r="F267" s="185" t="s">
        <v>140</v>
      </c>
      <c r="G267" s="130">
        <v>4213</v>
      </c>
      <c r="H267" s="16"/>
      <c r="I267" s="24"/>
      <c r="J267" s="25"/>
      <c r="K267" s="25"/>
      <c r="L267" s="31" t="s">
        <v>115</v>
      </c>
      <c r="M267" s="32">
        <v>4213</v>
      </c>
      <c r="N267" s="182">
        <f>+'havelvac 7.2'!N315+'havelvac 7.3'!N315+'havelvac 7.4'!N315+'havelvac 7.5'!N315+'havelvac 7.6'!N315+'havelvac 7.7'!N315+'havelvac 7.9'!N315+'havelvac 7.8'!N315+'havelvac 7.10'!N315+'havelvac 7.11'!N315+'havelvac 7.12'!N315+'havelvac 7.13'!N313</f>
        <v>0</v>
      </c>
      <c r="O267" s="182">
        <f>+'havelvac 7.2'!O315+'havelvac 7.3'!O315+'havelvac 7.4'!O315+'havelvac 7.5'!O315+'havelvac 7.6'!O315+'havelvac 7.7'!O315+'havelvac 7.9'!O315+'havelvac 7.8'!O315+'havelvac 7.10'!O315+'havelvac 7.11'!O315+'havelvac 7.12'!O315+'havelvac 7.13'!O313</f>
        <v>0</v>
      </c>
      <c r="P267" s="230" t="str">
        <f t="shared" si="24"/>
        <v xml:space="preserve"> </v>
      </c>
      <c r="Q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30" t="str">
        <f t="shared" si="25"/>
        <v xml:space="preserve"> </v>
      </c>
      <c r="S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30" t="str">
        <f t="shared" si="26"/>
        <v xml:space="preserve"> </v>
      </c>
      <c r="U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82">
        <f>+'havelvac 7.2'!P315+'havelvac 7.3'!P315+'havelvac 7.4'!P315+'havelvac 7.5'!P315+'havelvac 7.6'!P315+'havelvac 7.7'!P315+'havelvac 7.9'!P315+'havelvac 7.8'!P315+'havelvac 7.10'!P315+'havelvac 7.11'!P315+'havelvac 7.12'!P315+'havelvac 7.13'!P313</f>
        <v>0</v>
      </c>
      <c r="W267" s="230" t="str">
        <f t="shared" si="27"/>
        <v xml:space="preserve"> </v>
      </c>
      <c r="X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30" t="str">
        <f t="shared" si="28"/>
        <v xml:space="preserve"> </v>
      </c>
      <c r="Z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30" t="str">
        <f t="shared" si="29"/>
        <v xml:space="preserve"> </v>
      </c>
      <c r="AB26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97" customFormat="1" ht="27">
      <c r="A268" s="183" t="str">
        <f t="shared" si="30"/>
        <v>71050601030000</v>
      </c>
      <c r="B268" s="184" t="s">
        <v>439</v>
      </c>
      <c r="C268" s="133" t="s">
        <v>149</v>
      </c>
      <c r="D268" s="132" t="s">
        <v>157</v>
      </c>
      <c r="E268" s="131" t="s">
        <v>106</v>
      </c>
      <c r="F268" s="185" t="s">
        <v>442</v>
      </c>
      <c r="G268" s="186" t="s">
        <v>440</v>
      </c>
      <c r="H268" s="145"/>
      <c r="I268" s="146"/>
      <c r="J268" s="147"/>
      <c r="K268" s="147"/>
      <c r="L268" s="26" t="s">
        <v>243</v>
      </c>
      <c r="M268" s="27"/>
      <c r="N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68" s="229" t="str">
        <f t="shared" si="24"/>
        <v xml:space="preserve"> </v>
      </c>
      <c r="Q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29" t="str">
        <f t="shared" si="25"/>
        <v xml:space="preserve"> </v>
      </c>
      <c r="S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29" t="str">
        <f t="shared" si="26"/>
        <v xml:space="preserve"> </v>
      </c>
      <c r="U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68" s="229" t="str">
        <f t="shared" si="27"/>
        <v xml:space="preserve"> </v>
      </c>
      <c r="X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29" t="str">
        <f t="shared" si="28"/>
        <v xml:space="preserve"> </v>
      </c>
      <c r="Z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29" t="str">
        <f t="shared" si="29"/>
        <v xml:space="preserve"> </v>
      </c>
      <c r="AB26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6" customFormat="1">
      <c r="A269" s="183" t="str">
        <f t="shared" si="30"/>
        <v>71050601034213</v>
      </c>
      <c r="B269" s="184" t="s">
        <v>439</v>
      </c>
      <c r="C269" s="133" t="s">
        <v>149</v>
      </c>
      <c r="D269" s="132" t="s">
        <v>157</v>
      </c>
      <c r="E269" s="131" t="s">
        <v>106</v>
      </c>
      <c r="F269" s="185" t="s">
        <v>442</v>
      </c>
      <c r="G269" s="130">
        <v>4213</v>
      </c>
      <c r="H269" s="16"/>
      <c r="I269" s="24"/>
      <c r="J269" s="25"/>
      <c r="K269" s="25"/>
      <c r="L269" s="31" t="s">
        <v>115</v>
      </c>
      <c r="M269" s="32">
        <v>4213</v>
      </c>
      <c r="N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7.13'!N315</f>
        <v>#REF!</v>
      </c>
      <c r="O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7.13'!O315</f>
        <v>#REF!</v>
      </c>
      <c r="P269" s="230" t="str">
        <f t="shared" si="24"/>
        <v xml:space="preserve"> </v>
      </c>
      <c r="Q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30" t="str">
        <f t="shared" si="25"/>
        <v xml:space="preserve"> </v>
      </c>
      <c r="S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30" t="str">
        <f t="shared" si="26"/>
        <v xml:space="preserve"> </v>
      </c>
      <c r="U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7.13'!P315</f>
        <v>#REF!</v>
      </c>
      <c r="W269" s="230" t="str">
        <f t="shared" si="27"/>
        <v xml:space="preserve"> </v>
      </c>
      <c r="X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30" t="str">
        <f t="shared" si="28"/>
        <v xml:space="preserve"> </v>
      </c>
      <c r="Z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30" t="str">
        <f t="shared" si="29"/>
        <v xml:space="preserve"> </v>
      </c>
      <c r="AB2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97" customFormat="1" ht="13.5" hidden="1">
      <c r="A270" s="183" t="str">
        <f t="shared" si="30"/>
        <v>71050601040000</v>
      </c>
      <c r="B270" s="184" t="s">
        <v>439</v>
      </c>
      <c r="C270" s="133" t="s">
        <v>149</v>
      </c>
      <c r="D270" s="132" t="s">
        <v>157</v>
      </c>
      <c r="E270" s="131" t="s">
        <v>106</v>
      </c>
      <c r="F270" s="185" t="s">
        <v>155</v>
      </c>
      <c r="G270" s="186" t="s">
        <v>440</v>
      </c>
      <c r="H270" s="145"/>
      <c r="I270" s="146"/>
      <c r="J270" s="147"/>
      <c r="K270" s="147"/>
      <c r="L270" s="26" t="s">
        <v>244</v>
      </c>
      <c r="M270" s="27"/>
      <c r="N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29" t="str">
        <f t="shared" si="24"/>
        <v xml:space="preserve"> </v>
      </c>
      <c r="Q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29" t="str">
        <f t="shared" si="25"/>
        <v xml:space="preserve"> </v>
      </c>
      <c r="S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29" t="str">
        <f t="shared" si="26"/>
        <v xml:space="preserve"> </v>
      </c>
      <c r="U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29" t="str">
        <f t="shared" si="27"/>
        <v xml:space="preserve"> </v>
      </c>
      <c r="X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29" t="str">
        <f t="shared" si="28"/>
        <v xml:space="preserve"> </v>
      </c>
      <c r="Z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29" t="str">
        <f t="shared" si="29"/>
        <v xml:space="preserve"> </v>
      </c>
      <c r="AB27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6" customFormat="1" hidden="1">
      <c r="A271" s="183" t="str">
        <f t="shared" si="30"/>
        <v>71050601044269</v>
      </c>
      <c r="B271" s="184" t="s">
        <v>439</v>
      </c>
      <c r="C271" s="133" t="s">
        <v>149</v>
      </c>
      <c r="D271" s="132" t="s">
        <v>157</v>
      </c>
      <c r="E271" s="131" t="s">
        <v>106</v>
      </c>
      <c r="F271" s="185" t="s">
        <v>155</v>
      </c>
      <c r="G271" s="130">
        <v>4269</v>
      </c>
      <c r="H271" s="24"/>
      <c r="I271" s="24"/>
      <c r="J271" s="25"/>
      <c r="K271" s="25"/>
      <c r="L271" s="29" t="s">
        <v>240</v>
      </c>
      <c r="M271" s="30">
        <v>4269</v>
      </c>
      <c r="N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30" t="str">
        <f t="shared" si="24"/>
        <v xml:space="preserve"> </v>
      </c>
      <c r="Q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30" t="str">
        <f t="shared" si="25"/>
        <v xml:space="preserve"> </v>
      </c>
      <c r="S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30" t="str">
        <f t="shared" si="26"/>
        <v xml:space="preserve"> </v>
      </c>
      <c r="U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30" t="str">
        <f t="shared" si="27"/>
        <v xml:space="preserve"> </v>
      </c>
      <c r="X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30" t="str">
        <f t="shared" si="28"/>
        <v xml:space="preserve"> </v>
      </c>
      <c r="Z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30" t="str">
        <f t="shared" si="29"/>
        <v xml:space="preserve"> </v>
      </c>
      <c r="AB2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6" customFormat="1" ht="25.5" hidden="1">
      <c r="A272" s="183" t="str">
        <f t="shared" si="30"/>
        <v>71050601044819</v>
      </c>
      <c r="B272" s="184" t="s">
        <v>439</v>
      </c>
      <c r="C272" s="133" t="s">
        <v>149</v>
      </c>
      <c r="D272" s="132" t="s">
        <v>157</v>
      </c>
      <c r="E272" s="131" t="s">
        <v>106</v>
      </c>
      <c r="F272" s="185" t="s">
        <v>155</v>
      </c>
      <c r="G272" s="130">
        <v>4819</v>
      </c>
      <c r="H272" s="24"/>
      <c r="I272" s="24"/>
      <c r="J272" s="25"/>
      <c r="K272" s="25"/>
      <c r="L272" s="29" t="s">
        <v>219</v>
      </c>
      <c r="M272" s="30">
        <v>4819</v>
      </c>
      <c r="N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30" t="str">
        <f t="shared" ref="P272:P335" si="31">IFERROR(Q272/O272, " ")</f>
        <v xml:space="preserve"> </v>
      </c>
      <c r="Q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30" t="str">
        <f t="shared" ref="R272:R335" si="32">IFERROR(S272/O272, " ")</f>
        <v xml:space="preserve"> </v>
      </c>
      <c r="S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30" t="str">
        <f t="shared" ref="T272:T335" si="33">IFERROR(U272/O272, " ")</f>
        <v xml:space="preserve"> </v>
      </c>
      <c r="U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30" t="str">
        <f t="shared" ref="W272:W335" si="34">IFERROR(X272/V272, " ")</f>
        <v xml:space="preserve"> </v>
      </c>
      <c r="X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30" t="str">
        <f t="shared" ref="Y272:Y335" si="35">IFERROR(Z272/V272, " ")</f>
        <v xml:space="preserve"> </v>
      </c>
      <c r="Z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30" t="str">
        <f t="shared" ref="AA272:AA335" si="36">IFERROR(AB272/V272, " ")</f>
        <v xml:space="preserve"> </v>
      </c>
      <c r="AB2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6" customFormat="1" hidden="1">
      <c r="A273" s="183" t="str">
        <f t="shared" si="30"/>
        <v>71050601045221</v>
      </c>
      <c r="B273" s="184" t="s">
        <v>439</v>
      </c>
      <c r="C273" s="133" t="s">
        <v>149</v>
      </c>
      <c r="D273" s="132" t="s">
        <v>157</v>
      </c>
      <c r="E273" s="131" t="s">
        <v>106</v>
      </c>
      <c r="F273" s="185" t="s">
        <v>155</v>
      </c>
      <c r="G273" s="130">
        <v>5221</v>
      </c>
      <c r="H273" s="24"/>
      <c r="I273" s="24"/>
      <c r="J273" s="25"/>
      <c r="K273" s="25"/>
      <c r="L273" s="31" t="s">
        <v>194</v>
      </c>
      <c r="M273" s="47">
        <v>5221</v>
      </c>
      <c r="N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30" t="str">
        <f t="shared" si="31"/>
        <v xml:space="preserve"> </v>
      </c>
      <c r="Q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30" t="str">
        <f t="shared" si="32"/>
        <v xml:space="preserve"> </v>
      </c>
      <c r="S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30" t="str">
        <f t="shared" si="33"/>
        <v xml:space="preserve"> </v>
      </c>
      <c r="U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30" t="str">
        <f t="shared" si="34"/>
        <v xml:space="preserve"> </v>
      </c>
      <c r="X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30" t="str">
        <f t="shared" si="35"/>
        <v xml:space="preserve"> </v>
      </c>
      <c r="Z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30" t="str">
        <f t="shared" si="36"/>
        <v xml:space="preserve"> </v>
      </c>
      <c r="AB2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97" customFormat="1" ht="13.5" hidden="1">
      <c r="A274" s="183" t="str">
        <f t="shared" si="30"/>
        <v>71050601050000</v>
      </c>
      <c r="B274" s="184" t="s">
        <v>439</v>
      </c>
      <c r="C274" s="133" t="s">
        <v>149</v>
      </c>
      <c r="D274" s="132" t="s">
        <v>157</v>
      </c>
      <c r="E274" s="131" t="s">
        <v>106</v>
      </c>
      <c r="F274" s="185" t="s">
        <v>149</v>
      </c>
      <c r="G274" s="186" t="s">
        <v>440</v>
      </c>
      <c r="H274" s="145"/>
      <c r="I274" s="146"/>
      <c r="J274" s="147"/>
      <c r="K274" s="147"/>
      <c r="L274" s="26" t="s">
        <v>245</v>
      </c>
      <c r="M274" s="27"/>
      <c r="N274" s="196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74" s="196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74" s="229" t="str">
        <f t="shared" si="31"/>
        <v xml:space="preserve"> </v>
      </c>
      <c r="Q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29" t="str">
        <f t="shared" si="32"/>
        <v xml:space="preserve"> </v>
      </c>
      <c r="S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29" t="str">
        <f t="shared" si="33"/>
        <v xml:space="preserve"> </v>
      </c>
      <c r="U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96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74" s="229" t="str">
        <f t="shared" si="34"/>
        <v xml:space="preserve"> </v>
      </c>
      <c r="X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29" t="str">
        <f t="shared" si="35"/>
        <v xml:space="preserve"> </v>
      </c>
      <c r="Z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29" t="str">
        <f t="shared" si="36"/>
        <v xml:space="preserve"> </v>
      </c>
      <c r="AB27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6" customFormat="1" hidden="1">
      <c r="A275" s="183" t="str">
        <f t="shared" si="30"/>
        <v>71050601054861</v>
      </c>
      <c r="B275" s="184" t="s">
        <v>439</v>
      </c>
      <c r="C275" s="133" t="s">
        <v>149</v>
      </c>
      <c r="D275" s="132" t="s">
        <v>157</v>
      </c>
      <c r="E275" s="131" t="s">
        <v>106</v>
      </c>
      <c r="F275" s="185" t="s">
        <v>149</v>
      </c>
      <c r="G275" s="130">
        <v>4861</v>
      </c>
      <c r="H275" s="24"/>
      <c r="I275" s="24"/>
      <c r="J275" s="25"/>
      <c r="K275" s="25"/>
      <c r="L275" s="28" t="s">
        <v>134</v>
      </c>
      <c r="M275" s="11">
        <v>4861</v>
      </c>
      <c r="N275" s="182" t="e">
        <f>+'havelvac 7.2'!N320+'havelvac 7.3'!N320+'havelvac 7.4'!N320+'havelvac 7.5'!N320+'havelvac 7.6'!N320+'havelvac 7.7'!N320+'havelvac 7.9'!N320+'havelvac 7.8'!N320+'havelvac 7.10'!N320+'havelvac 7.11'!N320+'havelvac 7.12'!N320+'havelvac 7.13'!#REF!</f>
        <v>#REF!</v>
      </c>
      <c r="O275" s="182" t="e">
        <f>+'havelvac 7.2'!O320+'havelvac 7.3'!O320+'havelvac 7.4'!O320+'havelvac 7.5'!O320+'havelvac 7.6'!O320+'havelvac 7.7'!O320+'havelvac 7.9'!O320+'havelvac 7.8'!O320+'havelvac 7.10'!O320+'havelvac 7.11'!O320+'havelvac 7.12'!O320+'havelvac 7.13'!#REF!</f>
        <v>#REF!</v>
      </c>
      <c r="P275" s="230" t="str">
        <f t="shared" si="31"/>
        <v xml:space="preserve"> </v>
      </c>
      <c r="Q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30" t="str">
        <f t="shared" si="32"/>
        <v xml:space="preserve"> </v>
      </c>
      <c r="S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30" t="str">
        <f t="shared" si="33"/>
        <v xml:space="preserve"> </v>
      </c>
      <c r="U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82" t="e">
        <f>+'havelvac 7.2'!P320+'havelvac 7.3'!P320+'havelvac 7.4'!P320+'havelvac 7.5'!P320+'havelvac 7.6'!P320+'havelvac 7.7'!P320+'havelvac 7.9'!P320+'havelvac 7.8'!P320+'havelvac 7.10'!P320+'havelvac 7.11'!P320+'havelvac 7.12'!P320+'havelvac 7.13'!#REF!</f>
        <v>#REF!</v>
      </c>
      <c r="W275" s="230" t="str">
        <f t="shared" si="34"/>
        <v xml:space="preserve"> </v>
      </c>
      <c r="X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30" t="str">
        <f t="shared" si="35"/>
        <v xml:space="preserve"> </v>
      </c>
      <c r="Z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30" t="str">
        <f t="shared" si="36"/>
        <v xml:space="preserve"> </v>
      </c>
      <c r="AB2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63" customFormat="1" ht="28.5">
      <c r="A276" s="121" t="str">
        <f t="shared" si="30"/>
        <v>71060000000000</v>
      </c>
      <c r="B276" s="123" t="s">
        <v>439</v>
      </c>
      <c r="C276" s="116" t="s">
        <v>157</v>
      </c>
      <c r="D276" s="117" t="s">
        <v>441</v>
      </c>
      <c r="E276" s="126" t="s">
        <v>441</v>
      </c>
      <c r="F276" s="127" t="s">
        <v>441</v>
      </c>
      <c r="G276" s="128" t="s">
        <v>440</v>
      </c>
      <c r="H276" s="172">
        <v>2600</v>
      </c>
      <c r="I276" s="211" t="s">
        <v>157</v>
      </c>
      <c r="J276" s="212">
        <v>0</v>
      </c>
      <c r="K276" s="212">
        <v>0</v>
      </c>
      <c r="L276" s="161" t="s">
        <v>246</v>
      </c>
      <c r="M276" s="173"/>
      <c r="N276" s="162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76" s="162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76" s="225" t="str">
        <f t="shared" si="31"/>
        <v xml:space="preserve"> </v>
      </c>
      <c r="Q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25" t="str">
        <f t="shared" si="32"/>
        <v xml:space="preserve"> </v>
      </c>
      <c r="S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25" t="str">
        <f t="shared" si="33"/>
        <v xml:space="preserve"> </v>
      </c>
      <c r="U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62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76" s="225" t="str">
        <f t="shared" si="34"/>
        <v xml:space="preserve"> </v>
      </c>
      <c r="X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25" t="str">
        <f t="shared" si="35"/>
        <v xml:space="preserve"> </v>
      </c>
      <c r="Z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25" t="str">
        <f t="shared" si="36"/>
        <v xml:space="preserve"> </v>
      </c>
      <c r="AB27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6" customFormat="1" ht="12.75">
      <c r="A277" s="183" t="str">
        <f t="shared" si="30"/>
        <v>71060000000001</v>
      </c>
      <c r="B277" s="184" t="s">
        <v>439</v>
      </c>
      <c r="C277" s="133" t="s">
        <v>157</v>
      </c>
      <c r="D277" s="132" t="s">
        <v>441</v>
      </c>
      <c r="E277" s="131" t="s">
        <v>441</v>
      </c>
      <c r="F277" s="185" t="s">
        <v>441</v>
      </c>
      <c r="G277" s="186" t="s">
        <v>96</v>
      </c>
      <c r="H277" s="24"/>
      <c r="I277" s="17"/>
      <c r="J277" s="18"/>
      <c r="K277" s="18"/>
      <c r="L277" s="29" t="s">
        <v>108</v>
      </c>
      <c r="M277" s="177"/>
      <c r="N277" s="190"/>
      <c r="O277" s="190"/>
      <c r="P277" s="231" t="str">
        <f t="shared" si="31"/>
        <v xml:space="preserve"> </v>
      </c>
      <c r="Q277" s="190"/>
      <c r="R277" s="231" t="str">
        <f t="shared" si="32"/>
        <v xml:space="preserve"> </v>
      </c>
      <c r="S277" s="190"/>
      <c r="T277" s="231" t="str">
        <f t="shared" si="33"/>
        <v xml:space="preserve"> </v>
      </c>
      <c r="U277" s="190"/>
      <c r="V277" s="190"/>
      <c r="W277" s="231" t="str">
        <f t="shared" si="34"/>
        <v xml:space="preserve"> </v>
      </c>
      <c r="X277" s="190"/>
      <c r="Y277" s="231" t="str">
        <f t="shared" si="35"/>
        <v xml:space="preserve"> </v>
      </c>
      <c r="Z277" s="190"/>
      <c r="AA277" s="231" t="str">
        <f t="shared" si="36"/>
        <v xml:space="preserve"> </v>
      </c>
      <c r="AB277" s="190"/>
      <c r="AE277" s="190"/>
      <c r="AF277" s="190"/>
      <c r="AG277" s="190"/>
      <c r="AH277" s="190"/>
      <c r="AI277" s="190"/>
      <c r="AQ277" s="190"/>
      <c r="AR277" s="190"/>
      <c r="AS277" s="190"/>
      <c r="AT277" s="190"/>
      <c r="AU277" s="190"/>
      <c r="BC277" s="190"/>
      <c r="BD277" s="190"/>
      <c r="BE277" s="190"/>
      <c r="BF277" s="190"/>
      <c r="BG277" s="190"/>
      <c r="BO277" s="190"/>
      <c r="BP277" s="190"/>
      <c r="BQ277" s="190"/>
      <c r="BR277" s="190"/>
      <c r="BS277" s="190"/>
      <c r="CA277" s="190"/>
      <c r="CB277" s="190"/>
      <c r="CC277" s="190"/>
      <c r="CD277" s="190"/>
      <c r="CE277" s="190"/>
      <c r="CM277" s="190"/>
      <c r="CN277" s="190"/>
      <c r="CO277" s="190"/>
      <c r="CP277" s="190"/>
      <c r="CQ277" s="190"/>
      <c r="CY277" s="190"/>
      <c r="CZ277" s="190"/>
      <c r="DA277" s="190"/>
      <c r="DB277" s="190"/>
      <c r="DC277" s="190"/>
      <c r="DK277" s="190"/>
      <c r="DL277" s="190"/>
      <c r="DM277" s="190"/>
      <c r="DN277" s="190"/>
      <c r="DO277" s="190"/>
      <c r="DW277" s="190"/>
      <c r="DX277" s="190"/>
      <c r="DY277" s="190"/>
      <c r="DZ277" s="190"/>
      <c r="EA277" s="190"/>
      <c r="EI277" s="190"/>
      <c r="EJ277" s="190"/>
      <c r="EK277" s="190"/>
      <c r="EL277" s="190"/>
      <c r="EM277" s="190"/>
      <c r="EU277" s="190"/>
      <c r="EV277" s="190"/>
      <c r="EW277" s="190"/>
      <c r="EX277" s="190"/>
      <c r="EY277" s="190"/>
      <c r="FG277" s="190"/>
      <c r="FH277" s="190"/>
      <c r="FI277" s="190"/>
      <c r="FJ277" s="190"/>
      <c r="FK277" s="190"/>
      <c r="FS277" s="190"/>
      <c r="FT277" s="190"/>
      <c r="FU277" s="190"/>
      <c r="FV277" s="190"/>
      <c r="FW277" s="190"/>
      <c r="GE277" s="190"/>
      <c r="GF277" s="190"/>
      <c r="GG277" s="190"/>
      <c r="GH277" s="190"/>
      <c r="GI277" s="190"/>
      <c r="GQ277" s="190"/>
      <c r="GR277" s="190"/>
      <c r="GS277" s="190"/>
      <c r="GT277" s="190"/>
      <c r="GU277" s="190"/>
      <c r="HC277" s="190"/>
      <c r="HD277" s="190"/>
      <c r="HE277" s="190"/>
      <c r="HF277" s="190"/>
      <c r="HG277" s="190"/>
      <c r="HO277" s="190"/>
      <c r="HP277" s="190"/>
      <c r="HQ277" s="190"/>
      <c r="HR277" s="190"/>
      <c r="HS277" s="190"/>
      <c r="IA277" s="190"/>
      <c r="IB277" s="190"/>
      <c r="IC277" s="190"/>
      <c r="ID277" s="190"/>
      <c r="IE277" s="190"/>
      <c r="IM277" s="190"/>
      <c r="IN277" s="190"/>
      <c r="IO277" s="190"/>
      <c r="IP277" s="190"/>
      <c r="IQ277" s="190"/>
    </row>
    <row r="278" spans="1:251" s="188" customFormat="1" ht="13.5" hidden="1">
      <c r="A278" s="183" t="str">
        <f t="shared" si="30"/>
        <v>71060100000000</v>
      </c>
      <c r="B278" s="184" t="s">
        <v>439</v>
      </c>
      <c r="C278" s="133" t="s">
        <v>157</v>
      </c>
      <c r="D278" s="132" t="s">
        <v>106</v>
      </c>
      <c r="E278" s="131" t="s">
        <v>441</v>
      </c>
      <c r="F278" s="185" t="s">
        <v>441</v>
      </c>
      <c r="G278" s="186" t="s">
        <v>440</v>
      </c>
      <c r="H278" s="174">
        <v>2610</v>
      </c>
      <c r="I278" s="165" t="s">
        <v>157</v>
      </c>
      <c r="J278" s="166">
        <v>1</v>
      </c>
      <c r="K278" s="166">
        <v>0</v>
      </c>
      <c r="L278" s="167" t="s">
        <v>247</v>
      </c>
      <c r="M278" s="175"/>
      <c r="N278" s="187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78" s="187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78" s="227" t="str">
        <f t="shared" si="31"/>
        <v xml:space="preserve"> </v>
      </c>
      <c r="Q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27" t="str">
        <f t="shared" si="32"/>
        <v xml:space="preserve"> </v>
      </c>
      <c r="S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27" t="str">
        <f t="shared" si="33"/>
        <v xml:space="preserve"> </v>
      </c>
      <c r="U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87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78" s="227" t="str">
        <f t="shared" si="34"/>
        <v xml:space="preserve"> </v>
      </c>
      <c r="X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27" t="str">
        <f t="shared" si="35"/>
        <v xml:space="preserve"> </v>
      </c>
      <c r="Z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27" t="str">
        <f t="shared" si="36"/>
        <v xml:space="preserve"> </v>
      </c>
      <c r="AB27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6" customFormat="1" ht="12.75" hidden="1">
      <c r="A279" s="183" t="str">
        <f t="shared" si="30"/>
        <v>71060100000001</v>
      </c>
      <c r="B279" s="184" t="s">
        <v>439</v>
      </c>
      <c r="C279" s="133" t="s">
        <v>157</v>
      </c>
      <c r="D279" s="132" t="s">
        <v>106</v>
      </c>
      <c r="E279" s="131" t="s">
        <v>441</v>
      </c>
      <c r="F279" s="185" t="s">
        <v>441</v>
      </c>
      <c r="G279" s="186" t="s">
        <v>96</v>
      </c>
      <c r="H279" s="24"/>
      <c r="I279" s="17"/>
      <c r="J279" s="18"/>
      <c r="K279" s="18"/>
      <c r="L279" s="29" t="s">
        <v>110</v>
      </c>
      <c r="M279" s="30"/>
      <c r="N279" s="189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79" s="189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79" s="226" t="str">
        <f t="shared" si="31"/>
        <v xml:space="preserve"> </v>
      </c>
      <c r="Q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26" t="str">
        <f t="shared" si="32"/>
        <v xml:space="preserve"> </v>
      </c>
      <c r="S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26" t="str">
        <f t="shared" si="33"/>
        <v xml:space="preserve"> </v>
      </c>
      <c r="U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89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79" s="226" t="str">
        <f t="shared" si="34"/>
        <v xml:space="preserve"> </v>
      </c>
      <c r="X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26" t="str">
        <f t="shared" si="35"/>
        <v xml:space="preserve"> </v>
      </c>
      <c r="Z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26" t="str">
        <f t="shared" si="36"/>
        <v xml:space="preserve"> </v>
      </c>
      <c r="AB27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92" customFormat="1" ht="12.75" hidden="1">
      <c r="A280" s="183" t="str">
        <f t="shared" si="30"/>
        <v>71060101000000</v>
      </c>
      <c r="B280" s="184" t="s">
        <v>439</v>
      </c>
      <c r="C280" s="133" t="s">
        <v>157</v>
      </c>
      <c r="D280" s="132" t="s">
        <v>106</v>
      </c>
      <c r="E280" s="131" t="s">
        <v>106</v>
      </c>
      <c r="F280" s="185" t="s">
        <v>441</v>
      </c>
      <c r="G280" s="186" t="s">
        <v>440</v>
      </c>
      <c r="H280" s="150" t="s">
        <v>89</v>
      </c>
      <c r="I280" s="151" t="s">
        <v>157</v>
      </c>
      <c r="J280" s="152" t="s">
        <v>82</v>
      </c>
      <c r="K280" s="152" t="s">
        <v>82</v>
      </c>
      <c r="L280" s="153" t="s">
        <v>247</v>
      </c>
      <c r="M280" s="154" t="s">
        <v>81</v>
      </c>
      <c r="N280" s="191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80" s="191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80" s="228" t="str">
        <f t="shared" si="31"/>
        <v xml:space="preserve"> </v>
      </c>
      <c r="Q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28" t="str">
        <f t="shared" si="32"/>
        <v xml:space="preserve"> </v>
      </c>
      <c r="S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28" t="str">
        <f t="shared" si="33"/>
        <v xml:space="preserve"> </v>
      </c>
      <c r="U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91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80" s="228" t="str">
        <f t="shared" si="34"/>
        <v xml:space="preserve"> </v>
      </c>
      <c r="X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28" t="str">
        <f t="shared" si="35"/>
        <v xml:space="preserve"> </v>
      </c>
      <c r="Z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28" t="str">
        <f t="shared" si="36"/>
        <v xml:space="preserve"> </v>
      </c>
      <c r="AB28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6" customFormat="1" ht="12.75" hidden="1">
      <c r="A281" s="183" t="str">
        <f t="shared" si="30"/>
        <v>71060101000001</v>
      </c>
      <c r="B281" s="184" t="s">
        <v>439</v>
      </c>
      <c r="C281" s="133" t="s">
        <v>157</v>
      </c>
      <c r="D281" s="132" t="s">
        <v>106</v>
      </c>
      <c r="E281" s="131" t="s">
        <v>106</v>
      </c>
      <c r="F281" s="185" t="s">
        <v>441</v>
      </c>
      <c r="G281" s="186" t="s">
        <v>96</v>
      </c>
      <c r="H281" s="24"/>
      <c r="I281" s="24"/>
      <c r="J281" s="25"/>
      <c r="K281" s="25"/>
      <c r="L281" s="29" t="s">
        <v>108</v>
      </c>
      <c r="M281" s="30"/>
      <c r="N281" s="189"/>
      <c r="O281" s="189"/>
      <c r="P281" s="226" t="str">
        <f t="shared" si="31"/>
        <v xml:space="preserve"> </v>
      </c>
      <c r="Q281" s="189"/>
      <c r="R281" s="226" t="str">
        <f t="shared" si="32"/>
        <v xml:space="preserve"> </v>
      </c>
      <c r="S281" s="189"/>
      <c r="T281" s="226" t="str">
        <f t="shared" si="33"/>
        <v xml:space="preserve"> </v>
      </c>
      <c r="U281" s="189"/>
      <c r="V281" s="189"/>
      <c r="W281" s="226" t="str">
        <f t="shared" si="34"/>
        <v xml:space="preserve"> </v>
      </c>
      <c r="X281" s="189"/>
      <c r="Y281" s="226" t="str">
        <f t="shared" si="35"/>
        <v xml:space="preserve"> </v>
      </c>
      <c r="Z281" s="189"/>
      <c r="AA281" s="226" t="str">
        <f t="shared" si="36"/>
        <v xml:space="preserve"> </v>
      </c>
      <c r="AB281" s="189"/>
    </row>
    <row r="282" spans="1:251" s="197" customFormat="1" ht="13.5" hidden="1">
      <c r="A282" s="183" t="str">
        <f t="shared" si="30"/>
        <v>71060101010000</v>
      </c>
      <c r="B282" s="184" t="s">
        <v>439</v>
      </c>
      <c r="C282" s="133" t="s">
        <v>157</v>
      </c>
      <c r="D282" s="132" t="s">
        <v>106</v>
      </c>
      <c r="E282" s="131" t="s">
        <v>106</v>
      </c>
      <c r="F282" s="185" t="s">
        <v>106</v>
      </c>
      <c r="G282" s="186" t="s">
        <v>440</v>
      </c>
      <c r="H282" s="145"/>
      <c r="I282" s="146"/>
      <c r="J282" s="147"/>
      <c r="K282" s="147"/>
      <c r="L282" s="26" t="s">
        <v>248</v>
      </c>
      <c r="M282" s="27"/>
      <c r="N282" s="196">
        <f>+N284</f>
        <v>0</v>
      </c>
      <c r="O282" s="196">
        <f t="shared" ref="O282:AB282" si="37">+O284</f>
        <v>0</v>
      </c>
      <c r="P282" s="229" t="str">
        <f t="shared" si="31"/>
        <v xml:space="preserve"> </v>
      </c>
      <c r="Q282" s="196" t="e">
        <f t="shared" si="37"/>
        <v>#REF!</v>
      </c>
      <c r="R282" s="229" t="str">
        <f t="shared" si="32"/>
        <v xml:space="preserve"> </v>
      </c>
      <c r="S282" s="196" t="e">
        <f t="shared" si="37"/>
        <v>#REF!</v>
      </c>
      <c r="T282" s="229" t="str">
        <f t="shared" si="33"/>
        <v xml:space="preserve"> </v>
      </c>
      <c r="U282" s="196" t="e">
        <f t="shared" si="37"/>
        <v>#REF!</v>
      </c>
      <c r="V282" s="196">
        <f t="shared" si="37"/>
        <v>0</v>
      </c>
      <c r="W282" s="229" t="str">
        <f t="shared" si="34"/>
        <v xml:space="preserve"> </v>
      </c>
      <c r="X282" s="196" t="e">
        <f t="shared" si="37"/>
        <v>#REF!</v>
      </c>
      <c r="Y282" s="229" t="str">
        <f t="shared" si="35"/>
        <v xml:space="preserve"> </v>
      </c>
      <c r="Z282" s="196" t="e">
        <f t="shared" si="37"/>
        <v>#REF!</v>
      </c>
      <c r="AA282" s="229" t="str">
        <f t="shared" si="36"/>
        <v xml:space="preserve"> </v>
      </c>
      <c r="AB282" s="196" t="e">
        <f t="shared" si="37"/>
        <v>#REF!</v>
      </c>
    </row>
    <row r="283" spans="1:251" s="136" customFormat="1" hidden="1">
      <c r="A283" s="183" t="str">
        <f t="shared" si="30"/>
        <v>71060101014639</v>
      </c>
      <c r="B283" s="184" t="s">
        <v>439</v>
      </c>
      <c r="C283" s="133" t="s">
        <v>157</v>
      </c>
      <c r="D283" s="132" t="s">
        <v>106</v>
      </c>
      <c r="E283" s="131" t="s">
        <v>106</v>
      </c>
      <c r="F283" s="185" t="s">
        <v>106</v>
      </c>
      <c r="G283" s="130">
        <v>4639</v>
      </c>
      <c r="H283" s="24"/>
      <c r="I283" s="24"/>
      <c r="J283" s="25"/>
      <c r="K283" s="25"/>
      <c r="L283" s="31" t="s">
        <v>211</v>
      </c>
      <c r="M283" s="32">
        <v>4639</v>
      </c>
      <c r="N283" s="182">
        <f>+'havelvac 7.2'!N329+'havelvac 7.3'!N329+'havelvac 7.4'!N329+'havelvac 7.5'!N329+'havelvac 7.6'!N329+'havelvac 7.7'!N329+'havelvac 7.9'!N329+'havelvac 7.8'!N329+'havelvac 7.10'!N329+'havelvac 7.11'!N329+'havelvac 7.12'!N329+'havelvac 7.13'!N326</f>
        <v>0</v>
      </c>
      <c r="O283" s="182">
        <f>+'havelvac 7.2'!O329+'havelvac 7.3'!O329+'havelvac 7.4'!O329+'havelvac 7.5'!O329+'havelvac 7.6'!O329+'havelvac 7.7'!O329+'havelvac 7.9'!O329+'havelvac 7.8'!O329+'havelvac 7.10'!O329+'havelvac 7.11'!O329+'havelvac 7.12'!O329+'havelvac 7.13'!O326</f>
        <v>0</v>
      </c>
      <c r="P283" s="230" t="str">
        <f t="shared" si="31"/>
        <v xml:space="preserve"> </v>
      </c>
      <c r="Q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30" t="str">
        <f t="shared" si="32"/>
        <v xml:space="preserve"> </v>
      </c>
      <c r="S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30" t="str">
        <f t="shared" si="33"/>
        <v xml:space="preserve"> </v>
      </c>
      <c r="U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82">
        <f>+'havelvac 7.2'!P329+'havelvac 7.3'!P329+'havelvac 7.4'!P329+'havelvac 7.5'!P329+'havelvac 7.6'!P329+'havelvac 7.7'!P329+'havelvac 7.9'!P329+'havelvac 7.8'!P329+'havelvac 7.10'!P329+'havelvac 7.11'!P329+'havelvac 7.12'!P329+'havelvac 7.13'!P326</f>
        <v>0</v>
      </c>
      <c r="W283" s="230" t="str">
        <f t="shared" si="34"/>
        <v xml:space="preserve"> </v>
      </c>
      <c r="X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30" t="str">
        <f t="shared" si="35"/>
        <v xml:space="preserve"> </v>
      </c>
      <c r="Z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30" t="str">
        <f t="shared" si="36"/>
        <v xml:space="preserve"> </v>
      </c>
      <c r="AB2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6" customFormat="1" hidden="1">
      <c r="A284" s="183" t="str">
        <f t="shared" ref="A284:A350" si="38">CONCATENATE(B284,C284,D284,E284,F284,G284)</f>
        <v>71060101014861</v>
      </c>
      <c r="B284" s="184" t="s">
        <v>439</v>
      </c>
      <c r="C284" s="133" t="s">
        <v>157</v>
      </c>
      <c r="D284" s="132" t="s">
        <v>106</v>
      </c>
      <c r="E284" s="131" t="s">
        <v>106</v>
      </c>
      <c r="F284" s="185" t="s">
        <v>106</v>
      </c>
      <c r="G284" s="130">
        <v>4861</v>
      </c>
      <c r="H284" s="24"/>
      <c r="I284" s="24"/>
      <c r="J284" s="25"/>
      <c r="K284" s="25"/>
      <c r="L284" s="28" t="s">
        <v>134</v>
      </c>
      <c r="M284" s="11">
        <v>4861</v>
      </c>
      <c r="N284" s="182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84" s="182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84" s="230" t="str">
        <f t="shared" si="31"/>
        <v xml:space="preserve"> </v>
      </c>
      <c r="Q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30" t="str">
        <f t="shared" si="32"/>
        <v xml:space="preserve"> </v>
      </c>
      <c r="S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30" t="str">
        <f t="shared" si="33"/>
        <v xml:space="preserve"> </v>
      </c>
      <c r="U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82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84" s="230" t="str">
        <f t="shared" si="34"/>
        <v xml:space="preserve"> </v>
      </c>
      <c r="X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30" t="str">
        <f t="shared" si="35"/>
        <v xml:space="preserve"> </v>
      </c>
      <c r="Z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30" t="str">
        <f t="shared" si="36"/>
        <v xml:space="preserve"> </v>
      </c>
      <c r="AB2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97" customFormat="1" ht="13.5" hidden="1">
      <c r="A285" s="183" t="str">
        <f t="shared" si="38"/>
        <v>71060101020000</v>
      </c>
      <c r="B285" s="184" t="s">
        <v>439</v>
      </c>
      <c r="C285" s="133" t="s">
        <v>157</v>
      </c>
      <c r="D285" s="132" t="s">
        <v>106</v>
      </c>
      <c r="E285" s="131" t="s">
        <v>106</v>
      </c>
      <c r="F285" s="185" t="s">
        <v>140</v>
      </c>
      <c r="G285" s="186" t="s">
        <v>440</v>
      </c>
      <c r="H285" s="146"/>
      <c r="I285" s="146"/>
      <c r="J285" s="147"/>
      <c r="K285" s="147"/>
      <c r="L285" s="26" t="s">
        <v>250</v>
      </c>
      <c r="M285" s="27"/>
      <c r="N285" s="196">
        <f>+'havelvac 7.2'!N332+'havelvac 7.3'!N332+'havelvac 7.4'!N332+'havelvac 7.5'!N332+'havelvac 7.6'!N332+'havelvac 7.7'!N332+'havelvac 7.9'!N332+'havelvac 7.8'!N332+'havelvac 7.10'!N332+'havelvac 7.11'!N332+'havelvac 7.12'!N332+'havelvac 7.13'!N329</f>
        <v>0</v>
      </c>
      <c r="O285" s="196">
        <f>+'havelvac 7.2'!O332+'havelvac 7.3'!O332+'havelvac 7.4'!O332+'havelvac 7.5'!O332+'havelvac 7.6'!O332+'havelvac 7.7'!O332+'havelvac 7.9'!O332+'havelvac 7.8'!O332+'havelvac 7.10'!O332+'havelvac 7.11'!O332+'havelvac 7.12'!O332+'havelvac 7.13'!O329</f>
        <v>0</v>
      </c>
      <c r="P285" s="229" t="str">
        <f t="shared" si="31"/>
        <v xml:space="preserve"> </v>
      </c>
      <c r="Q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29" t="str">
        <f t="shared" si="32"/>
        <v xml:space="preserve"> </v>
      </c>
      <c r="S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29" t="str">
        <f t="shared" si="33"/>
        <v xml:space="preserve"> </v>
      </c>
      <c r="U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96">
        <f>+'havelvac 7.2'!P332+'havelvac 7.3'!P332+'havelvac 7.4'!P332+'havelvac 7.5'!P332+'havelvac 7.6'!P332+'havelvac 7.7'!P332+'havelvac 7.9'!P332+'havelvac 7.8'!P332+'havelvac 7.10'!P332+'havelvac 7.11'!P332+'havelvac 7.12'!P332+'havelvac 7.13'!P329</f>
        <v>0</v>
      </c>
      <c r="W285" s="229" t="str">
        <f t="shared" si="34"/>
        <v xml:space="preserve"> </v>
      </c>
      <c r="X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29" t="str">
        <f t="shared" si="35"/>
        <v xml:space="preserve"> </v>
      </c>
      <c r="Z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29" t="str">
        <f t="shared" si="36"/>
        <v xml:space="preserve"> </v>
      </c>
      <c r="AB28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6" customFormat="1" ht="25.5" hidden="1">
      <c r="A286" s="183" t="str">
        <f t="shared" si="38"/>
        <v>71060101024819</v>
      </c>
      <c r="B286" s="184" t="s">
        <v>439</v>
      </c>
      <c r="C286" s="133" t="s">
        <v>157</v>
      </c>
      <c r="D286" s="132" t="s">
        <v>106</v>
      </c>
      <c r="E286" s="131" t="s">
        <v>106</v>
      </c>
      <c r="F286" s="185" t="s">
        <v>140</v>
      </c>
      <c r="G286" s="130">
        <v>4819</v>
      </c>
      <c r="H286" s="24"/>
      <c r="I286" s="17"/>
      <c r="J286" s="18"/>
      <c r="K286" s="18"/>
      <c r="L286" s="29" t="s">
        <v>219</v>
      </c>
      <c r="M286" s="30">
        <v>4819</v>
      </c>
      <c r="N286" s="182">
        <f>+'havelvac 7.2'!N333+'havelvac 7.3'!N333+'havelvac 7.4'!N333+'havelvac 7.5'!N333+'havelvac 7.6'!N333+'havelvac 7.7'!N333+'havelvac 7.9'!N333+'havelvac 7.8'!N333+'havelvac 7.10'!N333+'havelvac 7.11'!N333+'havelvac 7.12'!N333+'havelvac 7.13'!N330</f>
        <v>0</v>
      </c>
      <c r="O286" s="182">
        <f>+'havelvac 7.2'!O333+'havelvac 7.3'!O333+'havelvac 7.4'!O333+'havelvac 7.5'!O333+'havelvac 7.6'!O333+'havelvac 7.7'!O333+'havelvac 7.9'!O333+'havelvac 7.8'!O333+'havelvac 7.10'!O333+'havelvac 7.11'!O333+'havelvac 7.12'!O333+'havelvac 7.13'!O330</f>
        <v>0</v>
      </c>
      <c r="P286" s="230" t="str">
        <f t="shared" si="31"/>
        <v xml:space="preserve"> </v>
      </c>
      <c r="Q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30" t="str">
        <f t="shared" si="32"/>
        <v xml:space="preserve"> </v>
      </c>
      <c r="S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30" t="str">
        <f t="shared" si="33"/>
        <v xml:space="preserve"> </v>
      </c>
      <c r="U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82">
        <f>+'havelvac 7.2'!P333+'havelvac 7.3'!P333+'havelvac 7.4'!P333+'havelvac 7.5'!P333+'havelvac 7.6'!P333+'havelvac 7.7'!P333+'havelvac 7.9'!P333+'havelvac 7.8'!P333+'havelvac 7.10'!P333+'havelvac 7.11'!P333+'havelvac 7.12'!P333+'havelvac 7.13'!P330</f>
        <v>0</v>
      </c>
      <c r="W286" s="230" t="str">
        <f t="shared" si="34"/>
        <v xml:space="preserve"> </v>
      </c>
      <c r="X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30" t="str">
        <f t="shared" si="35"/>
        <v xml:space="preserve"> </v>
      </c>
      <c r="Z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30" t="str">
        <f t="shared" si="36"/>
        <v xml:space="preserve"> </v>
      </c>
      <c r="AB2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6" customFormat="1" hidden="1">
      <c r="A287" s="183" t="str">
        <f t="shared" si="38"/>
        <v>71060101025111</v>
      </c>
      <c r="B287" s="184" t="s">
        <v>439</v>
      </c>
      <c r="C287" s="133" t="s">
        <v>157</v>
      </c>
      <c r="D287" s="132" t="s">
        <v>106</v>
      </c>
      <c r="E287" s="131" t="s">
        <v>106</v>
      </c>
      <c r="F287" s="185" t="s">
        <v>140</v>
      </c>
      <c r="G287" s="130">
        <v>5111</v>
      </c>
      <c r="H287" s="24"/>
      <c r="I287" s="17"/>
      <c r="J287" s="18"/>
      <c r="K287" s="18"/>
      <c r="L287" s="29" t="s">
        <v>249</v>
      </c>
      <c r="M287" s="30">
        <v>5111</v>
      </c>
      <c r="N287" s="182">
        <f>+'havelvac 7.2'!N334+'havelvac 7.3'!N334+'havelvac 7.4'!N334+'havelvac 7.5'!N334+'havelvac 7.6'!N334+'havelvac 7.7'!N334+'havelvac 7.9'!N334+'havelvac 7.8'!N334+'havelvac 7.10'!N334+'havelvac 7.11'!N334+'havelvac 7.12'!N334+'havelvac 7.13'!N332</f>
        <v>0</v>
      </c>
      <c r="O287" s="182">
        <f>+'havelvac 7.2'!O334+'havelvac 7.3'!O334+'havelvac 7.4'!O334+'havelvac 7.5'!O334+'havelvac 7.6'!O334+'havelvac 7.7'!O334+'havelvac 7.9'!O334+'havelvac 7.8'!O334+'havelvac 7.10'!O334+'havelvac 7.11'!O334+'havelvac 7.12'!O334+'havelvac 7.13'!O332</f>
        <v>0</v>
      </c>
      <c r="P287" s="230" t="str">
        <f t="shared" si="31"/>
        <v xml:space="preserve"> </v>
      </c>
      <c r="Q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30" t="str">
        <f t="shared" si="32"/>
        <v xml:space="preserve"> </v>
      </c>
      <c r="S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30" t="str">
        <f t="shared" si="33"/>
        <v xml:space="preserve"> </v>
      </c>
      <c r="U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82">
        <f>+'havelvac 7.2'!P334+'havelvac 7.3'!P334+'havelvac 7.4'!P334+'havelvac 7.5'!P334+'havelvac 7.6'!P334+'havelvac 7.7'!P334+'havelvac 7.9'!P334+'havelvac 7.8'!P334+'havelvac 7.10'!P334+'havelvac 7.11'!P334+'havelvac 7.12'!P334+'havelvac 7.13'!P332</f>
        <v>0</v>
      </c>
      <c r="W287" s="230" t="str">
        <f t="shared" si="34"/>
        <v xml:space="preserve"> </v>
      </c>
      <c r="X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30" t="str">
        <f t="shared" si="35"/>
        <v xml:space="preserve"> </v>
      </c>
      <c r="Z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30" t="str">
        <f t="shared" si="36"/>
        <v xml:space="preserve"> </v>
      </c>
      <c r="AB2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6" customFormat="1" hidden="1">
      <c r="A288" s="183" t="str">
        <f t="shared" si="38"/>
        <v>71060101025112</v>
      </c>
      <c r="B288" s="184" t="s">
        <v>439</v>
      </c>
      <c r="C288" s="133" t="s">
        <v>157</v>
      </c>
      <c r="D288" s="132" t="s">
        <v>106</v>
      </c>
      <c r="E288" s="131" t="s">
        <v>106</v>
      </c>
      <c r="F288" s="185" t="s">
        <v>140</v>
      </c>
      <c r="G288" s="130">
        <v>5112</v>
      </c>
      <c r="H288" s="24"/>
      <c r="I288" s="17"/>
      <c r="J288" s="18"/>
      <c r="K288" s="18"/>
      <c r="L288" s="29" t="s">
        <v>173</v>
      </c>
      <c r="M288" s="30">
        <v>5112</v>
      </c>
      <c r="N288" s="182">
        <f>+'havelvac 7.2'!N335+'havelvac 7.3'!N335+'havelvac 7.4'!N335+'havelvac 7.5'!N335+'havelvac 7.6'!N335+'havelvac 7.7'!N335+'havelvac 7.9'!N335+'havelvac 7.8'!N335+'havelvac 7.10'!N335+'havelvac 7.11'!N335+'havelvac 7.12'!N335+'havelvac 7.13'!N333</f>
        <v>0</v>
      </c>
      <c r="O288" s="182">
        <f>+'havelvac 7.2'!O335+'havelvac 7.3'!O335+'havelvac 7.4'!O335+'havelvac 7.5'!O335+'havelvac 7.6'!O335+'havelvac 7.7'!O335+'havelvac 7.9'!O335+'havelvac 7.8'!O335+'havelvac 7.10'!O335+'havelvac 7.11'!O335+'havelvac 7.12'!O335+'havelvac 7.13'!O333</f>
        <v>0</v>
      </c>
      <c r="P288" s="230" t="str">
        <f t="shared" si="31"/>
        <v xml:space="preserve"> </v>
      </c>
      <c r="Q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30" t="str">
        <f t="shared" si="32"/>
        <v xml:space="preserve"> </v>
      </c>
      <c r="S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30" t="str">
        <f t="shared" si="33"/>
        <v xml:space="preserve"> </v>
      </c>
      <c r="U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82">
        <f>+'havelvac 7.2'!P335+'havelvac 7.3'!P335+'havelvac 7.4'!P335+'havelvac 7.5'!P335+'havelvac 7.6'!P335+'havelvac 7.7'!P335+'havelvac 7.9'!P335+'havelvac 7.8'!P335+'havelvac 7.10'!P335+'havelvac 7.11'!P335+'havelvac 7.12'!P335+'havelvac 7.13'!P333</f>
        <v>0</v>
      </c>
      <c r="W288" s="230" t="str">
        <f t="shared" si="34"/>
        <v xml:space="preserve"> </v>
      </c>
      <c r="X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30" t="str">
        <f t="shared" si="35"/>
        <v xml:space="preserve"> </v>
      </c>
      <c r="Z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30" t="str">
        <f t="shared" si="36"/>
        <v xml:space="preserve"> </v>
      </c>
      <c r="AB2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6" customFormat="1" hidden="1">
      <c r="A289" s="183" t="str">
        <f t="shared" si="38"/>
        <v>71060101025113</v>
      </c>
      <c r="B289" s="184" t="s">
        <v>439</v>
      </c>
      <c r="C289" s="133" t="s">
        <v>157</v>
      </c>
      <c r="D289" s="132" t="s">
        <v>106</v>
      </c>
      <c r="E289" s="131" t="s">
        <v>106</v>
      </c>
      <c r="F289" s="185" t="s">
        <v>140</v>
      </c>
      <c r="G289" s="130">
        <v>5113</v>
      </c>
      <c r="H289" s="24"/>
      <c r="I289" s="17"/>
      <c r="J289" s="18"/>
      <c r="K289" s="18"/>
      <c r="L289" s="29" t="s">
        <v>174</v>
      </c>
      <c r="M289" s="30">
        <v>5113</v>
      </c>
      <c r="N289" s="182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89" s="182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89" s="230" t="str">
        <f t="shared" si="31"/>
        <v xml:space="preserve"> </v>
      </c>
      <c r="Q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30" t="str">
        <f t="shared" si="32"/>
        <v xml:space="preserve"> </v>
      </c>
      <c r="S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30" t="str">
        <f t="shared" si="33"/>
        <v xml:space="preserve"> </v>
      </c>
      <c r="U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82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89" s="230" t="str">
        <f t="shared" si="34"/>
        <v xml:space="preserve"> </v>
      </c>
      <c r="X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30" t="str">
        <f t="shared" si="35"/>
        <v xml:space="preserve"> </v>
      </c>
      <c r="Z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30" t="str">
        <f t="shared" si="36"/>
        <v xml:space="preserve"> </v>
      </c>
      <c r="AB2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203" customFormat="1" ht="54" hidden="1">
      <c r="A290" s="183" t="str">
        <f t="shared" si="38"/>
        <v>71060101030000</v>
      </c>
      <c r="B290" s="184" t="s">
        <v>439</v>
      </c>
      <c r="C290" s="133" t="s">
        <v>157</v>
      </c>
      <c r="D290" s="132" t="s">
        <v>106</v>
      </c>
      <c r="E290" s="131" t="s">
        <v>106</v>
      </c>
      <c r="F290" s="185" t="s">
        <v>442</v>
      </c>
      <c r="G290" s="186" t="s">
        <v>440</v>
      </c>
      <c r="H290" s="148"/>
      <c r="I290" s="49"/>
      <c r="J290" s="50"/>
      <c r="K290" s="50"/>
      <c r="L290" s="26" t="s">
        <v>492</v>
      </c>
      <c r="M290" s="27"/>
      <c r="N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7.13'!N335</f>
        <v>#REF!</v>
      </c>
      <c r="O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7.13'!O335</f>
        <v>#REF!</v>
      </c>
      <c r="P290" s="229" t="str">
        <f t="shared" si="31"/>
        <v xml:space="preserve"> </v>
      </c>
      <c r="Q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29" t="str">
        <f t="shared" si="32"/>
        <v xml:space="preserve"> </v>
      </c>
      <c r="S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29" t="str">
        <f t="shared" si="33"/>
        <v xml:space="preserve"> </v>
      </c>
      <c r="U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7.13'!P335</f>
        <v>#REF!</v>
      </c>
      <c r="W290" s="229" t="str">
        <f t="shared" si="34"/>
        <v xml:space="preserve"> </v>
      </c>
      <c r="X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29" t="str">
        <f t="shared" si="35"/>
        <v xml:space="preserve"> </v>
      </c>
      <c r="Z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29" t="str">
        <f t="shared" si="36"/>
        <v xml:space="preserve"> </v>
      </c>
      <c r="AB2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6" customFormat="1" ht="25.5" hidden="1">
      <c r="A291" s="183" t="str">
        <f t="shared" si="38"/>
        <v>71060101034819</v>
      </c>
      <c r="B291" s="184" t="s">
        <v>439</v>
      </c>
      <c r="C291" s="133" t="s">
        <v>157</v>
      </c>
      <c r="D291" s="132" t="s">
        <v>106</v>
      </c>
      <c r="E291" s="131" t="s">
        <v>106</v>
      </c>
      <c r="F291" s="185" t="s">
        <v>442</v>
      </c>
      <c r="G291" s="130">
        <v>4819</v>
      </c>
      <c r="H291" s="24"/>
      <c r="I291" s="17"/>
      <c r="J291" s="18"/>
      <c r="K291" s="18"/>
      <c r="L291" s="29" t="s">
        <v>219</v>
      </c>
      <c r="M291" s="30">
        <v>4819</v>
      </c>
      <c r="N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7.13'!N336</f>
        <v>#REF!</v>
      </c>
      <c r="O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7.13'!O336</f>
        <v>#REF!</v>
      </c>
      <c r="P291" s="230" t="str">
        <f t="shared" si="31"/>
        <v xml:space="preserve"> </v>
      </c>
      <c r="Q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30" t="str">
        <f t="shared" si="32"/>
        <v xml:space="preserve"> </v>
      </c>
      <c r="S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30" t="str">
        <f t="shared" si="33"/>
        <v xml:space="preserve"> </v>
      </c>
      <c r="U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7.13'!P336</f>
        <v>#REF!</v>
      </c>
      <c r="W291" s="230" t="str">
        <f t="shared" si="34"/>
        <v xml:space="preserve"> </v>
      </c>
      <c r="X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30" t="str">
        <f t="shared" si="35"/>
        <v xml:space="preserve"> </v>
      </c>
      <c r="Z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30" t="str">
        <f t="shared" si="36"/>
        <v xml:space="preserve"> </v>
      </c>
      <c r="AB2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6" customFormat="1" hidden="1">
      <c r="A292" s="183" t="str">
        <f t="shared" si="38"/>
        <v>71060101035111</v>
      </c>
      <c r="B292" s="184" t="s">
        <v>439</v>
      </c>
      <c r="C292" s="133" t="s">
        <v>157</v>
      </c>
      <c r="D292" s="132" t="s">
        <v>106</v>
      </c>
      <c r="E292" s="131" t="s">
        <v>106</v>
      </c>
      <c r="F292" s="185" t="s">
        <v>442</v>
      </c>
      <c r="G292" s="130">
        <v>5111</v>
      </c>
      <c r="H292" s="24"/>
      <c r="I292" s="17"/>
      <c r="J292" s="18"/>
      <c r="K292" s="18"/>
      <c r="L292" s="29" t="s">
        <v>249</v>
      </c>
      <c r="M292" s="30">
        <v>5111</v>
      </c>
      <c r="N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30" t="str">
        <f t="shared" si="31"/>
        <v xml:space="preserve"> </v>
      </c>
      <c r="Q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30" t="str">
        <f t="shared" si="32"/>
        <v xml:space="preserve"> </v>
      </c>
      <c r="S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30" t="str">
        <f t="shared" si="33"/>
        <v xml:space="preserve"> </v>
      </c>
      <c r="U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30" t="str">
        <f t="shared" si="34"/>
        <v xml:space="preserve"> </v>
      </c>
      <c r="X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30" t="str">
        <f t="shared" si="35"/>
        <v xml:space="preserve"> </v>
      </c>
      <c r="Z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30" t="str">
        <f t="shared" si="36"/>
        <v xml:space="preserve"> </v>
      </c>
      <c r="AB2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6" customFormat="1" hidden="1">
      <c r="A293" s="183" t="str">
        <f t="shared" si="38"/>
        <v>71060101035112</v>
      </c>
      <c r="B293" s="184" t="s">
        <v>439</v>
      </c>
      <c r="C293" s="133" t="s">
        <v>157</v>
      </c>
      <c r="D293" s="132" t="s">
        <v>106</v>
      </c>
      <c r="E293" s="131" t="s">
        <v>106</v>
      </c>
      <c r="F293" s="185" t="s">
        <v>442</v>
      </c>
      <c r="G293" s="130">
        <v>5112</v>
      </c>
      <c r="H293" s="24"/>
      <c r="I293" s="17"/>
      <c r="J293" s="18"/>
      <c r="K293" s="18"/>
      <c r="L293" s="29" t="s">
        <v>173</v>
      </c>
      <c r="M293" s="30">
        <v>5112</v>
      </c>
      <c r="N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30" t="str">
        <f t="shared" si="31"/>
        <v xml:space="preserve"> </v>
      </c>
      <c r="Q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30" t="str">
        <f t="shared" si="32"/>
        <v xml:space="preserve"> </v>
      </c>
      <c r="S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30" t="str">
        <f t="shared" si="33"/>
        <v xml:space="preserve"> </v>
      </c>
      <c r="U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30" t="str">
        <f t="shared" si="34"/>
        <v xml:space="preserve"> </v>
      </c>
      <c r="X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30" t="str">
        <f t="shared" si="35"/>
        <v xml:space="preserve"> </v>
      </c>
      <c r="Z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30" t="str">
        <f t="shared" si="36"/>
        <v xml:space="preserve"> </v>
      </c>
      <c r="AB2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6" customFormat="1" hidden="1">
      <c r="A294" s="183" t="str">
        <f t="shared" si="38"/>
        <v>71060101035113</v>
      </c>
      <c r="B294" s="184" t="s">
        <v>439</v>
      </c>
      <c r="C294" s="133" t="s">
        <v>157</v>
      </c>
      <c r="D294" s="132" t="s">
        <v>106</v>
      </c>
      <c r="E294" s="131" t="s">
        <v>106</v>
      </c>
      <c r="F294" s="185" t="s">
        <v>442</v>
      </c>
      <c r="G294" s="130">
        <v>5113</v>
      </c>
      <c r="H294" s="24"/>
      <c r="I294" s="17"/>
      <c r="J294" s="18"/>
      <c r="K294" s="18"/>
      <c r="L294" s="29" t="s">
        <v>174</v>
      </c>
      <c r="M294" s="30">
        <v>5113</v>
      </c>
      <c r="N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30" t="str">
        <f t="shared" si="31"/>
        <v xml:space="preserve"> </v>
      </c>
      <c r="Q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30" t="str">
        <f t="shared" si="32"/>
        <v xml:space="preserve"> </v>
      </c>
      <c r="S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30" t="str">
        <f t="shared" si="33"/>
        <v xml:space="preserve"> </v>
      </c>
      <c r="U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30" t="str">
        <f t="shared" si="34"/>
        <v xml:space="preserve"> </v>
      </c>
      <c r="X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30" t="str">
        <f t="shared" si="35"/>
        <v xml:space="preserve"> </v>
      </c>
      <c r="Z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30" t="str">
        <f t="shared" si="36"/>
        <v xml:space="preserve"> </v>
      </c>
      <c r="AB2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88" customFormat="1" ht="13.5" hidden="1">
      <c r="A295" s="183" t="str">
        <f t="shared" si="38"/>
        <v>71060300000000</v>
      </c>
      <c r="B295" s="184" t="s">
        <v>439</v>
      </c>
      <c r="C295" s="133" t="s">
        <v>157</v>
      </c>
      <c r="D295" s="132" t="s">
        <v>442</v>
      </c>
      <c r="E295" s="131" t="s">
        <v>441</v>
      </c>
      <c r="F295" s="185" t="s">
        <v>441</v>
      </c>
      <c r="G295" s="186" t="s">
        <v>440</v>
      </c>
      <c r="H295" s="174">
        <v>2630</v>
      </c>
      <c r="I295" s="165" t="s">
        <v>157</v>
      </c>
      <c r="J295" s="166">
        <v>3</v>
      </c>
      <c r="K295" s="166">
        <v>0</v>
      </c>
      <c r="L295" s="167" t="s">
        <v>251</v>
      </c>
      <c r="M295" s="175"/>
      <c r="N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27" t="str">
        <f t="shared" si="31"/>
        <v xml:space="preserve"> </v>
      </c>
      <c r="Q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27" t="str">
        <f t="shared" si="32"/>
        <v xml:space="preserve"> </v>
      </c>
      <c r="S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27" t="str">
        <f t="shared" si="33"/>
        <v xml:space="preserve"> </v>
      </c>
      <c r="U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27" t="str">
        <f t="shared" si="34"/>
        <v xml:space="preserve"> </v>
      </c>
      <c r="X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27" t="str">
        <f t="shared" si="35"/>
        <v xml:space="preserve"> </v>
      </c>
      <c r="Z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27" t="str">
        <f t="shared" si="36"/>
        <v xml:space="preserve"> </v>
      </c>
      <c r="AB29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6" customFormat="1" ht="12.75" hidden="1">
      <c r="A296" s="183" t="str">
        <f t="shared" si="38"/>
        <v>71060300000001</v>
      </c>
      <c r="B296" s="184" t="s">
        <v>439</v>
      </c>
      <c r="C296" s="133" t="s">
        <v>157</v>
      </c>
      <c r="D296" s="132" t="s">
        <v>442</v>
      </c>
      <c r="E296" s="131" t="s">
        <v>441</v>
      </c>
      <c r="F296" s="185" t="s">
        <v>441</v>
      </c>
      <c r="G296" s="186" t="s">
        <v>96</v>
      </c>
      <c r="H296" s="24"/>
      <c r="I296" s="17"/>
      <c r="J296" s="18"/>
      <c r="K296" s="18"/>
      <c r="L296" s="29" t="s">
        <v>110</v>
      </c>
      <c r="M296" s="30"/>
      <c r="N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26" t="str">
        <f t="shared" si="31"/>
        <v xml:space="preserve"> </v>
      </c>
      <c r="Q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26" t="str">
        <f t="shared" si="32"/>
        <v xml:space="preserve"> </v>
      </c>
      <c r="S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26" t="str">
        <f t="shared" si="33"/>
        <v xml:space="preserve"> </v>
      </c>
      <c r="U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26" t="str">
        <f t="shared" si="34"/>
        <v xml:space="preserve"> </v>
      </c>
      <c r="X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26" t="str">
        <f t="shared" si="35"/>
        <v xml:space="preserve"> </v>
      </c>
      <c r="Z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26" t="str">
        <f t="shared" si="36"/>
        <v xml:space="preserve"> </v>
      </c>
      <c r="AB29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92" customFormat="1" ht="12.75" hidden="1">
      <c r="A297" s="183" t="str">
        <f t="shared" si="38"/>
        <v>71060301000000</v>
      </c>
      <c r="B297" s="184" t="s">
        <v>439</v>
      </c>
      <c r="C297" s="133" t="s">
        <v>157</v>
      </c>
      <c r="D297" s="132" t="s">
        <v>442</v>
      </c>
      <c r="E297" s="131" t="s">
        <v>106</v>
      </c>
      <c r="F297" s="185" t="s">
        <v>441</v>
      </c>
      <c r="G297" s="186" t="s">
        <v>440</v>
      </c>
      <c r="H297" s="150">
        <v>2631</v>
      </c>
      <c r="I297" s="151" t="s">
        <v>157</v>
      </c>
      <c r="J297" s="152">
        <v>3</v>
      </c>
      <c r="K297" s="152">
        <v>1</v>
      </c>
      <c r="L297" s="153" t="s">
        <v>252</v>
      </c>
      <c r="M297" s="154"/>
      <c r="N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28" t="str">
        <f t="shared" si="31"/>
        <v xml:space="preserve"> </v>
      </c>
      <c r="Q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28" t="str">
        <f t="shared" si="32"/>
        <v xml:space="preserve"> </v>
      </c>
      <c r="S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28" t="str">
        <f t="shared" si="33"/>
        <v xml:space="preserve"> </v>
      </c>
      <c r="U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28" t="str">
        <f t="shared" si="34"/>
        <v xml:space="preserve"> </v>
      </c>
      <c r="X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28" t="str">
        <f t="shared" si="35"/>
        <v xml:space="preserve"> </v>
      </c>
      <c r="Z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28" t="str">
        <f t="shared" si="36"/>
        <v xml:space="preserve"> </v>
      </c>
      <c r="AB29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6" customFormat="1" ht="12.75" hidden="1">
      <c r="A298" s="183" t="str">
        <f t="shared" si="38"/>
        <v>71060301000001</v>
      </c>
      <c r="B298" s="184" t="s">
        <v>439</v>
      </c>
      <c r="C298" s="133" t="s">
        <v>157</v>
      </c>
      <c r="D298" s="132" t="s">
        <v>442</v>
      </c>
      <c r="E298" s="131" t="s">
        <v>106</v>
      </c>
      <c r="F298" s="185" t="s">
        <v>441</v>
      </c>
      <c r="G298" s="186" t="s">
        <v>96</v>
      </c>
      <c r="H298" s="24"/>
      <c r="I298" s="24"/>
      <c r="J298" s="25"/>
      <c r="K298" s="25"/>
      <c r="L298" s="29" t="s">
        <v>108</v>
      </c>
      <c r="M298" s="30"/>
      <c r="N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26" t="str">
        <f t="shared" si="31"/>
        <v xml:space="preserve"> </v>
      </c>
      <c r="Q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26" t="str">
        <f t="shared" si="32"/>
        <v xml:space="preserve"> </v>
      </c>
      <c r="S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26" t="str">
        <f t="shared" si="33"/>
        <v xml:space="preserve"> </v>
      </c>
      <c r="U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26" t="str">
        <f t="shared" si="34"/>
        <v xml:space="preserve"> </v>
      </c>
      <c r="X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26" t="str">
        <f t="shared" si="35"/>
        <v xml:space="preserve"> </v>
      </c>
      <c r="Z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26" t="str">
        <f t="shared" si="36"/>
        <v xml:space="preserve"> </v>
      </c>
      <c r="AB29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97" customFormat="1" ht="67.5" hidden="1">
      <c r="A299" s="183" t="str">
        <f t="shared" si="38"/>
        <v>71060301010000</v>
      </c>
      <c r="B299" s="184" t="s">
        <v>439</v>
      </c>
      <c r="C299" s="133" t="s">
        <v>157</v>
      </c>
      <c r="D299" s="132" t="s">
        <v>442</v>
      </c>
      <c r="E299" s="131" t="s">
        <v>106</v>
      </c>
      <c r="F299" s="185" t="s">
        <v>106</v>
      </c>
      <c r="G299" s="186" t="s">
        <v>440</v>
      </c>
      <c r="H299" s="145"/>
      <c r="I299" s="146"/>
      <c r="J299" s="147"/>
      <c r="K299" s="147"/>
      <c r="L299" s="26" t="s">
        <v>253</v>
      </c>
      <c r="M299" s="27"/>
      <c r="N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29" t="str">
        <f t="shared" si="31"/>
        <v xml:space="preserve"> </v>
      </c>
      <c r="Q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29" t="str">
        <f t="shared" si="32"/>
        <v xml:space="preserve"> </v>
      </c>
      <c r="S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29" t="str">
        <f t="shared" si="33"/>
        <v xml:space="preserve"> </v>
      </c>
      <c r="U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29" t="str">
        <f t="shared" si="34"/>
        <v xml:space="preserve"> </v>
      </c>
      <c r="X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29" t="str">
        <f t="shared" si="35"/>
        <v xml:space="preserve"> </v>
      </c>
      <c r="Z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29" t="str">
        <f t="shared" si="36"/>
        <v xml:space="preserve"> </v>
      </c>
      <c r="AB29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6" customFormat="1" hidden="1">
      <c r="A300" s="183" t="str">
        <f t="shared" si="38"/>
        <v>71060301014861</v>
      </c>
      <c r="B300" s="184" t="s">
        <v>439</v>
      </c>
      <c r="C300" s="133" t="s">
        <v>157</v>
      </c>
      <c r="D300" s="132" t="s">
        <v>442</v>
      </c>
      <c r="E300" s="131" t="s">
        <v>106</v>
      </c>
      <c r="F300" s="185" t="s">
        <v>106</v>
      </c>
      <c r="G300" s="130">
        <v>4861</v>
      </c>
      <c r="H300" s="24"/>
      <c r="I300" s="17"/>
      <c r="J300" s="18"/>
      <c r="K300" s="18"/>
      <c r="L300" s="29" t="s">
        <v>134</v>
      </c>
      <c r="M300" s="30">
        <v>4861</v>
      </c>
      <c r="N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30" t="str">
        <f t="shared" si="31"/>
        <v xml:space="preserve"> </v>
      </c>
      <c r="Q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30" t="str">
        <f t="shared" si="32"/>
        <v xml:space="preserve"> </v>
      </c>
      <c r="S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30" t="str">
        <f t="shared" si="33"/>
        <v xml:space="preserve"> </v>
      </c>
      <c r="U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30" t="str">
        <f t="shared" si="34"/>
        <v xml:space="preserve"> </v>
      </c>
      <c r="X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30" t="str">
        <f t="shared" si="35"/>
        <v xml:space="preserve"> </v>
      </c>
      <c r="Z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30" t="str">
        <f t="shared" si="36"/>
        <v xml:space="preserve"> </v>
      </c>
      <c r="AB3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6" customFormat="1" hidden="1">
      <c r="A301" s="183" t="str">
        <f t="shared" si="38"/>
        <v>71060301015112</v>
      </c>
      <c r="B301" s="184" t="s">
        <v>439</v>
      </c>
      <c r="C301" s="133" t="s">
        <v>157</v>
      </c>
      <c r="D301" s="132" t="s">
        <v>442</v>
      </c>
      <c r="E301" s="131" t="s">
        <v>106</v>
      </c>
      <c r="F301" s="185" t="s">
        <v>106</v>
      </c>
      <c r="G301" s="186" t="s">
        <v>87</v>
      </c>
      <c r="H301" s="193"/>
      <c r="I301" s="193"/>
      <c r="J301" s="194"/>
      <c r="K301" s="195"/>
      <c r="L301" s="35" t="s">
        <v>173</v>
      </c>
      <c r="M301" s="11" t="s">
        <v>87</v>
      </c>
      <c r="N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30" t="str">
        <f t="shared" si="31"/>
        <v xml:space="preserve"> </v>
      </c>
      <c r="Q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30" t="str">
        <f t="shared" si="32"/>
        <v xml:space="preserve"> </v>
      </c>
      <c r="S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30" t="str">
        <f t="shared" si="33"/>
        <v xml:space="preserve"> </v>
      </c>
      <c r="U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30" t="str">
        <f t="shared" si="34"/>
        <v xml:space="preserve"> </v>
      </c>
      <c r="X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30" t="str">
        <f t="shared" si="35"/>
        <v xml:space="preserve"> </v>
      </c>
      <c r="Z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30" t="str">
        <f t="shared" si="36"/>
        <v xml:space="preserve"> </v>
      </c>
      <c r="AB3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6" customFormat="1" hidden="1">
      <c r="A302" s="183" t="str">
        <f t="shared" si="38"/>
        <v>71060301015113</v>
      </c>
      <c r="B302" s="184" t="s">
        <v>439</v>
      </c>
      <c r="C302" s="133" t="s">
        <v>157</v>
      </c>
      <c r="D302" s="132" t="s">
        <v>442</v>
      </c>
      <c r="E302" s="131" t="s">
        <v>106</v>
      </c>
      <c r="F302" s="185" t="s">
        <v>106</v>
      </c>
      <c r="G302" s="186" t="s">
        <v>85</v>
      </c>
      <c r="H302" s="193"/>
      <c r="I302" s="193"/>
      <c r="J302" s="194"/>
      <c r="K302" s="195"/>
      <c r="L302" s="35" t="s">
        <v>174</v>
      </c>
      <c r="M302" s="11" t="s">
        <v>85</v>
      </c>
      <c r="N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30" t="str">
        <f t="shared" si="31"/>
        <v xml:space="preserve"> </v>
      </c>
      <c r="Q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30" t="str">
        <f t="shared" si="32"/>
        <v xml:space="preserve"> </v>
      </c>
      <c r="S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30" t="str">
        <f t="shared" si="33"/>
        <v xml:space="preserve"> </v>
      </c>
      <c r="U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30" t="str">
        <f t="shared" si="34"/>
        <v xml:space="preserve"> </v>
      </c>
      <c r="X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30" t="str">
        <f t="shared" si="35"/>
        <v xml:space="preserve"> </v>
      </c>
      <c r="Z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30" t="str">
        <f t="shared" si="36"/>
        <v xml:space="preserve"> </v>
      </c>
      <c r="AB3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97" customFormat="1" ht="54" hidden="1">
      <c r="A303" s="183" t="str">
        <f t="shared" si="38"/>
        <v>71060301020000</v>
      </c>
      <c r="B303" s="184" t="s">
        <v>439</v>
      </c>
      <c r="C303" s="133" t="s">
        <v>157</v>
      </c>
      <c r="D303" s="132" t="s">
        <v>442</v>
      </c>
      <c r="E303" s="131" t="s">
        <v>106</v>
      </c>
      <c r="F303" s="185" t="s">
        <v>140</v>
      </c>
      <c r="G303" s="186" t="s">
        <v>440</v>
      </c>
      <c r="H303" s="145"/>
      <c r="I303" s="146"/>
      <c r="J303" s="147"/>
      <c r="K303" s="147"/>
      <c r="L303" s="26" t="s">
        <v>254</v>
      </c>
      <c r="M303" s="27"/>
      <c r="N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29" t="str">
        <f t="shared" si="31"/>
        <v xml:space="preserve"> </v>
      </c>
      <c r="Q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29" t="str">
        <f t="shared" si="32"/>
        <v xml:space="preserve"> </v>
      </c>
      <c r="S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29" t="str">
        <f t="shared" si="33"/>
        <v xml:space="preserve"> </v>
      </c>
      <c r="U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29" t="str">
        <f t="shared" si="34"/>
        <v xml:space="preserve"> </v>
      </c>
      <c r="X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29" t="str">
        <f t="shared" si="35"/>
        <v xml:space="preserve"> </v>
      </c>
      <c r="Z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29" t="str">
        <f t="shared" si="36"/>
        <v xml:space="preserve"> </v>
      </c>
      <c r="AB3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6" customFormat="1" hidden="1">
      <c r="A304" s="183" t="str">
        <f t="shared" si="38"/>
        <v>71060301024861</v>
      </c>
      <c r="B304" s="184" t="s">
        <v>439</v>
      </c>
      <c r="C304" s="133" t="s">
        <v>157</v>
      </c>
      <c r="D304" s="132" t="s">
        <v>442</v>
      </c>
      <c r="E304" s="131" t="s">
        <v>106</v>
      </c>
      <c r="F304" s="185" t="s">
        <v>140</v>
      </c>
      <c r="G304" s="130">
        <v>4861</v>
      </c>
      <c r="H304" s="24"/>
      <c r="I304" s="17"/>
      <c r="J304" s="18"/>
      <c r="K304" s="18"/>
      <c r="L304" s="29" t="s">
        <v>134</v>
      </c>
      <c r="M304" s="30">
        <v>4861</v>
      </c>
      <c r="N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30" t="str">
        <f t="shared" si="31"/>
        <v xml:space="preserve"> </v>
      </c>
      <c r="Q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30" t="str">
        <f t="shared" si="32"/>
        <v xml:space="preserve"> </v>
      </c>
      <c r="S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30" t="str">
        <f t="shared" si="33"/>
        <v xml:space="preserve"> </v>
      </c>
      <c r="U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30" t="str">
        <f t="shared" si="34"/>
        <v xml:space="preserve"> </v>
      </c>
      <c r="X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30" t="str">
        <f t="shared" si="35"/>
        <v xml:space="preserve"> </v>
      </c>
      <c r="Z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30" t="str">
        <f t="shared" si="36"/>
        <v xml:space="preserve"> </v>
      </c>
      <c r="AB3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97" customFormat="1" ht="54" hidden="1">
      <c r="A305" s="183" t="str">
        <f t="shared" si="38"/>
        <v>71060301030000</v>
      </c>
      <c r="B305" s="184" t="s">
        <v>439</v>
      </c>
      <c r="C305" s="133" t="s">
        <v>157</v>
      </c>
      <c r="D305" s="132" t="s">
        <v>442</v>
      </c>
      <c r="E305" s="131" t="s">
        <v>106</v>
      </c>
      <c r="F305" s="185" t="s">
        <v>442</v>
      </c>
      <c r="G305" s="186" t="s">
        <v>440</v>
      </c>
      <c r="H305" s="145"/>
      <c r="I305" s="146"/>
      <c r="J305" s="147"/>
      <c r="K305" s="147"/>
      <c r="L305" s="26" t="s">
        <v>255</v>
      </c>
      <c r="M305" s="27"/>
      <c r="N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29" t="str">
        <f t="shared" si="31"/>
        <v xml:space="preserve"> </v>
      </c>
      <c r="Q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29" t="str">
        <f t="shared" si="32"/>
        <v xml:space="preserve"> </v>
      </c>
      <c r="S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29" t="str">
        <f t="shared" si="33"/>
        <v xml:space="preserve"> </v>
      </c>
      <c r="U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29" t="str">
        <f t="shared" si="34"/>
        <v xml:space="preserve"> </v>
      </c>
      <c r="X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29" t="str">
        <f t="shared" si="35"/>
        <v xml:space="preserve"> </v>
      </c>
      <c r="Z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29" t="str">
        <f t="shared" si="36"/>
        <v xml:space="preserve"> </v>
      </c>
      <c r="AB3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6" customFormat="1" hidden="1">
      <c r="A306" s="183" t="str">
        <f t="shared" si="38"/>
        <v>71060301034861</v>
      </c>
      <c r="B306" s="184" t="s">
        <v>439</v>
      </c>
      <c r="C306" s="133" t="s">
        <v>157</v>
      </c>
      <c r="D306" s="132" t="s">
        <v>442</v>
      </c>
      <c r="E306" s="131" t="s">
        <v>106</v>
      </c>
      <c r="F306" s="185" t="s">
        <v>442</v>
      </c>
      <c r="G306" s="130">
        <v>4861</v>
      </c>
      <c r="H306" s="24"/>
      <c r="I306" s="17"/>
      <c r="J306" s="18"/>
      <c r="K306" s="18"/>
      <c r="L306" s="29" t="s">
        <v>134</v>
      </c>
      <c r="M306" s="30">
        <v>4861</v>
      </c>
      <c r="N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30" t="str">
        <f t="shared" si="31"/>
        <v xml:space="preserve"> </v>
      </c>
      <c r="Q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30" t="str">
        <f t="shared" si="32"/>
        <v xml:space="preserve"> </v>
      </c>
      <c r="S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30" t="str">
        <f t="shared" si="33"/>
        <v xml:space="preserve"> </v>
      </c>
      <c r="U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30" t="str">
        <f t="shared" si="34"/>
        <v xml:space="preserve"> </v>
      </c>
      <c r="X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30" t="str">
        <f t="shared" si="35"/>
        <v xml:space="preserve"> </v>
      </c>
      <c r="Z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30" t="str">
        <f t="shared" si="36"/>
        <v xml:space="preserve"> </v>
      </c>
      <c r="AB3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97" customFormat="1" ht="40.5" hidden="1">
      <c r="A307" s="183" t="str">
        <f t="shared" si="38"/>
        <v>71060301040000</v>
      </c>
      <c r="B307" s="184" t="s">
        <v>439</v>
      </c>
      <c r="C307" s="133" t="s">
        <v>157</v>
      </c>
      <c r="D307" s="132" t="s">
        <v>442</v>
      </c>
      <c r="E307" s="131" t="s">
        <v>106</v>
      </c>
      <c r="F307" s="185" t="s">
        <v>155</v>
      </c>
      <c r="G307" s="186" t="s">
        <v>440</v>
      </c>
      <c r="H307" s="145"/>
      <c r="I307" s="146"/>
      <c r="J307" s="147"/>
      <c r="K307" s="147"/>
      <c r="L307" s="26" t="s">
        <v>256</v>
      </c>
      <c r="M307" s="27"/>
      <c r="N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29" t="str">
        <f t="shared" si="31"/>
        <v xml:space="preserve"> </v>
      </c>
      <c r="Q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29" t="str">
        <f t="shared" si="32"/>
        <v xml:space="preserve"> </v>
      </c>
      <c r="S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29" t="str">
        <f t="shared" si="33"/>
        <v xml:space="preserve"> </v>
      </c>
      <c r="U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29" t="str">
        <f t="shared" si="34"/>
        <v xml:space="preserve"> </v>
      </c>
      <c r="X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29" t="str">
        <f t="shared" si="35"/>
        <v xml:space="preserve"> </v>
      </c>
      <c r="Z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29" t="str">
        <f t="shared" si="36"/>
        <v xml:space="preserve"> </v>
      </c>
      <c r="AB30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6" customFormat="1" hidden="1">
      <c r="A308" s="183" t="str">
        <f t="shared" si="38"/>
        <v>71060301044861</v>
      </c>
      <c r="B308" s="184" t="s">
        <v>439</v>
      </c>
      <c r="C308" s="133" t="s">
        <v>157</v>
      </c>
      <c r="D308" s="132" t="s">
        <v>442</v>
      </c>
      <c r="E308" s="131" t="s">
        <v>106</v>
      </c>
      <c r="F308" s="185" t="s">
        <v>155</v>
      </c>
      <c r="G308" s="130">
        <v>4861</v>
      </c>
      <c r="H308" s="24"/>
      <c r="I308" s="17"/>
      <c r="J308" s="18"/>
      <c r="K308" s="18"/>
      <c r="L308" s="29" t="s">
        <v>134</v>
      </c>
      <c r="M308" s="30">
        <v>4861</v>
      </c>
      <c r="N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30" t="str">
        <f t="shared" si="31"/>
        <v xml:space="preserve"> </v>
      </c>
      <c r="Q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30" t="str">
        <f t="shared" si="32"/>
        <v xml:space="preserve"> </v>
      </c>
      <c r="S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30" t="str">
        <f t="shared" si="33"/>
        <v xml:space="preserve"> </v>
      </c>
      <c r="U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30" t="str">
        <f t="shared" si="34"/>
        <v xml:space="preserve"> </v>
      </c>
      <c r="X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30" t="str">
        <f t="shared" si="35"/>
        <v xml:space="preserve"> </v>
      </c>
      <c r="Z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30" t="str">
        <f t="shared" si="36"/>
        <v xml:space="preserve"> </v>
      </c>
      <c r="AB3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97" customFormat="1" ht="54" hidden="1">
      <c r="A309" s="183" t="str">
        <f t="shared" si="38"/>
        <v>71060301050000</v>
      </c>
      <c r="B309" s="184" t="s">
        <v>439</v>
      </c>
      <c r="C309" s="133" t="s">
        <v>157</v>
      </c>
      <c r="D309" s="132" t="s">
        <v>442</v>
      </c>
      <c r="E309" s="131" t="s">
        <v>106</v>
      </c>
      <c r="F309" s="185" t="s">
        <v>149</v>
      </c>
      <c r="G309" s="186" t="s">
        <v>440</v>
      </c>
      <c r="H309" s="145"/>
      <c r="I309" s="146"/>
      <c r="J309" s="147"/>
      <c r="K309" s="147"/>
      <c r="L309" s="26" t="s">
        <v>257</v>
      </c>
      <c r="M309" s="27"/>
      <c r="N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29" t="str">
        <f t="shared" si="31"/>
        <v xml:space="preserve"> </v>
      </c>
      <c r="Q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29" t="str">
        <f t="shared" si="32"/>
        <v xml:space="preserve"> </v>
      </c>
      <c r="S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29" t="str">
        <f t="shared" si="33"/>
        <v xml:space="preserve"> </v>
      </c>
      <c r="U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29" t="str">
        <f t="shared" si="34"/>
        <v xml:space="preserve"> </v>
      </c>
      <c r="X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29" t="str">
        <f t="shared" si="35"/>
        <v xml:space="preserve"> </v>
      </c>
      <c r="Z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29" t="str">
        <f t="shared" si="36"/>
        <v xml:space="preserve"> </v>
      </c>
      <c r="AB3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6" customFormat="1" hidden="1">
      <c r="A310" s="183" t="str">
        <f t="shared" si="38"/>
        <v>71060301054861</v>
      </c>
      <c r="B310" s="184" t="s">
        <v>439</v>
      </c>
      <c r="C310" s="133" t="s">
        <v>157</v>
      </c>
      <c r="D310" s="132" t="s">
        <v>442</v>
      </c>
      <c r="E310" s="131" t="s">
        <v>106</v>
      </c>
      <c r="F310" s="185" t="s">
        <v>149</v>
      </c>
      <c r="G310" s="130">
        <v>4861</v>
      </c>
      <c r="H310" s="24"/>
      <c r="I310" s="17"/>
      <c r="J310" s="18"/>
      <c r="K310" s="18"/>
      <c r="L310" s="29" t="s">
        <v>134</v>
      </c>
      <c r="M310" s="30">
        <v>4861</v>
      </c>
      <c r="N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30" t="str">
        <f t="shared" si="31"/>
        <v xml:space="preserve"> </v>
      </c>
      <c r="Q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30" t="str">
        <f t="shared" si="32"/>
        <v xml:space="preserve"> </v>
      </c>
      <c r="S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30" t="str">
        <f t="shared" si="33"/>
        <v xml:space="preserve"> </v>
      </c>
      <c r="U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30" t="str">
        <f t="shared" si="34"/>
        <v xml:space="preserve"> </v>
      </c>
      <c r="X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30" t="str">
        <f t="shared" si="35"/>
        <v xml:space="preserve"> </v>
      </c>
      <c r="Z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30" t="str">
        <f t="shared" si="36"/>
        <v xml:space="preserve"> </v>
      </c>
      <c r="AB3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88" customFormat="1" ht="13.5">
      <c r="A311" s="183" t="str">
        <f t="shared" si="38"/>
        <v>71060400000000</v>
      </c>
      <c r="B311" s="184" t="s">
        <v>439</v>
      </c>
      <c r="C311" s="133" t="s">
        <v>157</v>
      </c>
      <c r="D311" s="132" t="s">
        <v>155</v>
      </c>
      <c r="E311" s="131" t="s">
        <v>441</v>
      </c>
      <c r="F311" s="185" t="s">
        <v>441</v>
      </c>
      <c r="G311" s="186" t="s">
        <v>440</v>
      </c>
      <c r="H311" s="174">
        <v>2640</v>
      </c>
      <c r="I311" s="165" t="s">
        <v>157</v>
      </c>
      <c r="J311" s="166">
        <v>4</v>
      </c>
      <c r="K311" s="166">
        <v>0</v>
      </c>
      <c r="L311" s="167" t="s">
        <v>258</v>
      </c>
      <c r="M311" s="175"/>
      <c r="N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27" t="str">
        <f t="shared" si="31"/>
        <v xml:space="preserve"> </v>
      </c>
      <c r="Q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27" t="str">
        <f t="shared" si="32"/>
        <v xml:space="preserve"> </v>
      </c>
      <c r="S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27" t="str">
        <f t="shared" si="33"/>
        <v xml:space="preserve"> </v>
      </c>
      <c r="U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27" t="str">
        <f t="shared" si="34"/>
        <v xml:space="preserve"> </v>
      </c>
      <c r="X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27" t="str">
        <f t="shared" si="35"/>
        <v xml:space="preserve"> </v>
      </c>
      <c r="Z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27" t="str">
        <f t="shared" si="36"/>
        <v xml:space="preserve"> </v>
      </c>
      <c r="AB31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6" customFormat="1" ht="12.75">
      <c r="A312" s="183" t="str">
        <f t="shared" si="38"/>
        <v>71060400000001</v>
      </c>
      <c r="B312" s="184" t="s">
        <v>439</v>
      </c>
      <c r="C312" s="133" t="s">
        <v>157</v>
      </c>
      <c r="D312" s="132" t="s">
        <v>155</v>
      </c>
      <c r="E312" s="131" t="s">
        <v>441</v>
      </c>
      <c r="F312" s="185" t="s">
        <v>441</v>
      </c>
      <c r="G312" s="186" t="s">
        <v>96</v>
      </c>
      <c r="H312" s="24"/>
      <c r="I312" s="17"/>
      <c r="J312" s="18"/>
      <c r="K312" s="18"/>
      <c r="L312" s="29" t="s">
        <v>110</v>
      </c>
      <c r="M312" s="30"/>
      <c r="N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26" t="str">
        <f t="shared" si="31"/>
        <v xml:space="preserve"> </v>
      </c>
      <c r="Q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26" t="str">
        <f t="shared" si="32"/>
        <v xml:space="preserve"> </v>
      </c>
      <c r="S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26" t="str">
        <f t="shared" si="33"/>
        <v xml:space="preserve"> </v>
      </c>
      <c r="U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26" t="str">
        <f t="shared" si="34"/>
        <v xml:space="preserve"> </v>
      </c>
      <c r="X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26" t="str">
        <f t="shared" si="35"/>
        <v xml:space="preserve"> </v>
      </c>
      <c r="Z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26" t="str">
        <f t="shared" si="36"/>
        <v xml:space="preserve"> </v>
      </c>
      <c r="AB31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92" customFormat="1" ht="12.75">
      <c r="A313" s="183" t="str">
        <f t="shared" si="38"/>
        <v>71060401000000</v>
      </c>
      <c r="B313" s="184" t="s">
        <v>439</v>
      </c>
      <c r="C313" s="133" t="s">
        <v>157</v>
      </c>
      <c r="D313" s="132" t="s">
        <v>155</v>
      </c>
      <c r="E313" s="131" t="s">
        <v>106</v>
      </c>
      <c r="F313" s="185" t="s">
        <v>441</v>
      </c>
      <c r="G313" s="186" t="s">
        <v>440</v>
      </c>
      <c r="H313" s="150">
        <v>2641</v>
      </c>
      <c r="I313" s="151" t="s">
        <v>157</v>
      </c>
      <c r="J313" s="152">
        <v>4</v>
      </c>
      <c r="K313" s="152">
        <v>1</v>
      </c>
      <c r="L313" s="153" t="s">
        <v>259</v>
      </c>
      <c r="M313" s="154"/>
      <c r="N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28" t="str">
        <f t="shared" si="31"/>
        <v xml:space="preserve"> </v>
      </c>
      <c r="Q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28" t="str">
        <f t="shared" si="32"/>
        <v xml:space="preserve"> </v>
      </c>
      <c r="S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28" t="str">
        <f t="shared" si="33"/>
        <v xml:space="preserve"> </v>
      </c>
      <c r="U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28" t="str">
        <f t="shared" si="34"/>
        <v xml:space="preserve"> </v>
      </c>
      <c r="X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28" t="str">
        <f t="shared" si="35"/>
        <v xml:space="preserve"> </v>
      </c>
      <c r="Z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28" t="str">
        <f t="shared" si="36"/>
        <v xml:space="preserve"> </v>
      </c>
      <c r="AB31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6" customFormat="1" ht="12.75">
      <c r="A314" s="183" t="str">
        <f t="shared" si="38"/>
        <v>71060401000001</v>
      </c>
      <c r="B314" s="184" t="s">
        <v>439</v>
      </c>
      <c r="C314" s="133" t="s">
        <v>157</v>
      </c>
      <c r="D314" s="132" t="s">
        <v>155</v>
      </c>
      <c r="E314" s="131" t="s">
        <v>106</v>
      </c>
      <c r="F314" s="185" t="s">
        <v>441</v>
      </c>
      <c r="G314" s="186" t="s">
        <v>96</v>
      </c>
      <c r="H314" s="24"/>
      <c r="I314" s="24"/>
      <c r="J314" s="25"/>
      <c r="K314" s="25"/>
      <c r="L314" s="29" t="s">
        <v>108</v>
      </c>
      <c r="M314" s="30"/>
      <c r="N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26" t="str">
        <f t="shared" si="31"/>
        <v xml:space="preserve"> </v>
      </c>
      <c r="Q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26" t="str">
        <f t="shared" si="32"/>
        <v xml:space="preserve"> </v>
      </c>
      <c r="S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26" t="str">
        <f t="shared" si="33"/>
        <v xml:space="preserve"> </v>
      </c>
      <c r="U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26" t="str">
        <f t="shared" si="34"/>
        <v xml:space="preserve"> </v>
      </c>
      <c r="X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26" t="str">
        <f t="shared" si="35"/>
        <v xml:space="preserve"> </v>
      </c>
      <c r="Z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26" t="str">
        <f t="shared" si="36"/>
        <v xml:space="preserve"> </v>
      </c>
      <c r="AB31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97" customFormat="1" ht="13.5">
      <c r="A315" s="183" t="str">
        <f t="shared" si="38"/>
        <v>71060401010000</v>
      </c>
      <c r="B315" s="184" t="s">
        <v>439</v>
      </c>
      <c r="C315" s="133" t="s">
        <v>157</v>
      </c>
      <c r="D315" s="132" t="s">
        <v>155</v>
      </c>
      <c r="E315" s="131" t="s">
        <v>106</v>
      </c>
      <c r="F315" s="185" t="s">
        <v>106</v>
      </c>
      <c r="G315" s="186" t="s">
        <v>440</v>
      </c>
      <c r="H315" s="44"/>
      <c r="I315" s="45"/>
      <c r="J315" s="46"/>
      <c r="K315" s="46"/>
      <c r="L315" s="26" t="s">
        <v>487</v>
      </c>
      <c r="M315" s="27"/>
      <c r="N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29" t="str">
        <f t="shared" si="31"/>
        <v xml:space="preserve"> </v>
      </c>
      <c r="Q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29" t="str">
        <f t="shared" si="32"/>
        <v xml:space="preserve"> </v>
      </c>
      <c r="S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29" t="str">
        <f t="shared" si="33"/>
        <v xml:space="preserve"> </v>
      </c>
      <c r="U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29" t="str">
        <f t="shared" si="34"/>
        <v xml:space="preserve"> </v>
      </c>
      <c r="X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29" t="str">
        <f t="shared" si="35"/>
        <v xml:space="preserve"> </v>
      </c>
      <c r="Z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29" t="str">
        <f t="shared" si="36"/>
        <v xml:space="preserve"> </v>
      </c>
      <c r="AB31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6" customFormat="1" ht="25.5">
      <c r="A316" s="183" t="str">
        <f t="shared" si="38"/>
        <v>71060401014251</v>
      </c>
      <c r="B316" s="199" t="s">
        <v>439</v>
      </c>
      <c r="C316" s="133" t="s">
        <v>157</v>
      </c>
      <c r="D316" s="132" t="s">
        <v>155</v>
      </c>
      <c r="E316" s="131" t="s">
        <v>106</v>
      </c>
      <c r="F316" s="185" t="s">
        <v>106</v>
      </c>
      <c r="G316" s="130">
        <v>4251</v>
      </c>
      <c r="H316" s="190"/>
      <c r="I316" s="193"/>
      <c r="J316" s="200"/>
      <c r="K316" s="201"/>
      <c r="L316" s="202" t="s">
        <v>142</v>
      </c>
      <c r="M316" s="12">
        <v>4251</v>
      </c>
      <c r="N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30" t="str">
        <f t="shared" si="31"/>
        <v xml:space="preserve"> </v>
      </c>
      <c r="Q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30" t="str">
        <f t="shared" si="32"/>
        <v xml:space="preserve"> </v>
      </c>
      <c r="S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30" t="str">
        <f t="shared" si="33"/>
        <v xml:space="preserve"> </v>
      </c>
      <c r="U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30" t="str">
        <f t="shared" si="34"/>
        <v xml:space="preserve"> </v>
      </c>
      <c r="X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30" t="str">
        <f t="shared" si="35"/>
        <v xml:space="preserve"> </v>
      </c>
      <c r="Z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30" t="str">
        <f t="shared" si="36"/>
        <v xml:space="preserve"> </v>
      </c>
      <c r="AB3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6" customFormat="1">
      <c r="A317" s="183" t="str">
        <f t="shared" si="38"/>
        <v>71060401015113</v>
      </c>
      <c r="B317" s="184" t="s">
        <v>439</v>
      </c>
      <c r="C317" s="133" t="s">
        <v>157</v>
      </c>
      <c r="D317" s="132" t="s">
        <v>155</v>
      </c>
      <c r="E317" s="131" t="s">
        <v>106</v>
      </c>
      <c r="F317" s="185" t="s">
        <v>106</v>
      </c>
      <c r="G317" s="130">
        <v>5113</v>
      </c>
      <c r="H317" s="24"/>
      <c r="I317" s="24"/>
      <c r="J317" s="25"/>
      <c r="K317" s="25"/>
      <c r="L317" s="35" t="s">
        <v>173</v>
      </c>
      <c r="M317" s="11" t="s">
        <v>87</v>
      </c>
      <c r="N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30" t="str">
        <f t="shared" si="31"/>
        <v xml:space="preserve"> </v>
      </c>
      <c r="Q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30" t="str">
        <f t="shared" si="32"/>
        <v xml:space="preserve"> </v>
      </c>
      <c r="S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30" t="str">
        <f t="shared" si="33"/>
        <v xml:space="preserve"> </v>
      </c>
      <c r="U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30" t="str">
        <f t="shared" si="34"/>
        <v xml:space="preserve"> </v>
      </c>
      <c r="X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30" t="str">
        <f t="shared" si="35"/>
        <v xml:space="preserve"> </v>
      </c>
      <c r="Z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30" t="str">
        <f t="shared" si="36"/>
        <v xml:space="preserve"> </v>
      </c>
      <c r="AB31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6" customFormat="1" hidden="1">
      <c r="A318" s="183"/>
      <c r="B318" s="184" t="s">
        <v>439</v>
      </c>
      <c r="C318" s="133" t="s">
        <v>157</v>
      </c>
      <c r="D318" s="132" t="s">
        <v>155</v>
      </c>
      <c r="E318" s="131" t="s">
        <v>106</v>
      </c>
      <c r="F318" s="185" t="s">
        <v>106</v>
      </c>
      <c r="G318" s="130">
        <v>5113</v>
      </c>
      <c r="H318" s="24"/>
      <c r="I318" s="24"/>
      <c r="J318" s="25"/>
      <c r="K318" s="25"/>
      <c r="L318" s="28" t="s">
        <v>174</v>
      </c>
      <c r="M318" s="11">
        <v>5113</v>
      </c>
      <c r="N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30" t="str">
        <f t="shared" si="31"/>
        <v xml:space="preserve"> </v>
      </c>
      <c r="Q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30" t="str">
        <f t="shared" si="32"/>
        <v xml:space="preserve"> </v>
      </c>
      <c r="S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30" t="str">
        <f t="shared" si="33"/>
        <v xml:space="preserve"> </v>
      </c>
      <c r="U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30" t="str">
        <f t="shared" si="34"/>
        <v xml:space="preserve"> </v>
      </c>
      <c r="X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30" t="str">
        <f t="shared" si="35"/>
        <v xml:space="preserve"> </v>
      </c>
      <c r="Z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30" t="str">
        <f t="shared" si="36"/>
        <v xml:space="preserve"> </v>
      </c>
      <c r="AB3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6" customFormat="1" hidden="1">
      <c r="A319" s="183" t="str">
        <f t="shared" si="38"/>
        <v>71060401015129</v>
      </c>
      <c r="B319" s="184" t="s">
        <v>439</v>
      </c>
      <c r="C319" s="133" t="s">
        <v>157</v>
      </c>
      <c r="D319" s="132" t="s">
        <v>155</v>
      </c>
      <c r="E319" s="131" t="s">
        <v>106</v>
      </c>
      <c r="F319" s="185" t="s">
        <v>106</v>
      </c>
      <c r="G319" s="130">
        <v>5129</v>
      </c>
      <c r="H319" s="24"/>
      <c r="I319" s="24"/>
      <c r="J319" s="25"/>
      <c r="K319" s="25"/>
      <c r="L319" s="28" t="s">
        <v>137</v>
      </c>
      <c r="M319" s="11">
        <v>5129</v>
      </c>
      <c r="N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30" t="str">
        <f t="shared" si="31"/>
        <v xml:space="preserve"> </v>
      </c>
      <c r="Q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30" t="str">
        <f t="shared" si="32"/>
        <v xml:space="preserve"> </v>
      </c>
      <c r="S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30" t="str">
        <f t="shared" si="33"/>
        <v xml:space="preserve"> </v>
      </c>
      <c r="U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30" t="str">
        <f t="shared" si="34"/>
        <v xml:space="preserve"> </v>
      </c>
      <c r="X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30" t="str">
        <f t="shared" si="35"/>
        <v xml:space="preserve"> </v>
      </c>
      <c r="Z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30" t="str">
        <f t="shared" si="36"/>
        <v xml:space="preserve"> </v>
      </c>
      <c r="AB3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97" customFormat="1" ht="27" hidden="1">
      <c r="A320" s="183" t="str">
        <f t="shared" si="38"/>
        <v>71060401020000</v>
      </c>
      <c r="B320" s="184" t="s">
        <v>439</v>
      </c>
      <c r="C320" s="133" t="s">
        <v>157</v>
      </c>
      <c r="D320" s="132" t="s">
        <v>155</v>
      </c>
      <c r="E320" s="131" t="s">
        <v>106</v>
      </c>
      <c r="F320" s="185" t="s">
        <v>140</v>
      </c>
      <c r="G320" s="186" t="s">
        <v>440</v>
      </c>
      <c r="H320" s="44"/>
      <c r="I320" s="45"/>
      <c r="J320" s="46"/>
      <c r="K320" s="46"/>
      <c r="L320" s="26" t="s">
        <v>260</v>
      </c>
      <c r="M320" s="27"/>
      <c r="N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29" t="str">
        <f t="shared" si="31"/>
        <v xml:space="preserve"> </v>
      </c>
      <c r="Q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29" t="str">
        <f t="shared" si="32"/>
        <v xml:space="preserve"> </v>
      </c>
      <c r="S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29" t="str">
        <f t="shared" si="33"/>
        <v xml:space="preserve"> </v>
      </c>
      <c r="U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29" t="str">
        <f t="shared" si="34"/>
        <v xml:space="preserve"> </v>
      </c>
      <c r="X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29" t="str">
        <f t="shared" si="35"/>
        <v xml:space="preserve"> </v>
      </c>
      <c r="Z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29" t="str">
        <f t="shared" si="36"/>
        <v xml:space="preserve"> </v>
      </c>
      <c r="AB3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6" customFormat="1" ht="25.5" hidden="1">
      <c r="A321" s="183" t="str">
        <f t="shared" si="38"/>
        <v>71060401024511</v>
      </c>
      <c r="B321" s="184" t="s">
        <v>439</v>
      </c>
      <c r="C321" s="133" t="s">
        <v>157</v>
      </c>
      <c r="D321" s="132" t="s">
        <v>155</v>
      </c>
      <c r="E321" s="131" t="s">
        <v>106</v>
      </c>
      <c r="F321" s="185" t="s">
        <v>140</v>
      </c>
      <c r="G321" s="186">
        <v>4511</v>
      </c>
      <c r="H321" s="24"/>
      <c r="I321" s="17"/>
      <c r="J321" s="18"/>
      <c r="K321" s="18"/>
      <c r="L321" s="28" t="s">
        <v>217</v>
      </c>
      <c r="M321" s="11">
        <v>4511</v>
      </c>
      <c r="N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30" t="str">
        <f t="shared" si="31"/>
        <v xml:space="preserve"> </v>
      </c>
      <c r="Q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30" t="str">
        <f t="shared" si="32"/>
        <v xml:space="preserve"> </v>
      </c>
      <c r="S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30" t="str">
        <f t="shared" si="33"/>
        <v xml:space="preserve"> </v>
      </c>
      <c r="U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30" t="str">
        <f t="shared" si="34"/>
        <v xml:space="preserve"> </v>
      </c>
      <c r="X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30" t="str">
        <f t="shared" si="35"/>
        <v xml:space="preserve"> </v>
      </c>
      <c r="Z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30" t="str">
        <f t="shared" si="36"/>
        <v xml:space="preserve"> </v>
      </c>
      <c r="AB3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6" customFormat="1" hidden="1">
      <c r="A322" s="183" t="str">
        <f t="shared" si="38"/>
        <v>71060401024861</v>
      </c>
      <c r="B322" s="184" t="s">
        <v>439</v>
      </c>
      <c r="C322" s="133" t="s">
        <v>157</v>
      </c>
      <c r="D322" s="132" t="s">
        <v>155</v>
      </c>
      <c r="E322" s="131" t="s">
        <v>106</v>
      </c>
      <c r="F322" s="185" t="s">
        <v>140</v>
      </c>
      <c r="G322" s="130">
        <v>4861</v>
      </c>
      <c r="H322" s="24"/>
      <c r="I322" s="17"/>
      <c r="J322" s="18"/>
      <c r="K322" s="18"/>
      <c r="L322" s="29" t="s">
        <v>134</v>
      </c>
      <c r="M322" s="30">
        <v>4861</v>
      </c>
      <c r="N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30" t="str">
        <f t="shared" si="31"/>
        <v xml:space="preserve"> </v>
      </c>
      <c r="Q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30" t="str">
        <f t="shared" si="32"/>
        <v xml:space="preserve"> </v>
      </c>
      <c r="S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30" t="str">
        <f t="shared" si="33"/>
        <v xml:space="preserve"> </v>
      </c>
      <c r="U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30" t="str">
        <f t="shared" si="34"/>
        <v xml:space="preserve"> </v>
      </c>
      <c r="X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30" t="str">
        <f t="shared" si="35"/>
        <v xml:space="preserve"> </v>
      </c>
      <c r="Z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30" t="str">
        <f t="shared" si="36"/>
        <v xml:space="preserve"> </v>
      </c>
      <c r="AB3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97" customFormat="1" ht="52.5" hidden="1">
      <c r="A323" s="183" t="str">
        <f t="shared" si="38"/>
        <v>71060401030000</v>
      </c>
      <c r="B323" s="184" t="s">
        <v>439</v>
      </c>
      <c r="C323" s="133" t="s">
        <v>157</v>
      </c>
      <c r="D323" s="132" t="s">
        <v>155</v>
      </c>
      <c r="E323" s="131" t="s">
        <v>106</v>
      </c>
      <c r="F323" s="185" t="s">
        <v>442</v>
      </c>
      <c r="G323" s="186" t="s">
        <v>440</v>
      </c>
      <c r="H323" s="44"/>
      <c r="I323" s="45"/>
      <c r="J323" s="46"/>
      <c r="K323" s="46"/>
      <c r="L323" s="26" t="s">
        <v>488</v>
      </c>
      <c r="M323" s="27"/>
      <c r="N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29" t="str">
        <f t="shared" si="31"/>
        <v xml:space="preserve"> </v>
      </c>
      <c r="Q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29" t="str">
        <f t="shared" si="32"/>
        <v xml:space="preserve"> </v>
      </c>
      <c r="S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29" t="str">
        <f t="shared" si="33"/>
        <v xml:space="preserve"> </v>
      </c>
      <c r="U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29" t="str">
        <f t="shared" si="34"/>
        <v xml:space="preserve"> </v>
      </c>
      <c r="X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29" t="str">
        <f t="shared" si="35"/>
        <v xml:space="preserve"> </v>
      </c>
      <c r="Z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29" t="str">
        <f t="shared" si="36"/>
        <v xml:space="preserve"> </v>
      </c>
      <c r="AB3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6" customFormat="1" ht="25.5" hidden="1">
      <c r="A324" s="183" t="str">
        <f t="shared" si="38"/>
        <v>71060401034251</v>
      </c>
      <c r="B324" s="184" t="s">
        <v>439</v>
      </c>
      <c r="C324" s="133" t="s">
        <v>157</v>
      </c>
      <c r="D324" s="132" t="s">
        <v>155</v>
      </c>
      <c r="E324" s="131" t="s">
        <v>106</v>
      </c>
      <c r="F324" s="185" t="s">
        <v>442</v>
      </c>
      <c r="G324" s="130">
        <v>4251</v>
      </c>
      <c r="H324" s="16"/>
      <c r="I324" s="24"/>
      <c r="J324" s="25"/>
      <c r="K324" s="25"/>
      <c r="L324" s="28" t="s">
        <v>142</v>
      </c>
      <c r="M324" s="43">
        <v>4251</v>
      </c>
      <c r="N324" s="182" t="e">
        <f>+'havelvac 7.2'!N362+'havelvac 7.3'!N362+'havelvac 7.4'!N362+'havelvac 7.5'!N362+'havelvac 7.6'!N362+'havelvac 7.7'!N362+'havelvac 7.9'!N362+'havelvac 7.8'!N362+'havelvac 7.10'!N362+'havelvac 7.11'!N362+'havelvac 7.12'!N362+'havelvac 7.13'!#REF!</f>
        <v>#REF!</v>
      </c>
      <c r="O324" s="182" t="e">
        <f>+'havelvac 7.2'!O362+'havelvac 7.3'!O362+'havelvac 7.4'!O362+'havelvac 7.5'!O362+'havelvac 7.6'!O362+'havelvac 7.7'!O362+'havelvac 7.9'!O362+'havelvac 7.8'!O362+'havelvac 7.10'!O362+'havelvac 7.11'!O362+'havelvac 7.12'!O362+'havelvac 7.13'!#REF!</f>
        <v>#REF!</v>
      </c>
      <c r="P324" s="230" t="str">
        <f t="shared" si="31"/>
        <v xml:space="preserve"> </v>
      </c>
      <c r="Q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30" t="str">
        <f t="shared" si="32"/>
        <v xml:space="preserve"> </v>
      </c>
      <c r="S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30" t="str">
        <f t="shared" si="33"/>
        <v xml:space="preserve"> </v>
      </c>
      <c r="U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82" t="e">
        <f>+'havelvac 7.2'!P362+'havelvac 7.3'!P362+'havelvac 7.4'!P362+'havelvac 7.5'!P362+'havelvac 7.6'!P362+'havelvac 7.7'!P362+'havelvac 7.9'!P362+'havelvac 7.8'!P362+'havelvac 7.10'!P362+'havelvac 7.11'!P362+'havelvac 7.12'!P362+'havelvac 7.13'!#REF!</f>
        <v>#REF!</v>
      </c>
      <c r="W324" s="230" t="str">
        <f t="shared" si="34"/>
        <v xml:space="preserve"> </v>
      </c>
      <c r="X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30" t="str">
        <f t="shared" si="35"/>
        <v xml:space="preserve"> </v>
      </c>
      <c r="Z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30" t="str">
        <f t="shared" si="36"/>
        <v xml:space="preserve"> </v>
      </c>
      <c r="AB3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6" customFormat="1" hidden="1">
      <c r="A325" s="183" t="str">
        <f t="shared" si="38"/>
        <v>71060401034861</v>
      </c>
      <c r="B325" s="184" t="s">
        <v>439</v>
      </c>
      <c r="C325" s="133" t="s">
        <v>157</v>
      </c>
      <c r="D325" s="132" t="s">
        <v>155</v>
      </c>
      <c r="E325" s="131" t="s">
        <v>106</v>
      </c>
      <c r="F325" s="185" t="s">
        <v>442</v>
      </c>
      <c r="G325" s="186">
        <v>4861</v>
      </c>
      <c r="H325" s="193"/>
      <c r="I325" s="193"/>
      <c r="J325" s="194"/>
      <c r="K325" s="195"/>
      <c r="L325" s="35" t="s">
        <v>134</v>
      </c>
      <c r="M325" s="12">
        <v>4861</v>
      </c>
      <c r="N325" s="182" t="e">
        <f>+'havelvac 7.2'!N363+'havelvac 7.3'!N363+'havelvac 7.4'!N363+'havelvac 7.5'!N363+'havelvac 7.6'!N363+'havelvac 7.7'!N363+'havelvac 7.9'!N363+'havelvac 7.8'!N363+'havelvac 7.10'!N363+'havelvac 7.11'!N363+'havelvac 7.12'!N363+'havelvac 7.13'!#REF!</f>
        <v>#REF!</v>
      </c>
      <c r="O325" s="182" t="e">
        <f>+'havelvac 7.2'!O363+'havelvac 7.3'!O363+'havelvac 7.4'!O363+'havelvac 7.5'!O363+'havelvac 7.6'!O363+'havelvac 7.7'!O363+'havelvac 7.9'!O363+'havelvac 7.8'!O363+'havelvac 7.10'!O363+'havelvac 7.11'!O363+'havelvac 7.12'!O363+'havelvac 7.13'!#REF!</f>
        <v>#REF!</v>
      </c>
      <c r="P325" s="230" t="str">
        <f t="shared" si="31"/>
        <v xml:space="preserve"> </v>
      </c>
      <c r="Q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30" t="str">
        <f t="shared" si="32"/>
        <v xml:space="preserve"> </v>
      </c>
      <c r="S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30" t="str">
        <f t="shared" si="33"/>
        <v xml:space="preserve"> </v>
      </c>
      <c r="U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82" t="e">
        <f>+'havelvac 7.2'!P363+'havelvac 7.3'!P363+'havelvac 7.4'!P363+'havelvac 7.5'!P363+'havelvac 7.6'!P363+'havelvac 7.7'!P363+'havelvac 7.9'!P363+'havelvac 7.8'!P363+'havelvac 7.10'!P363+'havelvac 7.11'!P363+'havelvac 7.12'!P363+'havelvac 7.13'!#REF!</f>
        <v>#REF!</v>
      </c>
      <c r="W325" s="230" t="str">
        <f t="shared" si="34"/>
        <v xml:space="preserve"> </v>
      </c>
      <c r="X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30" t="str">
        <f t="shared" si="35"/>
        <v xml:space="preserve"> </v>
      </c>
      <c r="Z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30" t="str">
        <f t="shared" si="36"/>
        <v xml:space="preserve"> </v>
      </c>
      <c r="AB3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6" customFormat="1" hidden="1">
      <c r="A326" s="183" t="str">
        <f t="shared" si="38"/>
        <v>71060401035113</v>
      </c>
      <c r="B326" s="184" t="s">
        <v>439</v>
      </c>
      <c r="C326" s="133" t="s">
        <v>157</v>
      </c>
      <c r="D326" s="132" t="s">
        <v>155</v>
      </c>
      <c r="E326" s="131" t="s">
        <v>106</v>
      </c>
      <c r="F326" s="185" t="s">
        <v>442</v>
      </c>
      <c r="G326" s="130">
        <v>5113</v>
      </c>
      <c r="H326" s="24"/>
      <c r="I326" s="17"/>
      <c r="J326" s="18"/>
      <c r="K326" s="18"/>
      <c r="L326" s="29" t="s">
        <v>174</v>
      </c>
      <c r="M326" s="30">
        <v>5113</v>
      </c>
      <c r="N326" s="182">
        <f>+'havelvac 7.2'!N364+'havelvac 7.3'!N364+'havelvac 7.4'!N364+'havelvac 7.5'!N364+'havelvac 7.6'!N364+'havelvac 7.7'!N364+'havelvac 7.9'!N364+'havelvac 7.8'!N364+'havelvac 7.10'!N364+'havelvac 7.11'!N364+'havelvac 7.12'!N364+'havelvac 7.13'!N362</f>
        <v>0</v>
      </c>
      <c r="O326" s="182">
        <f>+'havelvac 7.2'!O364+'havelvac 7.3'!O364+'havelvac 7.4'!O364+'havelvac 7.5'!O364+'havelvac 7.6'!O364+'havelvac 7.7'!O364+'havelvac 7.9'!O364+'havelvac 7.8'!O364+'havelvac 7.10'!O364+'havelvac 7.11'!O364+'havelvac 7.12'!O364+'havelvac 7.13'!O362</f>
        <v>0</v>
      </c>
      <c r="P326" s="230" t="str">
        <f t="shared" si="31"/>
        <v xml:space="preserve"> </v>
      </c>
      <c r="Q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30" t="str">
        <f t="shared" si="32"/>
        <v xml:space="preserve"> </v>
      </c>
      <c r="S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30" t="str">
        <f t="shared" si="33"/>
        <v xml:space="preserve"> </v>
      </c>
      <c r="U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82">
        <f>+'havelvac 7.2'!P364+'havelvac 7.3'!P364+'havelvac 7.4'!P364+'havelvac 7.5'!P364+'havelvac 7.6'!P364+'havelvac 7.7'!P364+'havelvac 7.9'!P364+'havelvac 7.8'!P364+'havelvac 7.10'!P364+'havelvac 7.11'!P364+'havelvac 7.12'!P364+'havelvac 7.13'!P362</f>
        <v>0</v>
      </c>
      <c r="W326" s="230" t="str">
        <f t="shared" si="34"/>
        <v xml:space="preserve"> </v>
      </c>
      <c r="X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30" t="str">
        <f t="shared" si="35"/>
        <v xml:space="preserve"> </v>
      </c>
      <c r="Z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30" t="str">
        <f t="shared" si="36"/>
        <v xml:space="preserve"> </v>
      </c>
      <c r="AB32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97" customFormat="1" ht="40.5" hidden="1">
      <c r="A327" s="183" t="str">
        <f t="shared" si="38"/>
        <v>71060401040000</v>
      </c>
      <c r="B327" s="184" t="s">
        <v>439</v>
      </c>
      <c r="C327" s="133" t="s">
        <v>157</v>
      </c>
      <c r="D327" s="132" t="s">
        <v>155</v>
      </c>
      <c r="E327" s="131" t="s">
        <v>106</v>
      </c>
      <c r="F327" s="185" t="s">
        <v>155</v>
      </c>
      <c r="G327" s="186" t="s">
        <v>440</v>
      </c>
      <c r="H327" s="44"/>
      <c r="I327" s="45"/>
      <c r="J327" s="46"/>
      <c r="K327" s="46"/>
      <c r="L327" s="26" t="s">
        <v>577</v>
      </c>
      <c r="M327" s="27"/>
      <c r="N327" s="196">
        <f>+'havelvac 7.2'!N365+'havelvac 7.3'!N365+'havelvac 7.4'!N365+'havelvac 7.5'!N365+'havelvac 7.6'!N365+'havelvac 7.7'!N365+'havelvac 7.9'!N365+'havelvac 7.8'!N365+'havelvac 7.10'!N365+'havelvac 7.11'!N365+'havelvac 7.12'!N365+'havelvac 7.13'!N363</f>
        <v>0</v>
      </c>
      <c r="O327" s="196">
        <f>+'havelvac 7.2'!O365+'havelvac 7.3'!O365+'havelvac 7.4'!O365+'havelvac 7.5'!O365+'havelvac 7.6'!O365+'havelvac 7.7'!O365+'havelvac 7.9'!O365+'havelvac 7.8'!O365+'havelvac 7.10'!O365+'havelvac 7.11'!O365+'havelvac 7.12'!O365+'havelvac 7.13'!O363</f>
        <v>0</v>
      </c>
      <c r="P327" s="229" t="str">
        <f t="shared" si="31"/>
        <v xml:space="preserve"> </v>
      </c>
      <c r="Q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29" t="str">
        <f t="shared" si="32"/>
        <v xml:space="preserve"> </v>
      </c>
      <c r="S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29" t="str">
        <f t="shared" si="33"/>
        <v xml:space="preserve"> </v>
      </c>
      <c r="U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96">
        <f>+'havelvac 7.2'!P365+'havelvac 7.3'!P365+'havelvac 7.4'!P365+'havelvac 7.5'!P365+'havelvac 7.6'!P365+'havelvac 7.7'!P365+'havelvac 7.9'!P365+'havelvac 7.8'!P365+'havelvac 7.10'!P365+'havelvac 7.11'!P365+'havelvac 7.12'!P365+'havelvac 7.13'!P363</f>
        <v>0</v>
      </c>
      <c r="W327" s="229" t="str">
        <f t="shared" si="34"/>
        <v xml:space="preserve"> </v>
      </c>
      <c r="X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29" t="str">
        <f t="shared" si="35"/>
        <v xml:space="preserve"> </v>
      </c>
      <c r="Z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29" t="str">
        <f t="shared" si="36"/>
        <v xml:space="preserve"> </v>
      </c>
      <c r="AB32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97" customFormat="1" ht="67.5" hidden="1">
      <c r="A328" s="183">
        <v>71060401050000</v>
      </c>
      <c r="B328" s="184" t="s">
        <v>439</v>
      </c>
      <c r="C328" s="133" t="s">
        <v>157</v>
      </c>
      <c r="D328" s="132" t="s">
        <v>155</v>
      </c>
      <c r="E328" s="131" t="s">
        <v>106</v>
      </c>
      <c r="F328" s="185" t="s">
        <v>149</v>
      </c>
      <c r="G328" s="186" t="s">
        <v>440</v>
      </c>
      <c r="H328" s="44"/>
      <c r="I328" s="45"/>
      <c r="J328" s="46"/>
      <c r="K328" s="46"/>
      <c r="L328" s="26" t="s">
        <v>578</v>
      </c>
      <c r="M328" s="27"/>
      <c r="N328" s="196"/>
      <c r="O328" s="196"/>
      <c r="P328" s="229" t="str">
        <f t="shared" si="31"/>
        <v xml:space="preserve"> </v>
      </c>
      <c r="Q328" s="196"/>
      <c r="R328" s="229" t="str">
        <f t="shared" si="32"/>
        <v xml:space="preserve"> </v>
      </c>
      <c r="S328" s="196"/>
      <c r="T328" s="229" t="str">
        <f t="shared" si="33"/>
        <v xml:space="preserve"> </v>
      </c>
      <c r="U328" s="196"/>
      <c r="V328" s="196"/>
      <c r="W328" s="229" t="str">
        <f t="shared" si="34"/>
        <v xml:space="preserve"> </v>
      </c>
      <c r="X328" s="196"/>
      <c r="Y328" s="229" t="str">
        <f t="shared" si="35"/>
        <v xml:space="preserve"> </v>
      </c>
      <c r="Z328" s="196"/>
      <c r="AA328" s="229" t="str">
        <f t="shared" si="36"/>
        <v xml:space="preserve"> </v>
      </c>
      <c r="AB328" s="196"/>
    </row>
    <row r="329" spans="1:28" s="197" customFormat="1" ht="13.5" hidden="1">
      <c r="A329" s="183">
        <v>71060401054861</v>
      </c>
      <c r="B329" s="184" t="s">
        <v>439</v>
      </c>
      <c r="C329" s="133" t="s">
        <v>157</v>
      </c>
      <c r="D329" s="132" t="s">
        <v>155</v>
      </c>
      <c r="E329" s="131" t="s">
        <v>106</v>
      </c>
      <c r="F329" s="185" t="s">
        <v>149</v>
      </c>
      <c r="G329" s="186">
        <v>4861</v>
      </c>
      <c r="H329" s="44"/>
      <c r="I329" s="45"/>
      <c r="J329" s="46"/>
      <c r="K329" s="46"/>
      <c r="L329" s="26" t="s">
        <v>134</v>
      </c>
      <c r="M329" s="27">
        <v>4861</v>
      </c>
      <c r="N329" s="196"/>
      <c r="O329" s="196"/>
      <c r="P329" s="229" t="str">
        <f t="shared" si="31"/>
        <v xml:space="preserve"> </v>
      </c>
      <c r="Q329" s="196"/>
      <c r="R329" s="229" t="str">
        <f t="shared" si="32"/>
        <v xml:space="preserve"> </v>
      </c>
      <c r="S329" s="196"/>
      <c r="T329" s="229" t="str">
        <f t="shared" si="33"/>
        <v xml:space="preserve"> </v>
      </c>
      <c r="U329" s="196"/>
      <c r="V329" s="196"/>
      <c r="W329" s="229" t="str">
        <f t="shared" si="34"/>
        <v xml:space="preserve"> </v>
      </c>
      <c r="X329" s="196"/>
      <c r="Y329" s="229" t="str">
        <f t="shared" si="35"/>
        <v xml:space="preserve"> </v>
      </c>
      <c r="Z329" s="196"/>
      <c r="AA329" s="229" t="str">
        <f t="shared" si="36"/>
        <v xml:space="preserve"> </v>
      </c>
      <c r="AB329" s="196"/>
    </row>
    <row r="330" spans="1:28" s="136" customFormat="1" hidden="1">
      <c r="A330" s="183" t="str">
        <f t="shared" si="38"/>
        <v>71060401045113</v>
      </c>
      <c r="B330" s="184" t="s">
        <v>439</v>
      </c>
      <c r="C330" s="133" t="s">
        <v>157</v>
      </c>
      <c r="D330" s="132" t="s">
        <v>155</v>
      </c>
      <c r="E330" s="131" t="s">
        <v>106</v>
      </c>
      <c r="F330" s="185" t="s">
        <v>155</v>
      </c>
      <c r="G330" s="130">
        <v>5113</v>
      </c>
      <c r="H330" s="24"/>
      <c r="I330" s="17"/>
      <c r="J330" s="18"/>
      <c r="K330" s="18"/>
      <c r="L330" s="35" t="s">
        <v>134</v>
      </c>
      <c r="M330" s="12">
        <v>4861</v>
      </c>
      <c r="N330" s="182">
        <f>+'havelvac 7.2'!N366+'havelvac 7.3'!N366+'havelvac 7.4'!N366+'havelvac 7.5'!N366+'havelvac 7.6'!N366+'havelvac 7.7'!N366+'havelvac 7.9'!N366+'havelvac 7.8'!N366+'havelvac 7.10'!N366+'havelvac 7.11'!N366+'havelvac 7.12'!N366+'havelvac 7.13'!N364</f>
        <v>0</v>
      </c>
      <c r="O330" s="182">
        <f>+'havelvac 7.2'!O366+'havelvac 7.3'!O366+'havelvac 7.4'!O366+'havelvac 7.5'!O366+'havelvac 7.6'!O366+'havelvac 7.7'!O366+'havelvac 7.9'!O366+'havelvac 7.8'!O366+'havelvac 7.10'!O366+'havelvac 7.11'!O366+'havelvac 7.12'!O366+'havelvac 7.13'!O364</f>
        <v>0</v>
      </c>
      <c r="P330" s="230" t="str">
        <f t="shared" si="31"/>
        <v xml:space="preserve"> </v>
      </c>
      <c r="Q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30" t="str">
        <f t="shared" si="32"/>
        <v xml:space="preserve"> </v>
      </c>
      <c r="S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30" t="str">
        <f t="shared" si="33"/>
        <v xml:space="preserve"> </v>
      </c>
      <c r="U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82">
        <f>+'havelvac 7.2'!P366+'havelvac 7.3'!P366+'havelvac 7.4'!P366+'havelvac 7.5'!P366+'havelvac 7.6'!P366+'havelvac 7.7'!P366+'havelvac 7.9'!P366+'havelvac 7.8'!P366+'havelvac 7.10'!P366+'havelvac 7.11'!P366+'havelvac 7.12'!P366+'havelvac 7.13'!P364</f>
        <v>0</v>
      </c>
      <c r="W330" s="230" t="str">
        <f t="shared" si="34"/>
        <v xml:space="preserve"> </v>
      </c>
      <c r="X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30" t="str">
        <f t="shared" si="35"/>
        <v xml:space="preserve"> </v>
      </c>
      <c r="Z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30" t="str">
        <f t="shared" si="36"/>
        <v xml:space="preserve"> </v>
      </c>
      <c r="AB33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88" customFormat="1" ht="40.5" hidden="1">
      <c r="A331" s="183" t="str">
        <f t="shared" si="38"/>
        <v>71060500000000</v>
      </c>
      <c r="B331" s="184" t="s">
        <v>439</v>
      </c>
      <c r="C331" s="133" t="s">
        <v>157</v>
      </c>
      <c r="D331" s="132" t="s">
        <v>149</v>
      </c>
      <c r="E331" s="131" t="s">
        <v>441</v>
      </c>
      <c r="F331" s="185" t="s">
        <v>441</v>
      </c>
      <c r="G331" s="186" t="s">
        <v>440</v>
      </c>
      <c r="H331" s="174">
        <v>2650</v>
      </c>
      <c r="I331" s="165" t="s">
        <v>157</v>
      </c>
      <c r="J331" s="166">
        <v>5</v>
      </c>
      <c r="K331" s="166">
        <v>0</v>
      </c>
      <c r="L331" s="167" t="s">
        <v>261</v>
      </c>
      <c r="M331" s="175"/>
      <c r="N331" s="187">
        <f>+'havelvac 7.2'!N371+'havelvac 7.3'!N371+'havelvac 7.4'!N371+'havelvac 7.5'!N371+'havelvac 7.6'!N371+'havelvac 7.7'!N371+'havelvac 7.9'!N371+'havelvac 7.8'!N371+'havelvac 7.10'!N371+'havelvac 7.11'!N371+'havelvac 7.12'!N371+'havelvac 7.13'!N369</f>
        <v>0</v>
      </c>
      <c r="O331" s="187">
        <f>+'havelvac 7.2'!O371+'havelvac 7.3'!O371+'havelvac 7.4'!O371+'havelvac 7.5'!O371+'havelvac 7.6'!O371+'havelvac 7.7'!O371+'havelvac 7.9'!O371+'havelvac 7.8'!O371+'havelvac 7.10'!O371+'havelvac 7.11'!O371+'havelvac 7.12'!O371+'havelvac 7.13'!O369</f>
        <v>0</v>
      </c>
      <c r="P331" s="227" t="str">
        <f t="shared" si="31"/>
        <v xml:space="preserve"> </v>
      </c>
      <c r="Q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27" t="str">
        <f t="shared" si="32"/>
        <v xml:space="preserve"> </v>
      </c>
      <c r="S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27" t="str">
        <f t="shared" si="33"/>
        <v xml:space="preserve"> </v>
      </c>
      <c r="U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87">
        <f>+'havelvac 7.2'!P371+'havelvac 7.3'!P371+'havelvac 7.4'!P371+'havelvac 7.5'!P371+'havelvac 7.6'!P371+'havelvac 7.7'!P371+'havelvac 7.9'!P371+'havelvac 7.8'!P371+'havelvac 7.10'!P371+'havelvac 7.11'!P371+'havelvac 7.12'!P371+'havelvac 7.13'!P369</f>
        <v>0</v>
      </c>
      <c r="W331" s="227" t="str">
        <f t="shared" si="34"/>
        <v xml:space="preserve"> </v>
      </c>
      <c r="X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27" t="str">
        <f t="shared" si="35"/>
        <v xml:space="preserve"> </v>
      </c>
      <c r="Z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27" t="str">
        <f t="shared" si="36"/>
        <v xml:space="preserve"> </v>
      </c>
      <c r="AB33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6" customFormat="1" ht="12.75" hidden="1">
      <c r="A332" s="183" t="str">
        <f t="shared" si="38"/>
        <v>71060500000001</v>
      </c>
      <c r="B332" s="184" t="s">
        <v>439</v>
      </c>
      <c r="C332" s="133" t="s">
        <v>157</v>
      </c>
      <c r="D332" s="132" t="s">
        <v>149</v>
      </c>
      <c r="E332" s="131" t="s">
        <v>441</v>
      </c>
      <c r="F332" s="185" t="s">
        <v>441</v>
      </c>
      <c r="G332" s="186" t="s">
        <v>96</v>
      </c>
      <c r="H332" s="24"/>
      <c r="I332" s="17"/>
      <c r="J332" s="18"/>
      <c r="K332" s="18"/>
      <c r="L332" s="29" t="s">
        <v>110</v>
      </c>
      <c r="M332" s="30"/>
      <c r="N332" s="189">
        <f>+'havelvac 7.2'!N372+'havelvac 7.3'!N372+'havelvac 7.4'!N372+'havelvac 7.5'!N372+'havelvac 7.6'!N372+'havelvac 7.7'!N372+'havelvac 7.9'!N372+'havelvac 7.8'!N372+'havelvac 7.10'!N372+'havelvac 7.11'!N372+'havelvac 7.12'!N372+'havelvac 7.13'!N370</f>
        <v>0</v>
      </c>
      <c r="O332" s="189">
        <f>+'havelvac 7.2'!O372+'havelvac 7.3'!O372+'havelvac 7.4'!O372+'havelvac 7.5'!O372+'havelvac 7.6'!O372+'havelvac 7.7'!O372+'havelvac 7.9'!O372+'havelvac 7.8'!O372+'havelvac 7.10'!O372+'havelvac 7.11'!O372+'havelvac 7.12'!O372+'havelvac 7.13'!O370</f>
        <v>0</v>
      </c>
      <c r="P332" s="226" t="str">
        <f t="shared" si="31"/>
        <v xml:space="preserve"> </v>
      </c>
      <c r="Q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26" t="str">
        <f t="shared" si="32"/>
        <v xml:space="preserve"> </v>
      </c>
      <c r="S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26" t="str">
        <f t="shared" si="33"/>
        <v xml:space="preserve"> </v>
      </c>
      <c r="U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89">
        <f>+'havelvac 7.2'!P372+'havelvac 7.3'!P372+'havelvac 7.4'!P372+'havelvac 7.5'!P372+'havelvac 7.6'!P372+'havelvac 7.7'!P372+'havelvac 7.9'!P372+'havelvac 7.8'!P372+'havelvac 7.10'!P372+'havelvac 7.11'!P372+'havelvac 7.12'!P372+'havelvac 7.13'!P370</f>
        <v>0</v>
      </c>
      <c r="W332" s="226" t="str">
        <f t="shared" si="34"/>
        <v xml:space="preserve"> </v>
      </c>
      <c r="X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26" t="str">
        <f t="shared" si="35"/>
        <v xml:space="preserve"> </v>
      </c>
      <c r="Z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26" t="str">
        <f t="shared" si="36"/>
        <v xml:space="preserve"> </v>
      </c>
      <c r="AB33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92" customFormat="1" ht="38.25" hidden="1">
      <c r="A333" s="183" t="str">
        <f t="shared" si="38"/>
        <v>71060501000000</v>
      </c>
      <c r="B333" s="184" t="s">
        <v>439</v>
      </c>
      <c r="C333" s="133" t="s">
        <v>157</v>
      </c>
      <c r="D333" s="132" t="s">
        <v>149</v>
      </c>
      <c r="E333" s="131" t="s">
        <v>106</v>
      </c>
      <c r="F333" s="185" t="s">
        <v>441</v>
      </c>
      <c r="G333" s="186" t="s">
        <v>440</v>
      </c>
      <c r="H333" s="150">
        <v>2651</v>
      </c>
      <c r="I333" s="151" t="s">
        <v>157</v>
      </c>
      <c r="J333" s="152">
        <v>5</v>
      </c>
      <c r="K333" s="152">
        <v>1</v>
      </c>
      <c r="L333" s="153" t="s">
        <v>261</v>
      </c>
      <c r="M333" s="154"/>
      <c r="N333" s="191">
        <f>+'havelvac 7.2'!N373+'havelvac 7.3'!N373+'havelvac 7.4'!N373+'havelvac 7.5'!N373+'havelvac 7.6'!N373+'havelvac 7.7'!N373+'havelvac 7.9'!N373+'havelvac 7.8'!N373+'havelvac 7.10'!N373+'havelvac 7.11'!N373+'havelvac 7.12'!N373+'havelvac 7.13'!N371</f>
        <v>0</v>
      </c>
      <c r="O333" s="191">
        <f>+'havelvac 7.2'!O373+'havelvac 7.3'!O373+'havelvac 7.4'!O373+'havelvac 7.5'!O373+'havelvac 7.6'!O373+'havelvac 7.7'!O373+'havelvac 7.9'!O373+'havelvac 7.8'!O373+'havelvac 7.10'!O373+'havelvac 7.11'!O373+'havelvac 7.12'!O373+'havelvac 7.13'!O371</f>
        <v>0</v>
      </c>
      <c r="P333" s="228" t="str">
        <f t="shared" si="31"/>
        <v xml:space="preserve"> </v>
      </c>
      <c r="Q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28" t="str">
        <f t="shared" si="32"/>
        <v xml:space="preserve"> </v>
      </c>
      <c r="S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28" t="str">
        <f t="shared" si="33"/>
        <v xml:space="preserve"> </v>
      </c>
      <c r="U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91">
        <f>+'havelvac 7.2'!P373+'havelvac 7.3'!P373+'havelvac 7.4'!P373+'havelvac 7.5'!P373+'havelvac 7.6'!P373+'havelvac 7.7'!P373+'havelvac 7.9'!P373+'havelvac 7.8'!P373+'havelvac 7.10'!P373+'havelvac 7.11'!P373+'havelvac 7.12'!P373+'havelvac 7.13'!P371</f>
        <v>0</v>
      </c>
      <c r="W333" s="228" t="str">
        <f t="shared" si="34"/>
        <v xml:space="preserve"> </v>
      </c>
      <c r="X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28" t="str">
        <f t="shared" si="35"/>
        <v xml:space="preserve"> </v>
      </c>
      <c r="Z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28" t="str">
        <f t="shared" si="36"/>
        <v xml:space="preserve"> </v>
      </c>
      <c r="AB33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6" customFormat="1" ht="12.75" hidden="1">
      <c r="A334" s="183" t="str">
        <f t="shared" si="38"/>
        <v>71060501000001</v>
      </c>
      <c r="B334" s="184" t="s">
        <v>439</v>
      </c>
      <c r="C334" s="133" t="s">
        <v>157</v>
      </c>
      <c r="D334" s="132" t="s">
        <v>149</v>
      </c>
      <c r="E334" s="131" t="s">
        <v>106</v>
      </c>
      <c r="F334" s="185" t="s">
        <v>441</v>
      </c>
      <c r="G334" s="186" t="s">
        <v>96</v>
      </c>
      <c r="H334" s="24"/>
      <c r="I334" s="24"/>
      <c r="J334" s="25"/>
      <c r="K334" s="25"/>
      <c r="L334" s="29" t="s">
        <v>108</v>
      </c>
      <c r="M334" s="30"/>
      <c r="N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7.13'!N372</f>
        <v>#REF!</v>
      </c>
      <c r="O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7.13'!O372</f>
        <v>#REF!</v>
      </c>
      <c r="P334" s="226" t="str">
        <f t="shared" si="31"/>
        <v xml:space="preserve"> </v>
      </c>
      <c r="Q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26" t="str">
        <f t="shared" si="32"/>
        <v xml:space="preserve"> </v>
      </c>
      <c r="S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26" t="str">
        <f t="shared" si="33"/>
        <v xml:space="preserve"> </v>
      </c>
      <c r="U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7.13'!P372</f>
        <v>#REF!</v>
      </c>
      <c r="W334" s="226" t="str">
        <f t="shared" si="34"/>
        <v xml:space="preserve"> </v>
      </c>
      <c r="X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26" t="str">
        <f t="shared" si="35"/>
        <v xml:space="preserve"> </v>
      </c>
      <c r="Z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26" t="str">
        <f t="shared" si="36"/>
        <v xml:space="preserve"> </v>
      </c>
      <c r="AB33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97" customFormat="1" ht="27" hidden="1">
      <c r="A335" s="183" t="str">
        <f t="shared" si="38"/>
        <v>71060501010000</v>
      </c>
      <c r="B335" s="184" t="s">
        <v>439</v>
      </c>
      <c r="C335" s="133" t="s">
        <v>157</v>
      </c>
      <c r="D335" s="132" t="s">
        <v>149</v>
      </c>
      <c r="E335" s="131" t="s">
        <v>106</v>
      </c>
      <c r="F335" s="185" t="s">
        <v>106</v>
      </c>
      <c r="G335" s="186" t="s">
        <v>440</v>
      </c>
      <c r="H335" s="145"/>
      <c r="I335" s="146"/>
      <c r="J335" s="147"/>
      <c r="K335" s="147"/>
      <c r="L335" s="26" t="s">
        <v>262</v>
      </c>
      <c r="M335" s="27"/>
      <c r="N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7.13'!N373</f>
        <v>#REF!</v>
      </c>
      <c r="O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7.13'!O373</f>
        <v>#REF!</v>
      </c>
      <c r="P335" s="229" t="str">
        <f t="shared" si="31"/>
        <v xml:space="preserve"> </v>
      </c>
      <c r="Q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29" t="str">
        <f t="shared" si="32"/>
        <v xml:space="preserve"> </v>
      </c>
      <c r="S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29" t="str">
        <f t="shared" si="33"/>
        <v xml:space="preserve"> </v>
      </c>
      <c r="U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7.13'!P373</f>
        <v>#REF!</v>
      </c>
      <c r="W335" s="229" t="str">
        <f t="shared" si="34"/>
        <v xml:space="preserve"> </v>
      </c>
      <c r="X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29" t="str">
        <f t="shared" si="35"/>
        <v xml:space="preserve"> </v>
      </c>
      <c r="Z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29" t="str">
        <f t="shared" si="36"/>
        <v xml:space="preserve"> </v>
      </c>
      <c r="AB3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6" customFormat="1" hidden="1">
      <c r="A336" s="183" t="str">
        <f t="shared" si="38"/>
        <v>71060501015134</v>
      </c>
      <c r="B336" s="184" t="s">
        <v>439</v>
      </c>
      <c r="C336" s="133" t="s">
        <v>157</v>
      </c>
      <c r="D336" s="132" t="s">
        <v>149</v>
      </c>
      <c r="E336" s="131" t="s">
        <v>106</v>
      </c>
      <c r="F336" s="185" t="s">
        <v>106</v>
      </c>
      <c r="G336" s="130">
        <v>5134</v>
      </c>
      <c r="H336" s="24"/>
      <c r="I336" s="24"/>
      <c r="J336" s="25"/>
      <c r="K336" s="25"/>
      <c r="L336" s="31" t="s">
        <v>139</v>
      </c>
      <c r="M336" s="47">
        <v>5134</v>
      </c>
      <c r="N336" s="182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36" s="182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36" s="230" t="str">
        <f t="shared" ref="P336:P399" si="39">IFERROR(Q336/O336, " ")</f>
        <v xml:space="preserve"> </v>
      </c>
      <c r="Q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30" t="str">
        <f t="shared" ref="R336:R399" si="40">IFERROR(S336/O336, " ")</f>
        <v xml:space="preserve"> </v>
      </c>
      <c r="S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30" t="str">
        <f t="shared" ref="T336:T399" si="41">IFERROR(U336/O336, " ")</f>
        <v xml:space="preserve"> </v>
      </c>
      <c r="U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82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36" s="230" t="str">
        <f t="shared" ref="W336:W399" si="42">IFERROR(X336/V336, " ")</f>
        <v xml:space="preserve"> </v>
      </c>
      <c r="X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30" t="str">
        <f t="shared" ref="Y336:Y399" si="43">IFERROR(Z336/V336, " ")</f>
        <v xml:space="preserve"> </v>
      </c>
      <c r="Z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30" t="str">
        <f t="shared" ref="AA336:AA399" si="44">IFERROR(AB336/V336, " ")</f>
        <v xml:space="preserve"> </v>
      </c>
      <c r="AB3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88" customFormat="1" ht="27">
      <c r="A337" s="183" t="str">
        <f t="shared" si="38"/>
        <v>71060600000000</v>
      </c>
      <c r="B337" s="184" t="s">
        <v>439</v>
      </c>
      <c r="C337" s="133" t="s">
        <v>157</v>
      </c>
      <c r="D337" s="132" t="s">
        <v>157</v>
      </c>
      <c r="E337" s="131" t="s">
        <v>441</v>
      </c>
      <c r="F337" s="185" t="s">
        <v>441</v>
      </c>
      <c r="G337" s="186" t="s">
        <v>440</v>
      </c>
      <c r="H337" s="174">
        <v>2660</v>
      </c>
      <c r="I337" s="165" t="s">
        <v>157</v>
      </c>
      <c r="J337" s="166">
        <v>6</v>
      </c>
      <c r="K337" s="166">
        <v>0</v>
      </c>
      <c r="L337" s="167" t="s">
        <v>263</v>
      </c>
      <c r="M337" s="175"/>
      <c r="N337" s="187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37" s="187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37" s="227" t="str">
        <f t="shared" si="39"/>
        <v xml:space="preserve"> </v>
      </c>
      <c r="Q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27" t="str">
        <f t="shared" si="40"/>
        <v xml:space="preserve"> </v>
      </c>
      <c r="S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27" t="str">
        <f t="shared" si="41"/>
        <v xml:space="preserve"> </v>
      </c>
      <c r="U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87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37" s="227" t="str">
        <f t="shared" si="42"/>
        <v xml:space="preserve"> </v>
      </c>
      <c r="X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27" t="str">
        <f t="shared" si="43"/>
        <v xml:space="preserve"> </v>
      </c>
      <c r="Z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27" t="str">
        <f t="shared" si="44"/>
        <v xml:space="preserve"> </v>
      </c>
      <c r="AB33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6" customFormat="1" ht="12.75">
      <c r="A338" s="183" t="str">
        <f t="shared" si="38"/>
        <v>71060600000001</v>
      </c>
      <c r="B338" s="184" t="s">
        <v>439</v>
      </c>
      <c r="C338" s="133" t="s">
        <v>157</v>
      </c>
      <c r="D338" s="132" t="s">
        <v>157</v>
      </c>
      <c r="E338" s="131" t="s">
        <v>441</v>
      </c>
      <c r="F338" s="185" t="s">
        <v>441</v>
      </c>
      <c r="G338" s="186" t="s">
        <v>96</v>
      </c>
      <c r="H338" s="24"/>
      <c r="I338" s="17"/>
      <c r="J338" s="18"/>
      <c r="K338" s="18"/>
      <c r="L338" s="29" t="s">
        <v>110</v>
      </c>
      <c r="M338" s="30"/>
      <c r="N338" s="189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38" s="189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38" s="226" t="str">
        <f t="shared" si="39"/>
        <v xml:space="preserve"> </v>
      </c>
      <c r="Q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26" t="str">
        <f t="shared" si="40"/>
        <v xml:space="preserve"> </v>
      </c>
      <c r="S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26" t="str">
        <f t="shared" si="41"/>
        <v xml:space="preserve"> </v>
      </c>
      <c r="U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89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38" s="226" t="str">
        <f t="shared" si="42"/>
        <v xml:space="preserve"> </v>
      </c>
      <c r="X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26" t="str">
        <f t="shared" si="43"/>
        <v xml:space="preserve"> </v>
      </c>
      <c r="Z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26" t="str">
        <f t="shared" si="44"/>
        <v xml:space="preserve"> </v>
      </c>
      <c r="AB33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92" customFormat="1" ht="25.5">
      <c r="A339" s="183" t="str">
        <f t="shared" si="38"/>
        <v>71060601000000</v>
      </c>
      <c r="B339" s="184" t="s">
        <v>439</v>
      </c>
      <c r="C339" s="133" t="s">
        <v>157</v>
      </c>
      <c r="D339" s="132" t="s">
        <v>157</v>
      </c>
      <c r="E339" s="131" t="s">
        <v>106</v>
      </c>
      <c r="F339" s="185" t="s">
        <v>441</v>
      </c>
      <c r="G339" s="186" t="s">
        <v>440</v>
      </c>
      <c r="H339" s="150">
        <v>2661</v>
      </c>
      <c r="I339" s="151" t="s">
        <v>157</v>
      </c>
      <c r="J339" s="152">
        <v>6</v>
      </c>
      <c r="K339" s="152">
        <v>1</v>
      </c>
      <c r="L339" s="153" t="s">
        <v>263</v>
      </c>
      <c r="M339" s="154"/>
      <c r="N339" s="191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39" s="191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39" s="228" t="str">
        <f t="shared" si="39"/>
        <v xml:space="preserve"> </v>
      </c>
      <c r="Q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28" t="str">
        <f t="shared" si="40"/>
        <v xml:space="preserve"> </v>
      </c>
      <c r="S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28" t="str">
        <f t="shared" si="41"/>
        <v xml:space="preserve"> </v>
      </c>
      <c r="U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91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39" s="228" t="str">
        <f t="shared" si="42"/>
        <v xml:space="preserve"> </v>
      </c>
      <c r="X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28" t="str">
        <f t="shared" si="43"/>
        <v xml:space="preserve"> </v>
      </c>
      <c r="Z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28" t="str">
        <f t="shared" si="44"/>
        <v xml:space="preserve"> </v>
      </c>
      <c r="AB33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6" customFormat="1" ht="12.75">
      <c r="A340" s="183" t="str">
        <f t="shared" si="38"/>
        <v>71060601000001</v>
      </c>
      <c r="B340" s="184" t="s">
        <v>439</v>
      </c>
      <c r="C340" s="133" t="s">
        <v>157</v>
      </c>
      <c r="D340" s="132" t="s">
        <v>157</v>
      </c>
      <c r="E340" s="131" t="s">
        <v>106</v>
      </c>
      <c r="F340" s="185" t="s">
        <v>441</v>
      </c>
      <c r="G340" s="186" t="s">
        <v>96</v>
      </c>
      <c r="H340" s="24"/>
      <c r="I340" s="24"/>
      <c r="J340" s="25"/>
      <c r="K340" s="25"/>
      <c r="L340" s="29" t="s">
        <v>108</v>
      </c>
      <c r="M340" s="30"/>
      <c r="N340" s="189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40" s="189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40" s="226" t="str">
        <f t="shared" si="39"/>
        <v xml:space="preserve"> </v>
      </c>
      <c r="Q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26" t="str">
        <f t="shared" si="40"/>
        <v xml:space="preserve"> </v>
      </c>
      <c r="S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26" t="str">
        <f t="shared" si="41"/>
        <v xml:space="preserve"> </v>
      </c>
      <c r="U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89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40" s="226" t="str">
        <f t="shared" si="42"/>
        <v xml:space="preserve"> </v>
      </c>
      <c r="X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26" t="str">
        <f t="shared" si="43"/>
        <v xml:space="preserve"> </v>
      </c>
      <c r="Z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26" t="str">
        <f t="shared" si="44"/>
        <v xml:space="preserve"> </v>
      </c>
      <c r="AB34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97" customFormat="1" ht="27">
      <c r="A341" s="183" t="str">
        <f t="shared" si="38"/>
        <v>71060601010000</v>
      </c>
      <c r="B341" s="184" t="s">
        <v>439</v>
      </c>
      <c r="C341" s="133" t="s">
        <v>157</v>
      </c>
      <c r="D341" s="132" t="s">
        <v>157</v>
      </c>
      <c r="E341" s="131" t="s">
        <v>106</v>
      </c>
      <c r="F341" s="185" t="s">
        <v>106</v>
      </c>
      <c r="G341" s="186" t="s">
        <v>440</v>
      </c>
      <c r="H341" s="145"/>
      <c r="I341" s="146"/>
      <c r="J341" s="147"/>
      <c r="K341" s="147"/>
      <c r="L341" s="26" t="s">
        <v>264</v>
      </c>
      <c r="M341" s="27"/>
      <c r="N341" s="196">
        <f>+'havelvac 7.2'!N382+'havelvac 7.3'!N382+'havelvac 7.4'!N382+'havelvac 7.5'!N382+'havelvac 7.6'!N382+'havelvac 7.7'!N382+'havelvac 7.9'!N382+'havelvac 7.8'!N382+'havelvac 7.10'!N382+'havelvac 7.11'!N382+'havelvac 7.12'!N382+'havelvac 7.13'!N380</f>
        <v>0</v>
      </c>
      <c r="O341" s="196">
        <f>+'havelvac 7.2'!O382+'havelvac 7.3'!O382+'havelvac 7.4'!O382+'havelvac 7.5'!O382+'havelvac 7.6'!O382+'havelvac 7.7'!O382+'havelvac 7.9'!O382+'havelvac 7.8'!O382+'havelvac 7.10'!O382+'havelvac 7.11'!O382+'havelvac 7.12'!O382+'havelvac 7.13'!O380</f>
        <v>0</v>
      </c>
      <c r="P341" s="229" t="str">
        <f t="shared" si="39"/>
        <v xml:space="preserve"> </v>
      </c>
      <c r="Q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29" t="str">
        <f t="shared" si="40"/>
        <v xml:space="preserve"> </v>
      </c>
      <c r="S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29" t="str">
        <f t="shared" si="41"/>
        <v xml:space="preserve"> </v>
      </c>
      <c r="U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96">
        <f>+'havelvac 7.2'!P382+'havelvac 7.3'!P382+'havelvac 7.4'!P382+'havelvac 7.5'!P382+'havelvac 7.6'!P382+'havelvac 7.7'!P382+'havelvac 7.9'!P382+'havelvac 7.8'!P382+'havelvac 7.10'!P382+'havelvac 7.11'!P382+'havelvac 7.12'!P382+'havelvac 7.13'!P380</f>
        <v>0</v>
      </c>
      <c r="W341" s="229" t="str">
        <f t="shared" si="42"/>
        <v xml:space="preserve"> </v>
      </c>
      <c r="X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29" t="str">
        <f t="shared" si="43"/>
        <v xml:space="preserve"> </v>
      </c>
      <c r="Z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29" t="str">
        <f t="shared" si="44"/>
        <v xml:space="preserve"> </v>
      </c>
      <c r="AB34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6" customFormat="1" ht="25.5">
      <c r="A342" s="183" t="str">
        <f t="shared" si="38"/>
        <v>71060601014251</v>
      </c>
      <c r="B342" s="184" t="s">
        <v>439</v>
      </c>
      <c r="C342" s="133" t="s">
        <v>157</v>
      </c>
      <c r="D342" s="132" t="s">
        <v>157</v>
      </c>
      <c r="E342" s="131" t="s">
        <v>106</v>
      </c>
      <c r="F342" s="185" t="s">
        <v>106</v>
      </c>
      <c r="G342" s="130">
        <v>4251</v>
      </c>
      <c r="H342" s="16"/>
      <c r="I342" s="24"/>
      <c r="J342" s="25"/>
      <c r="K342" s="25"/>
      <c r="L342" s="29" t="s">
        <v>142</v>
      </c>
      <c r="M342" s="43">
        <v>4251</v>
      </c>
      <c r="N342" s="182">
        <f>+'havelvac 7.2'!N383+'havelvac 7.3'!N383+'havelvac 7.4'!N383+'havelvac 7.5'!N383+'havelvac 7.6'!N383+'havelvac 7.7'!N383+'havelvac 7.9'!N383+'havelvac 7.8'!N383+'havelvac 7.10'!N383+'havelvac 7.11'!N383+'havelvac 7.12'!N383+'havelvac 7.13'!N381</f>
        <v>0</v>
      </c>
      <c r="O342" s="182">
        <f>+'havelvac 7.2'!O383+'havelvac 7.3'!O383+'havelvac 7.4'!O383+'havelvac 7.5'!O383+'havelvac 7.6'!O383+'havelvac 7.7'!O383+'havelvac 7.9'!O383+'havelvac 7.8'!O383+'havelvac 7.10'!O383+'havelvac 7.11'!O383+'havelvac 7.12'!O383+'havelvac 7.13'!O381</f>
        <v>0</v>
      </c>
      <c r="P342" s="230" t="str">
        <f t="shared" si="39"/>
        <v xml:space="preserve"> </v>
      </c>
      <c r="Q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30" t="str">
        <f t="shared" si="40"/>
        <v xml:space="preserve"> </v>
      </c>
      <c r="S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30" t="str">
        <f t="shared" si="41"/>
        <v xml:space="preserve"> </v>
      </c>
      <c r="U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82">
        <f>+'havelvac 7.2'!P383+'havelvac 7.3'!P383+'havelvac 7.4'!P383+'havelvac 7.5'!P383+'havelvac 7.6'!P383+'havelvac 7.7'!P383+'havelvac 7.9'!P383+'havelvac 7.8'!P383+'havelvac 7.10'!P383+'havelvac 7.11'!P383+'havelvac 7.12'!P383+'havelvac 7.13'!P381</f>
        <v>0</v>
      </c>
      <c r="W342" s="230" t="str">
        <f t="shared" si="42"/>
        <v xml:space="preserve"> </v>
      </c>
      <c r="X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30" t="str">
        <f t="shared" si="43"/>
        <v xml:space="preserve"> </v>
      </c>
      <c r="Z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30" t="str">
        <f t="shared" si="44"/>
        <v xml:space="preserve"> </v>
      </c>
      <c r="AB3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6" customFormat="1" hidden="1">
      <c r="A343" s="183" t="str">
        <f t="shared" si="38"/>
        <v>71060601014269</v>
      </c>
      <c r="B343" s="199" t="s">
        <v>439</v>
      </c>
      <c r="C343" s="133" t="s">
        <v>157</v>
      </c>
      <c r="D343" s="132" t="s">
        <v>157</v>
      </c>
      <c r="E343" s="131" t="s">
        <v>106</v>
      </c>
      <c r="F343" s="185" t="s">
        <v>106</v>
      </c>
      <c r="G343" s="130">
        <v>4269</v>
      </c>
      <c r="H343" s="190"/>
      <c r="I343" s="193"/>
      <c r="J343" s="200"/>
      <c r="K343" s="201"/>
      <c r="L343" s="202" t="s">
        <v>240</v>
      </c>
      <c r="M343" s="12">
        <v>4269</v>
      </c>
      <c r="N343" s="182">
        <f>+'havelvac 7.2'!N384+'havelvac 7.3'!N384+'havelvac 7.4'!N384+'havelvac 7.5'!N384+'havelvac 7.6'!N384+'havelvac 7.7'!N384+'havelvac 7.9'!N384+'havelvac 7.8'!N384+'havelvac 7.10'!N384+'havelvac 7.11'!N384+'havelvac 7.12'!N384+'havelvac 7.13'!N382</f>
        <v>0</v>
      </c>
      <c r="O343" s="182">
        <f>+'havelvac 7.2'!O384+'havelvac 7.3'!O384+'havelvac 7.4'!O384+'havelvac 7.5'!O384+'havelvac 7.6'!O384+'havelvac 7.7'!O384+'havelvac 7.9'!O384+'havelvac 7.8'!O384+'havelvac 7.10'!O384+'havelvac 7.11'!O384+'havelvac 7.12'!O384+'havelvac 7.13'!O382</f>
        <v>0</v>
      </c>
      <c r="P343" s="230" t="str">
        <f t="shared" si="39"/>
        <v xml:space="preserve"> </v>
      </c>
      <c r="Q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30" t="str">
        <f t="shared" si="40"/>
        <v xml:space="preserve"> </v>
      </c>
      <c r="S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30" t="str">
        <f t="shared" si="41"/>
        <v xml:space="preserve"> </v>
      </c>
      <c r="U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82">
        <f>+'havelvac 7.2'!P384+'havelvac 7.3'!P384+'havelvac 7.4'!P384+'havelvac 7.5'!P384+'havelvac 7.6'!P384+'havelvac 7.7'!P384+'havelvac 7.9'!P384+'havelvac 7.8'!P384+'havelvac 7.10'!P384+'havelvac 7.11'!P384+'havelvac 7.12'!P384+'havelvac 7.13'!P382</f>
        <v>0</v>
      </c>
      <c r="W343" s="230" t="str">
        <f t="shared" si="42"/>
        <v xml:space="preserve"> </v>
      </c>
      <c r="X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30" t="str">
        <f t="shared" si="43"/>
        <v xml:space="preserve"> </v>
      </c>
      <c r="Z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30" t="str">
        <f t="shared" si="44"/>
        <v xml:space="preserve"> </v>
      </c>
      <c r="AB3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6" customFormat="1" ht="25.5" hidden="1">
      <c r="A344" s="183" t="str">
        <f t="shared" si="38"/>
        <v>71060601014521</v>
      </c>
      <c r="B344" s="199" t="s">
        <v>439</v>
      </c>
      <c r="C344" s="133" t="s">
        <v>157</v>
      </c>
      <c r="D344" s="132" t="s">
        <v>157</v>
      </c>
      <c r="E344" s="131" t="s">
        <v>106</v>
      </c>
      <c r="F344" s="185" t="s">
        <v>106</v>
      </c>
      <c r="G344" s="130">
        <v>4521</v>
      </c>
      <c r="H344" s="190"/>
      <c r="I344" s="193"/>
      <c r="J344" s="200"/>
      <c r="K344" s="201"/>
      <c r="L344" s="202" t="s">
        <v>267</v>
      </c>
      <c r="M344" s="12">
        <v>4521</v>
      </c>
      <c r="N344" s="182">
        <f>+'havelvac 7.2'!N385+'havelvac 7.3'!N385+'havelvac 7.4'!N385+'havelvac 7.5'!N385+'havelvac 7.6'!N385+'havelvac 7.7'!N385+'havelvac 7.9'!N385+'havelvac 7.8'!N385+'havelvac 7.10'!N385+'havelvac 7.11'!N385+'havelvac 7.12'!N385+'havelvac 7.13'!N383</f>
        <v>0</v>
      </c>
      <c r="O344" s="182">
        <f>+'havelvac 7.2'!O385+'havelvac 7.3'!O385+'havelvac 7.4'!O385+'havelvac 7.5'!O385+'havelvac 7.6'!O385+'havelvac 7.7'!O385+'havelvac 7.9'!O385+'havelvac 7.8'!O385+'havelvac 7.10'!O385+'havelvac 7.11'!O385+'havelvac 7.12'!O385+'havelvac 7.13'!O383</f>
        <v>0</v>
      </c>
      <c r="P344" s="230" t="str">
        <f t="shared" si="39"/>
        <v xml:space="preserve"> </v>
      </c>
      <c r="Q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30" t="str">
        <f t="shared" si="40"/>
        <v xml:space="preserve"> </v>
      </c>
      <c r="S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30" t="str">
        <f t="shared" si="41"/>
        <v xml:space="preserve"> </v>
      </c>
      <c r="U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82">
        <f>+'havelvac 7.2'!P385+'havelvac 7.3'!P385+'havelvac 7.4'!P385+'havelvac 7.5'!P385+'havelvac 7.6'!P385+'havelvac 7.7'!P385+'havelvac 7.9'!P385+'havelvac 7.8'!P385+'havelvac 7.10'!P385+'havelvac 7.11'!P385+'havelvac 7.12'!P385+'havelvac 7.13'!P383</f>
        <v>0</v>
      </c>
      <c r="W344" s="230" t="str">
        <f t="shared" si="42"/>
        <v xml:space="preserve"> </v>
      </c>
      <c r="X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30" t="str">
        <f t="shared" si="43"/>
        <v xml:space="preserve"> </v>
      </c>
      <c r="Z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30" t="str">
        <f t="shared" si="44"/>
        <v xml:space="preserve"> </v>
      </c>
      <c r="AB3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97" customFormat="1" ht="27">
      <c r="A345" s="183" t="str">
        <f t="shared" si="38"/>
        <v>71060601020000</v>
      </c>
      <c r="B345" s="184" t="s">
        <v>439</v>
      </c>
      <c r="C345" s="133" t="s">
        <v>157</v>
      </c>
      <c r="D345" s="132" t="s">
        <v>157</v>
      </c>
      <c r="E345" s="131" t="s">
        <v>106</v>
      </c>
      <c r="F345" s="185" t="s">
        <v>140</v>
      </c>
      <c r="G345" s="186" t="s">
        <v>440</v>
      </c>
      <c r="H345" s="145"/>
      <c r="I345" s="146"/>
      <c r="J345" s="147"/>
      <c r="K345" s="147"/>
      <c r="L345" s="26" t="s">
        <v>265</v>
      </c>
      <c r="M345" s="27"/>
      <c r="N345" s="196">
        <f>+'havelvac 7.2'!N386+'havelvac 7.3'!N386+'havelvac 7.4'!N386+'havelvac 7.5'!N386+'havelvac 7.6'!N386+'havelvac 7.7'!N386+'havelvac 7.9'!N386+'havelvac 7.8'!N386+'havelvac 7.10'!N386+'havelvac 7.11'!N386+'havelvac 7.12'!N386+'havelvac 7.13'!N384</f>
        <v>0</v>
      </c>
      <c r="O345" s="196">
        <f>+'havelvac 7.2'!O386+'havelvac 7.3'!O386+'havelvac 7.4'!O386+'havelvac 7.5'!O386+'havelvac 7.6'!O386+'havelvac 7.7'!O386+'havelvac 7.9'!O386+'havelvac 7.8'!O386+'havelvac 7.10'!O386+'havelvac 7.11'!O386+'havelvac 7.12'!O386+'havelvac 7.13'!O384</f>
        <v>0</v>
      </c>
      <c r="P345" s="229" t="str">
        <f t="shared" si="39"/>
        <v xml:space="preserve"> </v>
      </c>
      <c r="Q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29" t="str">
        <f t="shared" si="40"/>
        <v xml:space="preserve"> </v>
      </c>
      <c r="S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29" t="str">
        <f t="shared" si="41"/>
        <v xml:space="preserve"> </v>
      </c>
      <c r="U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96">
        <f>+'havelvac 7.2'!P386+'havelvac 7.3'!P386+'havelvac 7.4'!P386+'havelvac 7.5'!P386+'havelvac 7.6'!P386+'havelvac 7.7'!P386+'havelvac 7.9'!P386+'havelvac 7.8'!P386+'havelvac 7.10'!P386+'havelvac 7.11'!P386+'havelvac 7.12'!P386+'havelvac 7.13'!P384</f>
        <v>0</v>
      </c>
      <c r="W345" s="229" t="str">
        <f t="shared" si="42"/>
        <v xml:space="preserve"> </v>
      </c>
      <c r="X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29" t="str">
        <f t="shared" si="43"/>
        <v xml:space="preserve"> </v>
      </c>
      <c r="Z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29" t="str">
        <f t="shared" si="44"/>
        <v xml:space="preserve"> </v>
      </c>
      <c r="AB34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6" customFormat="1">
      <c r="A346" s="183" t="str">
        <f t="shared" si="38"/>
        <v>71060601024269</v>
      </c>
      <c r="B346" s="184" t="s">
        <v>439</v>
      </c>
      <c r="C346" s="133" t="s">
        <v>157</v>
      </c>
      <c r="D346" s="132" t="s">
        <v>157</v>
      </c>
      <c r="E346" s="131" t="s">
        <v>106</v>
      </c>
      <c r="F346" s="185" t="s">
        <v>140</v>
      </c>
      <c r="G346" s="130">
        <v>4269</v>
      </c>
      <c r="H346" s="16"/>
      <c r="I346" s="24"/>
      <c r="J346" s="25"/>
      <c r="K346" s="25"/>
      <c r="L346" s="29" t="s">
        <v>240</v>
      </c>
      <c r="M346" s="43">
        <v>4269</v>
      </c>
      <c r="N346" s="182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46" s="182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46" s="230" t="str">
        <f t="shared" si="39"/>
        <v xml:space="preserve"> </v>
      </c>
      <c r="Q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30" t="str">
        <f t="shared" si="40"/>
        <v xml:space="preserve"> </v>
      </c>
      <c r="S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30" t="str">
        <f t="shared" si="41"/>
        <v xml:space="preserve"> </v>
      </c>
      <c r="U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82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46" s="230" t="str">
        <f t="shared" si="42"/>
        <v xml:space="preserve"> </v>
      </c>
      <c r="X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30" t="str">
        <f t="shared" si="43"/>
        <v xml:space="preserve"> </v>
      </c>
      <c r="Z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30" t="str">
        <f t="shared" si="44"/>
        <v xml:space="preserve"> </v>
      </c>
      <c r="AB34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6" customFormat="1">
      <c r="A347" s="183" t="str">
        <f t="shared" si="38"/>
        <v>71060601025113</v>
      </c>
      <c r="B347" s="184" t="s">
        <v>439</v>
      </c>
      <c r="C347" s="133" t="s">
        <v>157</v>
      </c>
      <c r="D347" s="132" t="s">
        <v>157</v>
      </c>
      <c r="E347" s="131" t="s">
        <v>106</v>
      </c>
      <c r="F347" s="185" t="s">
        <v>140</v>
      </c>
      <c r="G347" s="130">
        <v>5113</v>
      </c>
      <c r="H347" s="16"/>
      <c r="I347" s="24"/>
      <c r="J347" s="25"/>
      <c r="K347" s="25"/>
      <c r="L347" s="31" t="s">
        <v>174</v>
      </c>
      <c r="M347" s="32">
        <v>5113</v>
      </c>
      <c r="N347" s="182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47" s="182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47" s="230" t="str">
        <f t="shared" si="39"/>
        <v xml:space="preserve"> </v>
      </c>
      <c r="Q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30" t="str">
        <f t="shared" si="40"/>
        <v xml:space="preserve"> </v>
      </c>
      <c r="S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30" t="str">
        <f t="shared" si="41"/>
        <v xml:space="preserve"> </v>
      </c>
      <c r="U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82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47" s="230" t="str">
        <f t="shared" si="42"/>
        <v xml:space="preserve"> </v>
      </c>
      <c r="X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30" t="str">
        <f t="shared" si="43"/>
        <v xml:space="preserve"> </v>
      </c>
      <c r="Z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30" t="str">
        <f t="shared" si="44"/>
        <v xml:space="preserve"> </v>
      </c>
      <c r="AB3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97" customFormat="1" ht="27">
      <c r="A348" s="183" t="str">
        <f t="shared" si="38"/>
        <v>71060601030000</v>
      </c>
      <c r="B348" s="184" t="s">
        <v>439</v>
      </c>
      <c r="C348" s="133" t="s">
        <v>157</v>
      </c>
      <c r="D348" s="132" t="s">
        <v>157</v>
      </c>
      <c r="E348" s="131" t="s">
        <v>106</v>
      </c>
      <c r="F348" s="185" t="s">
        <v>442</v>
      </c>
      <c r="G348" s="186" t="s">
        <v>440</v>
      </c>
      <c r="H348" s="145"/>
      <c r="I348" s="146"/>
      <c r="J348" s="147"/>
      <c r="K348" s="147"/>
      <c r="L348" s="26" t="s">
        <v>266</v>
      </c>
      <c r="M348" s="27"/>
      <c r="N348" s="196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48" s="196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48" s="229" t="str">
        <f t="shared" si="39"/>
        <v xml:space="preserve"> </v>
      </c>
      <c r="Q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29" t="str">
        <f t="shared" si="40"/>
        <v xml:space="preserve"> </v>
      </c>
      <c r="S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29" t="str">
        <f t="shared" si="41"/>
        <v xml:space="preserve"> </v>
      </c>
      <c r="U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96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48" s="229" t="str">
        <f t="shared" si="42"/>
        <v xml:space="preserve"> </v>
      </c>
      <c r="X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29" t="str">
        <f t="shared" si="43"/>
        <v xml:space="preserve"> </v>
      </c>
      <c r="Z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29" t="str">
        <f t="shared" si="44"/>
        <v xml:space="preserve"> </v>
      </c>
      <c r="AB34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6" customFormat="1" ht="25.5" hidden="1">
      <c r="A349" s="183" t="str">
        <f t="shared" si="38"/>
        <v>71060601034251</v>
      </c>
      <c r="B349" s="184" t="s">
        <v>439</v>
      </c>
      <c r="C349" s="133" t="s">
        <v>157</v>
      </c>
      <c r="D349" s="132" t="s">
        <v>157</v>
      </c>
      <c r="E349" s="131" t="s">
        <v>106</v>
      </c>
      <c r="F349" s="185" t="s">
        <v>442</v>
      </c>
      <c r="G349" s="130">
        <v>4251</v>
      </c>
      <c r="H349" s="16"/>
      <c r="I349" s="24"/>
      <c r="J349" s="25"/>
      <c r="K349" s="25"/>
      <c r="L349" s="29" t="s">
        <v>142</v>
      </c>
      <c r="M349" s="43">
        <v>4251</v>
      </c>
      <c r="N349" s="182">
        <f>+'havelvac 7.2'!N390+'havelvac 7.3'!N390+'havelvac 7.4'!N390+'havelvac 7.5'!N390+'havelvac 7.6'!N390+'havelvac 7.7'!N390+'havelvac 7.9'!N390+'havelvac 7.8'!N390+'havelvac 7.10'!N390+'havelvac 7.11'!N390+'havelvac 7.12'!N390+'havelvac 7.13'!N388</f>
        <v>0</v>
      </c>
      <c r="O349" s="182">
        <f>+'havelvac 7.2'!O390+'havelvac 7.3'!O390+'havelvac 7.4'!O390+'havelvac 7.5'!O390+'havelvac 7.6'!O390+'havelvac 7.7'!O390+'havelvac 7.9'!O390+'havelvac 7.8'!O390+'havelvac 7.10'!O390+'havelvac 7.11'!O390+'havelvac 7.12'!O390+'havelvac 7.13'!O388</f>
        <v>0</v>
      </c>
      <c r="P349" s="230" t="str">
        <f t="shared" si="39"/>
        <v xml:space="preserve"> </v>
      </c>
      <c r="Q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30" t="str">
        <f t="shared" si="40"/>
        <v xml:space="preserve"> </v>
      </c>
      <c r="S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30" t="str">
        <f t="shared" si="41"/>
        <v xml:space="preserve"> </v>
      </c>
      <c r="U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82">
        <f>+'havelvac 7.2'!P390+'havelvac 7.3'!P390+'havelvac 7.4'!P390+'havelvac 7.5'!P390+'havelvac 7.6'!P390+'havelvac 7.7'!P390+'havelvac 7.9'!P390+'havelvac 7.8'!P390+'havelvac 7.10'!P390+'havelvac 7.11'!P390+'havelvac 7.12'!P390+'havelvac 7.13'!P388</f>
        <v>0</v>
      </c>
      <c r="W349" s="230" t="str">
        <f t="shared" si="42"/>
        <v xml:space="preserve"> </v>
      </c>
      <c r="X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30" t="str">
        <f t="shared" si="43"/>
        <v xml:space="preserve"> </v>
      </c>
      <c r="Z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30" t="str">
        <f t="shared" si="44"/>
        <v xml:space="preserve"> </v>
      </c>
      <c r="AB34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6" customFormat="1">
      <c r="A350" s="183" t="str">
        <f t="shared" si="38"/>
        <v>71060601034269</v>
      </c>
      <c r="B350" s="184" t="s">
        <v>439</v>
      </c>
      <c r="C350" s="133" t="s">
        <v>157</v>
      </c>
      <c r="D350" s="132" t="s">
        <v>157</v>
      </c>
      <c r="E350" s="131" t="s">
        <v>106</v>
      </c>
      <c r="F350" s="185" t="s">
        <v>442</v>
      </c>
      <c r="G350" s="130">
        <v>4269</v>
      </c>
      <c r="H350" s="16"/>
      <c r="I350" s="24"/>
      <c r="J350" s="25"/>
      <c r="K350" s="25"/>
      <c r="L350" s="29" t="s">
        <v>240</v>
      </c>
      <c r="M350" s="43">
        <v>4269</v>
      </c>
      <c r="N350" s="182">
        <f>+'havelvac 7.2'!N391+'havelvac 7.3'!N391+'havelvac 7.4'!N391+'havelvac 7.5'!N391+'havelvac 7.6'!N391+'havelvac 7.7'!N391+'havelvac 7.9'!N391+'havelvac 7.8'!N391+'havelvac 7.10'!N391+'havelvac 7.11'!N391+'havelvac 7.12'!N391+'havelvac 7.13'!N389</f>
        <v>0</v>
      </c>
      <c r="O350" s="182">
        <f>+'havelvac 7.2'!O391+'havelvac 7.3'!O391+'havelvac 7.4'!O391+'havelvac 7.5'!O391+'havelvac 7.6'!O391+'havelvac 7.7'!O391+'havelvac 7.9'!O391+'havelvac 7.8'!O391+'havelvac 7.10'!O391+'havelvac 7.11'!O391+'havelvac 7.12'!O391+'havelvac 7.13'!O389</f>
        <v>0</v>
      </c>
      <c r="P350" s="230" t="str">
        <f t="shared" si="39"/>
        <v xml:space="preserve"> </v>
      </c>
      <c r="Q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30" t="str">
        <f t="shared" si="40"/>
        <v xml:space="preserve"> </v>
      </c>
      <c r="S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30" t="str">
        <f t="shared" si="41"/>
        <v xml:space="preserve"> </v>
      </c>
      <c r="U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82">
        <f>+'havelvac 7.2'!P391+'havelvac 7.3'!P391+'havelvac 7.4'!P391+'havelvac 7.5'!P391+'havelvac 7.6'!P391+'havelvac 7.7'!P391+'havelvac 7.9'!P391+'havelvac 7.8'!P391+'havelvac 7.10'!P391+'havelvac 7.11'!P391+'havelvac 7.12'!P391+'havelvac 7.13'!P389</f>
        <v>0</v>
      </c>
      <c r="W350" s="230" t="str">
        <f t="shared" si="42"/>
        <v xml:space="preserve"> </v>
      </c>
      <c r="X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30" t="str">
        <f t="shared" si="43"/>
        <v xml:space="preserve"> </v>
      </c>
      <c r="Z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30" t="str">
        <f t="shared" si="44"/>
        <v xml:space="preserve"> </v>
      </c>
      <c r="AB3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6" customFormat="1" ht="25.5">
      <c r="A351" s="183" t="str">
        <f t="shared" ref="A351:A416" si="45">CONCATENATE(B351,C351,D351,E351,F351,G351)</f>
        <v>71060601034521</v>
      </c>
      <c r="B351" s="184" t="s">
        <v>439</v>
      </c>
      <c r="C351" s="133" t="s">
        <v>157</v>
      </c>
      <c r="D351" s="132" t="s">
        <v>157</v>
      </c>
      <c r="E351" s="131" t="s">
        <v>106</v>
      </c>
      <c r="F351" s="185" t="s">
        <v>442</v>
      </c>
      <c r="G351" s="130">
        <v>4521</v>
      </c>
      <c r="H351" s="16"/>
      <c r="I351" s="24"/>
      <c r="J351" s="25"/>
      <c r="K351" s="25"/>
      <c r="L351" s="29" t="s">
        <v>267</v>
      </c>
      <c r="M351" s="43">
        <v>4521</v>
      </c>
      <c r="N351" s="182">
        <f>+'havelvac 7.2'!N392+'havelvac 7.3'!N392+'havelvac 7.4'!N392+'havelvac 7.5'!N392+'havelvac 7.6'!N392+'havelvac 7.7'!N392+'havelvac 7.9'!N392+'havelvac 7.8'!N392+'havelvac 7.10'!N392+'havelvac 7.11'!N392+'havelvac 7.12'!N392+'havelvac 7.13'!N390</f>
        <v>0</v>
      </c>
      <c r="O351" s="182">
        <f>+'havelvac 7.2'!O392+'havelvac 7.3'!O392+'havelvac 7.4'!O392+'havelvac 7.5'!O392+'havelvac 7.6'!O392+'havelvac 7.7'!O392+'havelvac 7.9'!O392+'havelvac 7.8'!O392+'havelvac 7.10'!O392+'havelvac 7.11'!O392+'havelvac 7.12'!O392+'havelvac 7.13'!O390</f>
        <v>0</v>
      </c>
      <c r="P351" s="230" t="str">
        <f t="shared" si="39"/>
        <v xml:space="preserve"> </v>
      </c>
      <c r="Q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30" t="str">
        <f t="shared" si="40"/>
        <v xml:space="preserve"> </v>
      </c>
      <c r="S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30" t="str">
        <f t="shared" si="41"/>
        <v xml:space="preserve"> </v>
      </c>
      <c r="U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82">
        <f>+'havelvac 7.2'!P392+'havelvac 7.3'!P392+'havelvac 7.4'!P392+'havelvac 7.5'!P392+'havelvac 7.6'!P392+'havelvac 7.7'!P392+'havelvac 7.9'!P392+'havelvac 7.8'!P392+'havelvac 7.10'!P392+'havelvac 7.11'!P392+'havelvac 7.12'!P392+'havelvac 7.13'!P390</f>
        <v>0</v>
      </c>
      <c r="W351" s="230" t="str">
        <f t="shared" si="42"/>
        <v xml:space="preserve"> </v>
      </c>
      <c r="X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30" t="str">
        <f t="shared" si="43"/>
        <v xml:space="preserve"> </v>
      </c>
      <c r="Z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30" t="str">
        <f t="shared" si="44"/>
        <v xml:space="preserve"> </v>
      </c>
      <c r="AB3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6" customFormat="1" ht="25.5" hidden="1">
      <c r="A352" s="183" t="str">
        <f t="shared" si="45"/>
        <v>71060601034819</v>
      </c>
      <c r="B352" s="184" t="s">
        <v>439</v>
      </c>
      <c r="C352" s="133" t="s">
        <v>157</v>
      </c>
      <c r="D352" s="132" t="s">
        <v>157</v>
      </c>
      <c r="E352" s="131" t="s">
        <v>106</v>
      </c>
      <c r="F352" s="185" t="s">
        <v>442</v>
      </c>
      <c r="G352" s="130">
        <v>4819</v>
      </c>
      <c r="H352" s="16"/>
      <c r="I352" s="24"/>
      <c r="J352" s="25"/>
      <c r="K352" s="25"/>
      <c r="L352" s="29" t="s">
        <v>219</v>
      </c>
      <c r="M352" s="30">
        <v>4819</v>
      </c>
      <c r="N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7.13'!N391</f>
        <v>#REF!</v>
      </c>
      <c r="O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7.13'!O391</f>
        <v>#REF!</v>
      </c>
      <c r="P352" s="230" t="str">
        <f t="shared" si="39"/>
        <v xml:space="preserve"> </v>
      </c>
      <c r="Q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30" t="str">
        <f t="shared" si="40"/>
        <v xml:space="preserve"> </v>
      </c>
      <c r="S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30" t="str">
        <f t="shared" si="41"/>
        <v xml:space="preserve"> </v>
      </c>
      <c r="U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7.13'!P391</f>
        <v>#REF!</v>
      </c>
      <c r="W352" s="230" t="str">
        <f t="shared" si="42"/>
        <v xml:space="preserve"> </v>
      </c>
      <c r="X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30" t="str">
        <f t="shared" si="43"/>
        <v xml:space="preserve"> </v>
      </c>
      <c r="Z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30" t="str">
        <f t="shared" si="44"/>
        <v xml:space="preserve"> </v>
      </c>
      <c r="AB35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6" customFormat="1">
      <c r="A353" s="183" t="str">
        <f t="shared" si="45"/>
        <v>71060601035112</v>
      </c>
      <c r="B353" s="184" t="s">
        <v>439</v>
      </c>
      <c r="C353" s="133" t="s">
        <v>157</v>
      </c>
      <c r="D353" s="132" t="s">
        <v>157</v>
      </c>
      <c r="E353" s="131" t="s">
        <v>106</v>
      </c>
      <c r="F353" s="185" t="s">
        <v>442</v>
      </c>
      <c r="G353" s="130">
        <v>5112</v>
      </c>
      <c r="H353" s="24"/>
      <c r="I353" s="24"/>
      <c r="J353" s="25"/>
      <c r="K353" s="25"/>
      <c r="L353" s="29" t="s">
        <v>173</v>
      </c>
      <c r="M353" s="30">
        <v>5112</v>
      </c>
      <c r="N353" s="182">
        <f>+'havelvac 7.2'!N396+'havelvac 7.3'!N396+'havelvac 7.4'!N396+'havelvac 7.5'!N396+'havelvac 7.6'!N396+'havelvac 7.7'!N396+'havelvac 7.9'!N396+'havelvac 7.8'!N396+'havelvac 7.10'!N396+'havelvac 7.11'!N396+'havelvac 7.12'!N396+'havelvac 7.13'!N392</f>
        <v>0</v>
      </c>
      <c r="O353" s="182">
        <f>+'havelvac 7.2'!O396+'havelvac 7.3'!O396+'havelvac 7.4'!O396+'havelvac 7.5'!O396+'havelvac 7.6'!O396+'havelvac 7.7'!O396+'havelvac 7.9'!O396+'havelvac 7.8'!O396+'havelvac 7.10'!O396+'havelvac 7.11'!O396+'havelvac 7.12'!O396+'havelvac 7.13'!O392</f>
        <v>0</v>
      </c>
      <c r="P353" s="230" t="str">
        <f t="shared" si="39"/>
        <v xml:space="preserve"> </v>
      </c>
      <c r="Q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30" t="str">
        <f t="shared" si="40"/>
        <v xml:space="preserve"> </v>
      </c>
      <c r="S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30" t="str">
        <f t="shared" si="41"/>
        <v xml:space="preserve"> </v>
      </c>
      <c r="U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82">
        <f>+'havelvac 7.2'!P396+'havelvac 7.3'!P396+'havelvac 7.4'!P396+'havelvac 7.5'!P396+'havelvac 7.6'!P396+'havelvac 7.7'!P396+'havelvac 7.9'!P396+'havelvac 7.8'!P396+'havelvac 7.10'!P396+'havelvac 7.11'!P396+'havelvac 7.12'!P396+'havelvac 7.13'!P392</f>
        <v>0</v>
      </c>
      <c r="W353" s="230" t="str">
        <f t="shared" si="42"/>
        <v xml:space="preserve"> </v>
      </c>
      <c r="X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30" t="str">
        <f t="shared" si="43"/>
        <v xml:space="preserve"> </v>
      </c>
      <c r="Z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30" t="str">
        <f t="shared" si="44"/>
        <v xml:space="preserve"> </v>
      </c>
      <c r="AB3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6" customFormat="1">
      <c r="A354" s="183" t="str">
        <f t="shared" si="45"/>
        <v>71060601035113</v>
      </c>
      <c r="B354" s="184" t="s">
        <v>439</v>
      </c>
      <c r="C354" s="133" t="s">
        <v>157</v>
      </c>
      <c r="D354" s="132" t="s">
        <v>157</v>
      </c>
      <c r="E354" s="131" t="s">
        <v>106</v>
      </c>
      <c r="F354" s="185" t="s">
        <v>442</v>
      </c>
      <c r="G354" s="130">
        <v>5113</v>
      </c>
      <c r="H354" s="24"/>
      <c r="I354" s="24"/>
      <c r="J354" s="25"/>
      <c r="K354" s="25"/>
      <c r="L354" s="29" t="s">
        <v>174</v>
      </c>
      <c r="M354" s="30">
        <v>5113</v>
      </c>
      <c r="N354" s="182" t="e">
        <f>+'havelvac 7.2'!N397+'havelvac 7.3'!N397+'havelvac 7.4'!N397+'havelvac 7.5'!N397+'havelvac 7.6'!N397+'havelvac 7.7'!N397+'havelvac 7.9'!N397+'havelvac 7.8'!N397+'havelvac 7.10'!N397+'havelvac 7.11'!N397+'havelvac 7.12'!N397+'havelvac 7.13'!#REF!</f>
        <v>#REF!</v>
      </c>
      <c r="O354" s="182" t="e">
        <f>+'havelvac 7.2'!O397+'havelvac 7.3'!O397+'havelvac 7.4'!O397+'havelvac 7.5'!O397+'havelvac 7.6'!O397+'havelvac 7.7'!O397+'havelvac 7.9'!O397+'havelvac 7.8'!O397+'havelvac 7.10'!O397+'havelvac 7.11'!O397+'havelvac 7.12'!O397+'havelvac 7.13'!#REF!</f>
        <v>#REF!</v>
      </c>
      <c r="P354" s="230" t="str">
        <f t="shared" si="39"/>
        <v xml:space="preserve"> </v>
      </c>
      <c r="Q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30" t="str">
        <f t="shared" si="40"/>
        <v xml:space="preserve"> </v>
      </c>
      <c r="S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30" t="str">
        <f t="shared" si="41"/>
        <v xml:space="preserve"> </v>
      </c>
      <c r="U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82" t="e">
        <f>+'havelvac 7.2'!P397+'havelvac 7.3'!P397+'havelvac 7.4'!P397+'havelvac 7.5'!P397+'havelvac 7.6'!P397+'havelvac 7.7'!P397+'havelvac 7.9'!P397+'havelvac 7.8'!P397+'havelvac 7.10'!P397+'havelvac 7.11'!P397+'havelvac 7.12'!P397+'havelvac 7.13'!#REF!</f>
        <v>#REF!</v>
      </c>
      <c r="W354" s="230" t="str">
        <f t="shared" si="42"/>
        <v xml:space="preserve"> </v>
      </c>
      <c r="X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30" t="str">
        <f t="shared" si="43"/>
        <v xml:space="preserve"> </v>
      </c>
      <c r="Z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30" t="str">
        <f t="shared" si="44"/>
        <v xml:space="preserve"> </v>
      </c>
      <c r="AB35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6" customFormat="1">
      <c r="A355" s="183" t="str">
        <f t="shared" si="45"/>
        <v>71060601035129</v>
      </c>
      <c r="B355" s="184" t="s">
        <v>439</v>
      </c>
      <c r="C355" s="133" t="s">
        <v>157</v>
      </c>
      <c r="D355" s="132" t="s">
        <v>157</v>
      </c>
      <c r="E355" s="131" t="s">
        <v>106</v>
      </c>
      <c r="F355" s="185" t="s">
        <v>442</v>
      </c>
      <c r="G355" s="130">
        <v>5129</v>
      </c>
      <c r="H355" s="16"/>
      <c r="I355" s="24"/>
      <c r="J355" s="25"/>
      <c r="K355" s="25"/>
      <c r="L355" s="29" t="s">
        <v>268</v>
      </c>
      <c r="M355" s="43">
        <v>5129</v>
      </c>
      <c r="N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7.13'!N396</f>
        <v>#REF!</v>
      </c>
      <c r="O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7.13'!O396</f>
        <v>#REF!</v>
      </c>
      <c r="P355" s="230" t="str">
        <f t="shared" si="39"/>
        <v xml:space="preserve"> </v>
      </c>
      <c r="Q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30" t="str">
        <f t="shared" si="40"/>
        <v xml:space="preserve"> </v>
      </c>
      <c r="S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30" t="str">
        <f t="shared" si="41"/>
        <v xml:space="preserve"> </v>
      </c>
      <c r="U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7.13'!P396</f>
        <v>#REF!</v>
      </c>
      <c r="W355" s="230" t="str">
        <f t="shared" si="42"/>
        <v xml:space="preserve"> </v>
      </c>
      <c r="X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30" t="str">
        <f t="shared" si="43"/>
        <v xml:space="preserve"> </v>
      </c>
      <c r="Z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30" t="str">
        <f t="shared" si="44"/>
        <v xml:space="preserve"> </v>
      </c>
      <c r="AB3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97" customFormat="1" ht="27">
      <c r="A356" s="183" t="str">
        <f t="shared" si="45"/>
        <v>71060601040000</v>
      </c>
      <c r="B356" s="184" t="s">
        <v>439</v>
      </c>
      <c r="C356" s="133" t="s">
        <v>157</v>
      </c>
      <c r="D356" s="132" t="s">
        <v>157</v>
      </c>
      <c r="E356" s="131" t="s">
        <v>106</v>
      </c>
      <c r="F356" s="185" t="s">
        <v>155</v>
      </c>
      <c r="G356" s="186" t="s">
        <v>440</v>
      </c>
      <c r="H356" s="145"/>
      <c r="I356" s="146"/>
      <c r="J356" s="147"/>
      <c r="K356" s="147"/>
      <c r="L356" s="26" t="s">
        <v>269</v>
      </c>
      <c r="M356" s="27"/>
      <c r="N356" s="196">
        <f>+'havelvac 7.2'!N393+'havelvac 7.3'!N393+'havelvac 7.4'!N393+'havelvac 7.5'!N393+'havelvac 7.6'!N393+'havelvac 7.7'!N393+'havelvac 7.9'!N393+'havelvac 7.8'!N393+'havelvac 7.10'!N393+'havelvac 7.11'!N393+'havelvac 7.12'!N393+'havelvac 7.13'!N397</f>
        <v>0</v>
      </c>
      <c r="O356" s="196">
        <f>+'havelvac 7.2'!O393+'havelvac 7.3'!O393+'havelvac 7.4'!O393+'havelvac 7.5'!O393+'havelvac 7.6'!O393+'havelvac 7.7'!O393+'havelvac 7.9'!O393+'havelvac 7.8'!O393+'havelvac 7.10'!O393+'havelvac 7.11'!O393+'havelvac 7.12'!O393+'havelvac 7.13'!O397</f>
        <v>0</v>
      </c>
      <c r="P356" s="229" t="str">
        <f t="shared" si="39"/>
        <v xml:space="preserve"> </v>
      </c>
      <c r="Q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29" t="str">
        <f t="shared" si="40"/>
        <v xml:space="preserve"> </v>
      </c>
      <c r="S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29" t="str">
        <f t="shared" si="41"/>
        <v xml:space="preserve"> </v>
      </c>
      <c r="U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96">
        <f>+'havelvac 7.2'!P393+'havelvac 7.3'!P393+'havelvac 7.4'!P393+'havelvac 7.5'!P393+'havelvac 7.6'!P393+'havelvac 7.7'!P393+'havelvac 7.9'!P393+'havelvac 7.8'!P393+'havelvac 7.10'!P393+'havelvac 7.11'!P393+'havelvac 7.12'!P393+'havelvac 7.13'!P397</f>
        <v>0</v>
      </c>
      <c r="W356" s="229" t="str">
        <f t="shared" si="42"/>
        <v xml:space="preserve"> </v>
      </c>
      <c r="X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29" t="str">
        <f t="shared" si="43"/>
        <v xml:space="preserve"> </v>
      </c>
      <c r="Z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29" t="str">
        <f t="shared" si="44"/>
        <v xml:space="preserve"> </v>
      </c>
      <c r="AB3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6" customFormat="1" ht="25.5">
      <c r="A357" s="183" t="str">
        <f t="shared" si="45"/>
        <v>71060601044251</v>
      </c>
      <c r="B357" s="184" t="s">
        <v>439</v>
      </c>
      <c r="C357" s="133" t="s">
        <v>157</v>
      </c>
      <c r="D357" s="132" t="s">
        <v>157</v>
      </c>
      <c r="E357" s="131" t="s">
        <v>106</v>
      </c>
      <c r="F357" s="185" t="s">
        <v>155</v>
      </c>
      <c r="G357" s="130">
        <v>4251</v>
      </c>
      <c r="H357" s="24"/>
      <c r="I357" s="24"/>
      <c r="J357" s="25"/>
      <c r="K357" s="25"/>
      <c r="L357" s="29" t="s">
        <v>142</v>
      </c>
      <c r="M357" s="30">
        <v>4251</v>
      </c>
      <c r="N357" s="182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57" s="182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57" s="230" t="str">
        <f t="shared" si="39"/>
        <v xml:space="preserve"> </v>
      </c>
      <c r="Q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30" t="str">
        <f t="shared" si="40"/>
        <v xml:space="preserve"> </v>
      </c>
      <c r="S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30" t="str">
        <f t="shared" si="41"/>
        <v xml:space="preserve"> </v>
      </c>
      <c r="U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82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57" s="230" t="str">
        <f t="shared" si="42"/>
        <v xml:space="preserve"> </v>
      </c>
      <c r="X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30" t="str">
        <f t="shared" si="43"/>
        <v xml:space="preserve"> </v>
      </c>
      <c r="Z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30" t="str">
        <f t="shared" si="44"/>
        <v xml:space="preserve"> </v>
      </c>
      <c r="AB3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6" customFormat="1">
      <c r="A358" s="183" t="str">
        <f t="shared" si="45"/>
        <v>71060601044269</v>
      </c>
      <c r="B358" s="184" t="s">
        <v>439</v>
      </c>
      <c r="C358" s="133" t="s">
        <v>157</v>
      </c>
      <c r="D358" s="132" t="s">
        <v>157</v>
      </c>
      <c r="E358" s="131" t="s">
        <v>106</v>
      </c>
      <c r="F358" s="185" t="s">
        <v>155</v>
      </c>
      <c r="G358" s="130">
        <v>4269</v>
      </c>
      <c r="H358" s="16"/>
      <c r="I358" s="24"/>
      <c r="J358" s="25"/>
      <c r="K358" s="25"/>
      <c r="L358" s="29" t="s">
        <v>240</v>
      </c>
      <c r="M358" s="12">
        <v>4269</v>
      </c>
      <c r="N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7.13'!N393</f>
        <v>#REF!</v>
      </c>
      <c r="O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7.13'!O393</f>
        <v>#REF!</v>
      </c>
      <c r="P358" s="230" t="str">
        <f t="shared" si="39"/>
        <v xml:space="preserve"> </v>
      </c>
      <c r="Q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30" t="str">
        <f t="shared" si="40"/>
        <v xml:space="preserve"> </v>
      </c>
      <c r="S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30" t="str">
        <f t="shared" si="41"/>
        <v xml:space="preserve"> </v>
      </c>
      <c r="U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7.13'!P393</f>
        <v>#REF!</v>
      </c>
      <c r="W358" s="230" t="str">
        <f t="shared" si="42"/>
        <v xml:space="preserve"> </v>
      </c>
      <c r="X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30" t="str">
        <f t="shared" si="43"/>
        <v xml:space="preserve"> </v>
      </c>
      <c r="Z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30" t="str">
        <f t="shared" si="44"/>
        <v xml:space="preserve"> </v>
      </c>
      <c r="AB3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6" customFormat="1" ht="25.5">
      <c r="A359" s="183" t="str">
        <f t="shared" si="45"/>
        <v>71060601044521</v>
      </c>
      <c r="B359" s="184" t="s">
        <v>439</v>
      </c>
      <c r="C359" s="133" t="s">
        <v>157</v>
      </c>
      <c r="D359" s="132" t="s">
        <v>157</v>
      </c>
      <c r="E359" s="131" t="s">
        <v>106</v>
      </c>
      <c r="F359" s="185" t="s">
        <v>155</v>
      </c>
      <c r="G359" s="130">
        <v>4521</v>
      </c>
      <c r="H359" s="16"/>
      <c r="I359" s="24"/>
      <c r="J359" s="25"/>
      <c r="K359" s="25"/>
      <c r="L359" s="29" t="s">
        <v>267</v>
      </c>
      <c r="M359" s="12">
        <v>4521</v>
      </c>
      <c r="N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7.13'!N394</f>
        <v>#REF!</v>
      </c>
      <c r="O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7.13'!O394</f>
        <v>#REF!</v>
      </c>
      <c r="P359" s="230" t="str">
        <f t="shared" si="39"/>
        <v xml:space="preserve"> </v>
      </c>
      <c r="Q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30" t="str">
        <f t="shared" si="40"/>
        <v xml:space="preserve"> </v>
      </c>
      <c r="S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30" t="str">
        <f t="shared" si="41"/>
        <v xml:space="preserve"> </v>
      </c>
      <c r="U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7.13'!P394</f>
        <v>#REF!</v>
      </c>
      <c r="W359" s="230" t="str">
        <f t="shared" si="42"/>
        <v xml:space="preserve"> </v>
      </c>
      <c r="X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30" t="str">
        <f t="shared" si="43"/>
        <v xml:space="preserve"> </v>
      </c>
      <c r="Z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30" t="str">
        <f t="shared" si="44"/>
        <v xml:space="preserve"> </v>
      </c>
      <c r="AB3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6" customFormat="1" hidden="1">
      <c r="A360" s="183" t="str">
        <f t="shared" si="45"/>
        <v>71060601044639</v>
      </c>
      <c r="B360" s="184" t="s">
        <v>439</v>
      </c>
      <c r="C360" s="133" t="s">
        <v>157</v>
      </c>
      <c r="D360" s="132" t="s">
        <v>157</v>
      </c>
      <c r="E360" s="131" t="s">
        <v>106</v>
      </c>
      <c r="F360" s="185" t="s">
        <v>155</v>
      </c>
      <c r="G360" s="130">
        <v>4639</v>
      </c>
      <c r="H360" s="24"/>
      <c r="I360" s="24"/>
      <c r="J360" s="25"/>
      <c r="K360" s="25"/>
      <c r="L360" s="31" t="s">
        <v>211</v>
      </c>
      <c r="M360" s="47">
        <v>4639</v>
      </c>
      <c r="N360" s="182" t="e">
        <f>+'havelvac 7.2'!N398+'havelvac 7.3'!N398+'havelvac 7.4'!N398+'havelvac 7.5'!N398+'havelvac 7.6'!N398+'havelvac 7.7'!N398+'havelvac 7.9'!N398+'havelvac 7.8'!N398+'havelvac 7.10'!N398+'havelvac 7.11'!N398+'havelvac 7.12'!N398+'havelvac 7.13'!#REF!</f>
        <v>#REF!</v>
      </c>
      <c r="O360" s="182" t="e">
        <f>+'havelvac 7.2'!O398+'havelvac 7.3'!O398+'havelvac 7.4'!O398+'havelvac 7.5'!O398+'havelvac 7.6'!O398+'havelvac 7.7'!O398+'havelvac 7.9'!O398+'havelvac 7.8'!O398+'havelvac 7.10'!O398+'havelvac 7.11'!O398+'havelvac 7.12'!O398+'havelvac 7.13'!#REF!</f>
        <v>#REF!</v>
      </c>
      <c r="P360" s="230" t="str">
        <f t="shared" si="39"/>
        <v xml:space="preserve"> </v>
      </c>
      <c r="Q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30" t="str">
        <f t="shared" si="40"/>
        <v xml:space="preserve"> </v>
      </c>
      <c r="S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30" t="str">
        <f t="shared" si="41"/>
        <v xml:space="preserve"> </v>
      </c>
      <c r="U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82" t="e">
        <f>+'havelvac 7.2'!P398+'havelvac 7.3'!P398+'havelvac 7.4'!P398+'havelvac 7.5'!P398+'havelvac 7.6'!P398+'havelvac 7.7'!P398+'havelvac 7.9'!P398+'havelvac 7.8'!P398+'havelvac 7.10'!P398+'havelvac 7.11'!P398+'havelvac 7.12'!P398+'havelvac 7.13'!#REF!</f>
        <v>#REF!</v>
      </c>
      <c r="W360" s="230" t="str">
        <f t="shared" si="42"/>
        <v xml:space="preserve"> </v>
      </c>
      <c r="X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30" t="str">
        <f t="shared" si="43"/>
        <v xml:space="preserve"> </v>
      </c>
      <c r="Z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30" t="str">
        <f t="shared" si="44"/>
        <v xml:space="preserve"> </v>
      </c>
      <c r="AB3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6" customFormat="1" ht="25.5" hidden="1">
      <c r="A361" s="183" t="str">
        <f t="shared" si="45"/>
        <v>71060601044819</v>
      </c>
      <c r="B361" s="184" t="s">
        <v>439</v>
      </c>
      <c r="C361" s="133" t="s">
        <v>157</v>
      </c>
      <c r="D361" s="132" t="s">
        <v>157</v>
      </c>
      <c r="E361" s="131" t="s">
        <v>106</v>
      </c>
      <c r="F361" s="185" t="s">
        <v>155</v>
      </c>
      <c r="G361" s="186" t="s">
        <v>88</v>
      </c>
      <c r="H361" s="193"/>
      <c r="I361" s="193"/>
      <c r="J361" s="194"/>
      <c r="K361" s="195"/>
      <c r="L361" s="35" t="s">
        <v>219</v>
      </c>
      <c r="M361" s="11" t="s">
        <v>88</v>
      </c>
      <c r="N361" s="182" t="e">
        <f>+'havelvac 7.2'!N400+'havelvac 7.3'!N400+'havelvac 7.4'!N400+'havelvac 7.5'!N400+'havelvac 7.6'!N400+'havelvac 7.7'!N400+'havelvac 7.9'!N400+'havelvac 7.8'!N400+'havelvac 7.10'!N400+'havelvac 7.11'!N400+'havelvac 7.12'!N400+'havelvac 7.13'!#REF!</f>
        <v>#REF!</v>
      </c>
      <c r="O361" s="182" t="e">
        <f>+'havelvac 7.2'!O400+'havelvac 7.3'!O400+'havelvac 7.4'!O400+'havelvac 7.5'!O400+'havelvac 7.6'!O400+'havelvac 7.7'!O400+'havelvac 7.9'!O400+'havelvac 7.8'!O400+'havelvac 7.10'!O400+'havelvac 7.11'!O400+'havelvac 7.12'!O400+'havelvac 7.13'!#REF!</f>
        <v>#REF!</v>
      </c>
      <c r="P361" s="230" t="str">
        <f t="shared" si="39"/>
        <v xml:space="preserve"> </v>
      </c>
      <c r="Q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30" t="str">
        <f t="shared" si="40"/>
        <v xml:space="preserve"> </v>
      </c>
      <c r="S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30" t="str">
        <f t="shared" si="41"/>
        <v xml:space="preserve"> </v>
      </c>
      <c r="U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82" t="e">
        <f>+'havelvac 7.2'!P400+'havelvac 7.3'!P400+'havelvac 7.4'!P400+'havelvac 7.5'!P400+'havelvac 7.6'!P400+'havelvac 7.7'!P400+'havelvac 7.9'!P400+'havelvac 7.8'!P400+'havelvac 7.10'!P400+'havelvac 7.11'!P400+'havelvac 7.12'!P400+'havelvac 7.13'!#REF!</f>
        <v>#REF!</v>
      </c>
      <c r="W361" s="230" t="str">
        <f t="shared" si="42"/>
        <v xml:space="preserve"> </v>
      </c>
      <c r="X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30" t="str">
        <f t="shared" si="43"/>
        <v xml:space="preserve"> </v>
      </c>
      <c r="Z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30" t="str">
        <f t="shared" si="44"/>
        <v xml:space="preserve"> </v>
      </c>
      <c r="AB36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6" customFormat="1" hidden="1">
      <c r="A362" s="183" t="str">
        <f t="shared" si="45"/>
        <v>71060601045113</v>
      </c>
      <c r="B362" s="184" t="s">
        <v>439</v>
      </c>
      <c r="C362" s="133" t="s">
        <v>157</v>
      </c>
      <c r="D362" s="132" t="s">
        <v>157</v>
      </c>
      <c r="E362" s="131" t="s">
        <v>106</v>
      </c>
      <c r="F362" s="185" t="s">
        <v>155</v>
      </c>
      <c r="G362" s="130">
        <v>5113</v>
      </c>
      <c r="H362" s="24"/>
      <c r="I362" s="24"/>
      <c r="J362" s="25"/>
      <c r="K362" s="25"/>
      <c r="L362" s="29" t="s">
        <v>174</v>
      </c>
      <c r="M362" s="30">
        <v>5113</v>
      </c>
      <c r="N362" s="182">
        <f>+'havelvac 7.2'!N401+'havelvac 7.3'!N401+'havelvac 7.4'!N401+'havelvac 7.5'!N401+'havelvac 7.6'!N401+'havelvac 7.7'!N401+'havelvac 7.9'!N401+'havelvac 7.8'!N401+'havelvac 7.10'!N401+'havelvac 7.11'!N401+'havelvac 7.12'!N401+'havelvac 7.13'!N398</f>
        <v>0</v>
      </c>
      <c r="O362" s="182">
        <f>+'havelvac 7.2'!O401+'havelvac 7.3'!O401+'havelvac 7.4'!O401+'havelvac 7.5'!O401+'havelvac 7.6'!O401+'havelvac 7.7'!O401+'havelvac 7.9'!O401+'havelvac 7.8'!O401+'havelvac 7.10'!O401+'havelvac 7.11'!O401+'havelvac 7.12'!O401+'havelvac 7.13'!O398</f>
        <v>0</v>
      </c>
      <c r="P362" s="230" t="str">
        <f t="shared" si="39"/>
        <v xml:space="preserve"> </v>
      </c>
      <c r="Q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30" t="str">
        <f t="shared" si="40"/>
        <v xml:space="preserve"> </v>
      </c>
      <c r="S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30" t="str">
        <f t="shared" si="41"/>
        <v xml:space="preserve"> </v>
      </c>
      <c r="U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82">
        <f>+'havelvac 7.2'!P401+'havelvac 7.3'!P401+'havelvac 7.4'!P401+'havelvac 7.5'!P401+'havelvac 7.6'!P401+'havelvac 7.7'!P401+'havelvac 7.9'!P401+'havelvac 7.8'!P401+'havelvac 7.10'!P401+'havelvac 7.11'!P401+'havelvac 7.12'!P401+'havelvac 7.13'!P398</f>
        <v>0</v>
      </c>
      <c r="W362" s="230" t="str">
        <f t="shared" si="42"/>
        <v xml:space="preserve"> </v>
      </c>
      <c r="X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30" t="str">
        <f t="shared" si="43"/>
        <v xml:space="preserve"> </v>
      </c>
      <c r="Z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30" t="str">
        <f t="shared" si="44"/>
        <v xml:space="preserve"> </v>
      </c>
      <c r="AB36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97" customFormat="1" ht="13.5" hidden="1">
      <c r="A363" s="183" t="str">
        <f t="shared" si="45"/>
        <v>71060601050000</v>
      </c>
      <c r="B363" s="184" t="s">
        <v>439</v>
      </c>
      <c r="C363" s="133" t="s">
        <v>157</v>
      </c>
      <c r="D363" s="132" t="s">
        <v>157</v>
      </c>
      <c r="E363" s="131" t="s">
        <v>106</v>
      </c>
      <c r="F363" s="185" t="s">
        <v>149</v>
      </c>
      <c r="G363" s="186" t="s">
        <v>440</v>
      </c>
      <c r="H363" s="145"/>
      <c r="I363" s="146"/>
      <c r="J363" s="147"/>
      <c r="K363" s="147"/>
      <c r="L363" s="26" t="s">
        <v>270</v>
      </c>
      <c r="M363" s="27"/>
      <c r="N363" s="196">
        <f>+'havelvac 7.2'!N407+'havelvac 7.3'!N407+'havelvac 7.4'!N407+'havelvac 7.5'!N407+'havelvac 7.6'!N407+'havelvac 7.7'!N407+'havelvac 7.9'!N407+'havelvac 7.8'!N407+'havelvac 7.10'!N407+'havelvac 7.11'!N407+'havelvac 7.12'!N407+'havelvac 7.13'!N400</f>
        <v>0</v>
      </c>
      <c r="O363" s="196">
        <f>+'havelvac 7.2'!O407+'havelvac 7.3'!O407+'havelvac 7.4'!O407+'havelvac 7.5'!O407+'havelvac 7.6'!O407+'havelvac 7.7'!O407+'havelvac 7.9'!O407+'havelvac 7.8'!O407+'havelvac 7.10'!O407+'havelvac 7.11'!O407+'havelvac 7.12'!O407+'havelvac 7.13'!O400</f>
        <v>0</v>
      </c>
      <c r="P363" s="229" t="str">
        <f t="shared" si="39"/>
        <v xml:space="preserve"> </v>
      </c>
      <c r="Q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29" t="str">
        <f t="shared" si="40"/>
        <v xml:space="preserve"> </v>
      </c>
      <c r="S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29" t="str">
        <f t="shared" si="41"/>
        <v xml:space="preserve"> </v>
      </c>
      <c r="U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96">
        <f>+'havelvac 7.2'!P407+'havelvac 7.3'!P407+'havelvac 7.4'!P407+'havelvac 7.5'!P407+'havelvac 7.6'!P407+'havelvac 7.7'!P407+'havelvac 7.9'!P407+'havelvac 7.8'!P407+'havelvac 7.10'!P407+'havelvac 7.11'!P407+'havelvac 7.12'!P407+'havelvac 7.13'!P400</f>
        <v>0</v>
      </c>
      <c r="W363" s="229" t="str">
        <f t="shared" si="42"/>
        <v xml:space="preserve"> </v>
      </c>
      <c r="X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29" t="str">
        <f t="shared" si="43"/>
        <v xml:space="preserve"> </v>
      </c>
      <c r="Z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29" t="str">
        <f t="shared" si="44"/>
        <v xml:space="preserve"> </v>
      </c>
      <c r="AB3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6" customFormat="1" hidden="1">
      <c r="A364" s="183" t="str">
        <f t="shared" si="45"/>
        <v>71060601054861</v>
      </c>
      <c r="B364" s="184" t="s">
        <v>439</v>
      </c>
      <c r="C364" s="133" t="s">
        <v>157</v>
      </c>
      <c r="D364" s="132" t="s">
        <v>157</v>
      </c>
      <c r="E364" s="131" t="s">
        <v>106</v>
      </c>
      <c r="F364" s="185" t="s">
        <v>149</v>
      </c>
      <c r="G364" s="130">
        <v>4861</v>
      </c>
      <c r="H364" s="24"/>
      <c r="I364" s="24"/>
      <c r="J364" s="25"/>
      <c r="K364" s="25"/>
      <c r="L364" s="29" t="s">
        <v>134</v>
      </c>
      <c r="M364" s="30">
        <v>4861</v>
      </c>
      <c r="N364" s="182">
        <f>+'havelvac 7.2'!N408+'havelvac 7.3'!N408+'havelvac 7.4'!N408+'havelvac 7.5'!N408+'havelvac 7.6'!N408+'havelvac 7.7'!N408+'havelvac 7.9'!N408+'havelvac 7.8'!N408+'havelvac 7.10'!N408+'havelvac 7.11'!N408+'havelvac 7.12'!N408+'havelvac 7.13'!N401</f>
        <v>0</v>
      </c>
      <c r="O364" s="182">
        <f>+'havelvac 7.2'!O408+'havelvac 7.3'!O408+'havelvac 7.4'!O408+'havelvac 7.5'!O408+'havelvac 7.6'!O408+'havelvac 7.7'!O408+'havelvac 7.9'!O408+'havelvac 7.8'!O408+'havelvac 7.10'!O408+'havelvac 7.11'!O408+'havelvac 7.12'!O408+'havelvac 7.13'!O401</f>
        <v>0</v>
      </c>
      <c r="P364" s="230" t="str">
        <f t="shared" si="39"/>
        <v xml:space="preserve"> </v>
      </c>
      <c r="Q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30" t="str">
        <f t="shared" si="40"/>
        <v xml:space="preserve"> </v>
      </c>
      <c r="S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30" t="str">
        <f t="shared" si="41"/>
        <v xml:space="preserve"> </v>
      </c>
      <c r="U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82">
        <f>+'havelvac 7.2'!P408+'havelvac 7.3'!P408+'havelvac 7.4'!P408+'havelvac 7.5'!P408+'havelvac 7.6'!P408+'havelvac 7.7'!P408+'havelvac 7.9'!P408+'havelvac 7.8'!P408+'havelvac 7.10'!P408+'havelvac 7.11'!P408+'havelvac 7.12'!P408+'havelvac 7.13'!P401</f>
        <v>0</v>
      </c>
      <c r="W364" s="230" t="str">
        <f t="shared" si="42"/>
        <v xml:space="preserve"> </v>
      </c>
      <c r="X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30" t="str">
        <f t="shared" si="43"/>
        <v xml:space="preserve"> </v>
      </c>
      <c r="Z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30" t="str">
        <f t="shared" si="44"/>
        <v xml:space="preserve"> </v>
      </c>
      <c r="AB3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97" customFormat="1" ht="13.5" hidden="1">
      <c r="A365" s="183" t="str">
        <f t="shared" si="45"/>
        <v>71060601060000</v>
      </c>
      <c r="B365" s="184" t="s">
        <v>439</v>
      </c>
      <c r="C365" s="133" t="s">
        <v>157</v>
      </c>
      <c r="D365" s="132" t="s">
        <v>157</v>
      </c>
      <c r="E365" s="131" t="s">
        <v>106</v>
      </c>
      <c r="F365" s="185" t="s">
        <v>157</v>
      </c>
      <c r="G365" s="186" t="s">
        <v>440</v>
      </c>
      <c r="H365" s="145"/>
      <c r="I365" s="146"/>
      <c r="J365" s="147"/>
      <c r="K365" s="147"/>
      <c r="L365" s="26" t="s">
        <v>271</v>
      </c>
      <c r="M365" s="27"/>
      <c r="N365" s="196">
        <f>+'havelvac 7.2'!N409+'havelvac 7.3'!N409+'havelvac 7.4'!N409+'havelvac 7.5'!N409+'havelvac 7.6'!N409+'havelvac 7.7'!N409+'havelvac 7.9'!N409+'havelvac 7.8'!N409+'havelvac 7.10'!N409+'havelvac 7.11'!N409+'havelvac 7.12'!N409+'havelvac 7.13'!N407</f>
        <v>0</v>
      </c>
      <c r="O365" s="196">
        <f>+'havelvac 7.2'!O409+'havelvac 7.3'!O409+'havelvac 7.4'!O409+'havelvac 7.5'!O409+'havelvac 7.6'!O409+'havelvac 7.7'!O409+'havelvac 7.9'!O409+'havelvac 7.8'!O409+'havelvac 7.10'!O409+'havelvac 7.11'!O409+'havelvac 7.12'!O409+'havelvac 7.13'!O407</f>
        <v>0</v>
      </c>
      <c r="P365" s="229" t="str">
        <f t="shared" si="39"/>
        <v xml:space="preserve"> </v>
      </c>
      <c r="Q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29" t="str">
        <f t="shared" si="40"/>
        <v xml:space="preserve"> </v>
      </c>
      <c r="S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29" t="str">
        <f t="shared" si="41"/>
        <v xml:space="preserve"> </v>
      </c>
      <c r="U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96">
        <f>+'havelvac 7.2'!P409+'havelvac 7.3'!P409+'havelvac 7.4'!P409+'havelvac 7.5'!P409+'havelvac 7.6'!P409+'havelvac 7.7'!P409+'havelvac 7.9'!P409+'havelvac 7.8'!P409+'havelvac 7.10'!P409+'havelvac 7.11'!P409+'havelvac 7.12'!P409+'havelvac 7.13'!P407</f>
        <v>0</v>
      </c>
      <c r="W365" s="229" t="str">
        <f t="shared" si="42"/>
        <v xml:space="preserve"> </v>
      </c>
      <c r="X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29" t="str">
        <f t="shared" si="43"/>
        <v xml:space="preserve"> </v>
      </c>
      <c r="Z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29" t="str">
        <f t="shared" si="44"/>
        <v xml:space="preserve"> </v>
      </c>
      <c r="AB36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6" customFormat="1" ht="25.5" hidden="1">
      <c r="A366" s="183" t="str">
        <f t="shared" si="45"/>
        <v>71060601064638</v>
      </c>
      <c r="B366" s="184" t="s">
        <v>439</v>
      </c>
      <c r="C366" s="133" t="s">
        <v>157</v>
      </c>
      <c r="D366" s="132" t="s">
        <v>157</v>
      </c>
      <c r="E366" s="131" t="s">
        <v>106</v>
      </c>
      <c r="F366" s="185" t="s">
        <v>157</v>
      </c>
      <c r="G366" s="130">
        <v>4638</v>
      </c>
      <c r="H366" s="24"/>
      <c r="I366" s="24"/>
      <c r="J366" s="25"/>
      <c r="K366" s="25"/>
      <c r="L366" s="29" t="s">
        <v>241</v>
      </c>
      <c r="M366" s="30">
        <v>4638</v>
      </c>
      <c r="N366" s="182">
        <f>+'havelvac 7.2'!N410+'havelvac 7.3'!N410+'havelvac 7.4'!N410+'havelvac 7.5'!N410+'havelvac 7.6'!N410+'havelvac 7.7'!N410+'havelvac 7.9'!N410+'havelvac 7.8'!N410+'havelvac 7.10'!N410+'havelvac 7.11'!N410+'havelvac 7.12'!N410+'havelvac 7.13'!N408</f>
        <v>0</v>
      </c>
      <c r="O366" s="182">
        <f>+'havelvac 7.2'!O410+'havelvac 7.3'!O410+'havelvac 7.4'!O410+'havelvac 7.5'!O410+'havelvac 7.6'!O410+'havelvac 7.7'!O410+'havelvac 7.9'!O410+'havelvac 7.8'!O410+'havelvac 7.10'!O410+'havelvac 7.11'!O410+'havelvac 7.12'!O410+'havelvac 7.13'!O408</f>
        <v>0</v>
      </c>
      <c r="P366" s="230" t="str">
        <f t="shared" si="39"/>
        <v xml:space="preserve"> </v>
      </c>
      <c r="Q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30" t="str">
        <f t="shared" si="40"/>
        <v xml:space="preserve"> </v>
      </c>
      <c r="S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30" t="str">
        <f t="shared" si="41"/>
        <v xml:space="preserve"> </v>
      </c>
      <c r="U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82">
        <f>+'havelvac 7.2'!P410+'havelvac 7.3'!P410+'havelvac 7.4'!P410+'havelvac 7.5'!P410+'havelvac 7.6'!P410+'havelvac 7.7'!P410+'havelvac 7.9'!P410+'havelvac 7.8'!P410+'havelvac 7.10'!P410+'havelvac 7.11'!P410+'havelvac 7.12'!P410+'havelvac 7.13'!P408</f>
        <v>0</v>
      </c>
      <c r="W366" s="230" t="str">
        <f t="shared" si="42"/>
        <v xml:space="preserve"> </v>
      </c>
      <c r="X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30" t="str">
        <f t="shared" si="43"/>
        <v xml:space="preserve"> </v>
      </c>
      <c r="Z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30" t="str">
        <f t="shared" si="44"/>
        <v xml:space="preserve"> </v>
      </c>
      <c r="AB36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97" customFormat="1" ht="27" hidden="1">
      <c r="A367" s="183" t="str">
        <f t="shared" si="45"/>
        <v>71060601070000</v>
      </c>
      <c r="B367" s="184" t="s">
        <v>439</v>
      </c>
      <c r="C367" s="133" t="s">
        <v>157</v>
      </c>
      <c r="D367" s="132" t="s">
        <v>157</v>
      </c>
      <c r="E367" s="131" t="s">
        <v>106</v>
      </c>
      <c r="F367" s="185" t="s">
        <v>183</v>
      </c>
      <c r="G367" s="186" t="s">
        <v>440</v>
      </c>
      <c r="H367" s="145"/>
      <c r="I367" s="146"/>
      <c r="J367" s="147"/>
      <c r="K367" s="147"/>
      <c r="L367" s="26" t="s">
        <v>272</v>
      </c>
      <c r="M367" s="27"/>
      <c r="N367" s="196">
        <f>+'havelvac 7.2'!N411+'havelvac 7.3'!N411+'havelvac 7.4'!N411+'havelvac 7.5'!N411+'havelvac 7.6'!N411+'havelvac 7.7'!N411+'havelvac 7.9'!N411+'havelvac 7.8'!N411+'havelvac 7.10'!N411+'havelvac 7.11'!N411+'havelvac 7.12'!N411+'havelvac 7.13'!N409</f>
        <v>0</v>
      </c>
      <c r="O367" s="196">
        <f>+'havelvac 7.2'!O411+'havelvac 7.3'!O411+'havelvac 7.4'!O411+'havelvac 7.5'!O411+'havelvac 7.6'!O411+'havelvac 7.7'!O411+'havelvac 7.9'!O411+'havelvac 7.8'!O411+'havelvac 7.10'!O411+'havelvac 7.11'!O411+'havelvac 7.12'!O411+'havelvac 7.13'!O409</f>
        <v>0</v>
      </c>
      <c r="P367" s="229" t="str">
        <f t="shared" si="39"/>
        <v xml:space="preserve"> </v>
      </c>
      <c r="Q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29" t="str">
        <f t="shared" si="40"/>
        <v xml:space="preserve"> </v>
      </c>
      <c r="S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29" t="str">
        <f t="shared" si="41"/>
        <v xml:space="preserve"> </v>
      </c>
      <c r="U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96">
        <f>+'havelvac 7.2'!P411+'havelvac 7.3'!P411+'havelvac 7.4'!P411+'havelvac 7.5'!P411+'havelvac 7.6'!P411+'havelvac 7.7'!P411+'havelvac 7.9'!P411+'havelvac 7.8'!P411+'havelvac 7.10'!P411+'havelvac 7.11'!P411+'havelvac 7.12'!P411+'havelvac 7.13'!P409</f>
        <v>0</v>
      </c>
      <c r="W367" s="229" t="str">
        <f t="shared" si="42"/>
        <v xml:space="preserve"> </v>
      </c>
      <c r="X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29" t="str">
        <f t="shared" si="43"/>
        <v xml:space="preserve"> </v>
      </c>
      <c r="Z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29" t="str">
        <f t="shared" si="44"/>
        <v xml:space="preserve"> </v>
      </c>
      <c r="AB3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6" customFormat="1" ht="25.5" hidden="1">
      <c r="A368" s="183" t="str">
        <f t="shared" si="45"/>
        <v>71060601074251</v>
      </c>
      <c r="B368" s="184" t="s">
        <v>439</v>
      </c>
      <c r="C368" s="133" t="s">
        <v>157</v>
      </c>
      <c r="D368" s="132" t="s">
        <v>157</v>
      </c>
      <c r="E368" s="131" t="s">
        <v>106</v>
      </c>
      <c r="F368" s="185" t="s">
        <v>183</v>
      </c>
      <c r="G368" s="130">
        <v>4251</v>
      </c>
      <c r="H368" s="24"/>
      <c r="I368" s="24"/>
      <c r="J368" s="25"/>
      <c r="K368" s="25"/>
      <c r="L368" s="29" t="s">
        <v>142</v>
      </c>
      <c r="M368" s="30">
        <v>4251</v>
      </c>
      <c r="N368" s="182">
        <f>+'havelvac 7.2'!N300+'havelvac 7.3'!N300+'havelvac 7.4'!N300+'havelvac 7.5'!N300+'havelvac 7.6'!N300+'havelvac 7.7'!N300+'havelvac 7.9'!N300+'havelvac 7.8'!N300+'havelvac 7.10'!N300+'havelvac 7.11'!N300+'havelvac 7.12'!N300+'havelvac 7.13'!N410</f>
        <v>0</v>
      </c>
      <c r="O368" s="182">
        <f>+'havelvac 7.2'!O300+'havelvac 7.3'!O300+'havelvac 7.4'!O300+'havelvac 7.5'!O300+'havelvac 7.6'!O300+'havelvac 7.7'!O300+'havelvac 7.9'!O300+'havelvac 7.8'!O300+'havelvac 7.10'!O300+'havelvac 7.11'!O300+'havelvac 7.12'!O300+'havelvac 7.13'!O410</f>
        <v>0</v>
      </c>
      <c r="P368" s="230" t="str">
        <f t="shared" si="39"/>
        <v xml:space="preserve"> </v>
      </c>
      <c r="Q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30" t="str">
        <f t="shared" si="40"/>
        <v xml:space="preserve"> </v>
      </c>
      <c r="S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30" t="str">
        <f t="shared" si="41"/>
        <v xml:space="preserve"> </v>
      </c>
      <c r="U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82">
        <f>+'havelvac 7.2'!P300+'havelvac 7.3'!P300+'havelvac 7.4'!P300+'havelvac 7.5'!P300+'havelvac 7.6'!P300+'havelvac 7.7'!P300+'havelvac 7.9'!P300+'havelvac 7.8'!P300+'havelvac 7.10'!P300+'havelvac 7.11'!P300+'havelvac 7.12'!P300+'havelvac 7.13'!P410</f>
        <v>0</v>
      </c>
      <c r="W368" s="230" t="str">
        <f t="shared" si="42"/>
        <v xml:space="preserve"> </v>
      </c>
      <c r="X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30" t="str">
        <f t="shared" si="43"/>
        <v xml:space="preserve"> </v>
      </c>
      <c r="Z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30" t="str">
        <f t="shared" si="44"/>
        <v xml:space="preserve"> </v>
      </c>
      <c r="AB3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97" customFormat="1" ht="13.5">
      <c r="A369" s="183" t="str">
        <f t="shared" si="45"/>
        <v>71060601080000</v>
      </c>
      <c r="B369" s="184" t="s">
        <v>439</v>
      </c>
      <c r="C369" s="133" t="s">
        <v>157</v>
      </c>
      <c r="D369" s="132" t="s">
        <v>157</v>
      </c>
      <c r="E369" s="131" t="s">
        <v>106</v>
      </c>
      <c r="F369" s="185" t="s">
        <v>185</v>
      </c>
      <c r="G369" s="186" t="s">
        <v>440</v>
      </c>
      <c r="H369" s="145"/>
      <c r="I369" s="146"/>
      <c r="J369" s="147"/>
      <c r="K369" s="147"/>
      <c r="L369" s="26" t="s">
        <v>273</v>
      </c>
      <c r="M369" s="27"/>
      <c r="N369" s="196">
        <f>+'havelvac 7.2'!N301+'havelvac 7.3'!N301+'havelvac 7.4'!N301+'havelvac 7.5'!N301+'havelvac 7.6'!N301+'havelvac 7.7'!N301+'havelvac 7.9'!N301+'havelvac 7.8'!N301+'havelvac 7.10'!N301+'havelvac 7.11'!N301+'havelvac 7.12'!N301+'havelvac 7.13'!N411</f>
        <v>0</v>
      </c>
      <c r="O369" s="196">
        <f>+'havelvac 7.2'!O301+'havelvac 7.3'!O301+'havelvac 7.4'!O301+'havelvac 7.5'!O301+'havelvac 7.6'!O301+'havelvac 7.7'!O301+'havelvac 7.9'!O301+'havelvac 7.8'!O301+'havelvac 7.10'!O301+'havelvac 7.11'!O301+'havelvac 7.12'!O301+'havelvac 7.13'!O411</f>
        <v>0</v>
      </c>
      <c r="P369" s="229" t="str">
        <f t="shared" si="39"/>
        <v xml:space="preserve"> </v>
      </c>
      <c r="Q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29" t="str">
        <f t="shared" si="40"/>
        <v xml:space="preserve"> </v>
      </c>
      <c r="S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29" t="str">
        <f t="shared" si="41"/>
        <v xml:space="preserve"> </v>
      </c>
      <c r="U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96">
        <f>+'havelvac 7.2'!P301+'havelvac 7.3'!P301+'havelvac 7.4'!P301+'havelvac 7.5'!P301+'havelvac 7.6'!P301+'havelvac 7.7'!P301+'havelvac 7.9'!P301+'havelvac 7.8'!P301+'havelvac 7.10'!P301+'havelvac 7.11'!P301+'havelvac 7.12'!P301+'havelvac 7.13'!P411</f>
        <v>0</v>
      </c>
      <c r="W369" s="229" t="str">
        <f t="shared" si="42"/>
        <v xml:space="preserve"> </v>
      </c>
      <c r="X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29" t="str">
        <f t="shared" si="43"/>
        <v xml:space="preserve"> </v>
      </c>
      <c r="Z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29" t="str">
        <f t="shared" si="44"/>
        <v xml:space="preserve"> </v>
      </c>
      <c r="AB3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6" customFormat="1" ht="25.5">
      <c r="A370" s="183" t="str">
        <f t="shared" si="45"/>
        <v>71060601084251</v>
      </c>
      <c r="B370" s="184" t="s">
        <v>439</v>
      </c>
      <c r="C370" s="133" t="s">
        <v>157</v>
      </c>
      <c r="D370" s="132" t="s">
        <v>157</v>
      </c>
      <c r="E370" s="131" t="s">
        <v>106</v>
      </c>
      <c r="F370" s="185" t="s">
        <v>185</v>
      </c>
      <c r="G370" s="130">
        <v>4251</v>
      </c>
      <c r="H370" s="24"/>
      <c r="I370" s="24"/>
      <c r="J370" s="25"/>
      <c r="K370" s="25"/>
      <c r="L370" s="29" t="s">
        <v>142</v>
      </c>
      <c r="M370" s="30">
        <v>4251</v>
      </c>
      <c r="N370" s="182">
        <f>+'havelvac 7.2'!N302+'havelvac 7.3'!N302+'havelvac 7.4'!N302+'havelvac 7.5'!N302+'havelvac 7.6'!N302+'havelvac 7.7'!N302+'havelvac 7.9'!N302+'havelvac 7.8'!N302+'havelvac 7.10'!N302+'havelvac 7.11'!N302+'havelvac 7.12'!N302+'havelvac 7.13'!N300</f>
        <v>0</v>
      </c>
      <c r="O370" s="182">
        <f>+'havelvac 7.2'!O302+'havelvac 7.3'!O302+'havelvac 7.4'!O302+'havelvac 7.5'!O302+'havelvac 7.6'!O302+'havelvac 7.7'!O302+'havelvac 7.9'!O302+'havelvac 7.8'!O302+'havelvac 7.10'!O302+'havelvac 7.11'!O302+'havelvac 7.12'!O302+'havelvac 7.13'!O300</f>
        <v>0</v>
      </c>
      <c r="P370" s="230" t="str">
        <f t="shared" si="39"/>
        <v xml:space="preserve"> </v>
      </c>
      <c r="Q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30" t="str">
        <f t="shared" si="40"/>
        <v xml:space="preserve"> </v>
      </c>
      <c r="S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30" t="str">
        <f t="shared" si="41"/>
        <v xml:space="preserve"> </v>
      </c>
      <c r="U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82">
        <f>+'havelvac 7.2'!P302+'havelvac 7.3'!P302+'havelvac 7.4'!P302+'havelvac 7.5'!P302+'havelvac 7.6'!P302+'havelvac 7.7'!P302+'havelvac 7.9'!P302+'havelvac 7.8'!P302+'havelvac 7.10'!P302+'havelvac 7.11'!P302+'havelvac 7.12'!P302+'havelvac 7.13'!P300</f>
        <v>0</v>
      </c>
      <c r="W370" s="230" t="str">
        <f t="shared" si="42"/>
        <v xml:space="preserve"> </v>
      </c>
      <c r="X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30" t="str">
        <f t="shared" si="43"/>
        <v xml:space="preserve"> </v>
      </c>
      <c r="Z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30" t="str">
        <f t="shared" si="44"/>
        <v xml:space="preserve"> </v>
      </c>
      <c r="AB3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6" customFormat="1" hidden="1">
      <c r="A371" s="183" t="str">
        <f t="shared" si="45"/>
        <v>71060601085113</v>
      </c>
      <c r="B371" s="184" t="s">
        <v>439</v>
      </c>
      <c r="C371" s="133" t="s">
        <v>157</v>
      </c>
      <c r="D371" s="132" t="s">
        <v>157</v>
      </c>
      <c r="E371" s="131" t="s">
        <v>106</v>
      </c>
      <c r="F371" s="185" t="s">
        <v>185</v>
      </c>
      <c r="G371" s="130">
        <v>5113</v>
      </c>
      <c r="H371" s="24"/>
      <c r="I371" s="24"/>
      <c r="J371" s="25"/>
      <c r="K371" s="25"/>
      <c r="L371" s="29" t="s">
        <v>174</v>
      </c>
      <c r="M371" s="30">
        <v>5113</v>
      </c>
      <c r="N371" s="182">
        <f>+'havelvac 7.2'!N412+'havelvac 7.3'!N412+'havelvac 7.4'!N412+'havelvac 7.5'!N412+'havelvac 7.6'!N412+'havelvac 7.7'!N412+'havelvac 7.9'!N412+'havelvac 7.8'!N412+'havelvac 7.10'!N412+'havelvac 7.11'!N412+'havelvac 7.12'!N412+'havelvac 7.13'!N301</f>
        <v>0</v>
      </c>
      <c r="O371" s="182">
        <f>+'havelvac 7.2'!O412+'havelvac 7.3'!O412+'havelvac 7.4'!O412+'havelvac 7.5'!O412+'havelvac 7.6'!O412+'havelvac 7.7'!O412+'havelvac 7.9'!O412+'havelvac 7.8'!O412+'havelvac 7.10'!O412+'havelvac 7.11'!O412+'havelvac 7.12'!O412+'havelvac 7.13'!O301</f>
        <v>0</v>
      </c>
      <c r="P371" s="230" t="str">
        <f t="shared" si="39"/>
        <v xml:space="preserve"> </v>
      </c>
      <c r="Q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30" t="str">
        <f t="shared" si="40"/>
        <v xml:space="preserve"> </v>
      </c>
      <c r="S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30" t="str">
        <f t="shared" si="41"/>
        <v xml:space="preserve"> </v>
      </c>
      <c r="U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82">
        <f>+'havelvac 7.2'!P412+'havelvac 7.3'!P412+'havelvac 7.4'!P412+'havelvac 7.5'!P412+'havelvac 7.6'!P412+'havelvac 7.7'!P412+'havelvac 7.9'!P412+'havelvac 7.8'!P412+'havelvac 7.10'!P412+'havelvac 7.11'!P412+'havelvac 7.12'!P412+'havelvac 7.13'!P301</f>
        <v>0</v>
      </c>
      <c r="W371" s="230" t="str">
        <f t="shared" si="42"/>
        <v xml:space="preserve"> </v>
      </c>
      <c r="X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30" t="str">
        <f t="shared" si="43"/>
        <v xml:space="preserve"> </v>
      </c>
      <c r="Z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30" t="str">
        <f t="shared" si="44"/>
        <v xml:space="preserve"> </v>
      </c>
      <c r="AB37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97" customFormat="1" ht="13.5">
      <c r="A372" s="183" t="str">
        <f t="shared" si="45"/>
        <v>71060601090000</v>
      </c>
      <c r="B372" s="184" t="s">
        <v>439</v>
      </c>
      <c r="C372" s="133" t="s">
        <v>157</v>
      </c>
      <c r="D372" s="132" t="s">
        <v>157</v>
      </c>
      <c r="E372" s="131" t="s">
        <v>106</v>
      </c>
      <c r="F372" s="185" t="s">
        <v>187</v>
      </c>
      <c r="G372" s="186" t="s">
        <v>440</v>
      </c>
      <c r="H372" s="145"/>
      <c r="I372" s="146"/>
      <c r="J372" s="147"/>
      <c r="K372" s="147"/>
      <c r="L372" s="26" t="s">
        <v>274</v>
      </c>
      <c r="M372" s="27"/>
      <c r="N372" s="196">
        <f>+'havelvac 7.2'!N413+'havelvac 7.3'!N413+'havelvac 7.4'!N413+'havelvac 7.5'!N413+'havelvac 7.6'!N413+'havelvac 7.7'!N413+'havelvac 7.9'!N413+'havelvac 7.8'!N413+'havelvac 7.10'!N413+'havelvac 7.11'!N413+'havelvac 7.12'!N413+'havelvac 7.13'!N302</f>
        <v>0</v>
      </c>
      <c r="O372" s="196">
        <f>+'havelvac 7.2'!O413+'havelvac 7.3'!O413+'havelvac 7.4'!O413+'havelvac 7.5'!O413+'havelvac 7.6'!O413+'havelvac 7.7'!O413+'havelvac 7.9'!O413+'havelvac 7.8'!O413+'havelvac 7.10'!O413+'havelvac 7.11'!O413+'havelvac 7.12'!O413+'havelvac 7.13'!O302</f>
        <v>0</v>
      </c>
      <c r="P372" s="229" t="str">
        <f t="shared" si="39"/>
        <v xml:space="preserve"> </v>
      </c>
      <c r="Q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29" t="str">
        <f t="shared" si="40"/>
        <v xml:space="preserve"> </v>
      </c>
      <c r="S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29" t="str">
        <f t="shared" si="41"/>
        <v xml:space="preserve"> </v>
      </c>
      <c r="U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96">
        <f>+'havelvac 7.2'!P413+'havelvac 7.3'!P413+'havelvac 7.4'!P413+'havelvac 7.5'!P413+'havelvac 7.6'!P413+'havelvac 7.7'!P413+'havelvac 7.9'!P413+'havelvac 7.8'!P413+'havelvac 7.10'!P413+'havelvac 7.11'!P413+'havelvac 7.12'!P413+'havelvac 7.13'!P302</f>
        <v>0</v>
      </c>
      <c r="W372" s="229" t="str">
        <f t="shared" si="42"/>
        <v xml:space="preserve"> </v>
      </c>
      <c r="X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29" t="str">
        <f t="shared" si="43"/>
        <v xml:space="preserve"> </v>
      </c>
      <c r="Z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29" t="str">
        <f t="shared" si="44"/>
        <v xml:space="preserve"> </v>
      </c>
      <c r="AB37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6" customFormat="1" ht="25.5" hidden="1">
      <c r="A373" s="183" t="str">
        <f t="shared" si="45"/>
        <v>71060601094251</v>
      </c>
      <c r="B373" s="184" t="s">
        <v>439</v>
      </c>
      <c r="C373" s="133" t="s">
        <v>157</v>
      </c>
      <c r="D373" s="132" t="s">
        <v>157</v>
      </c>
      <c r="E373" s="131" t="s">
        <v>106</v>
      </c>
      <c r="F373" s="185" t="s">
        <v>187</v>
      </c>
      <c r="G373" s="130">
        <v>4251</v>
      </c>
      <c r="H373" s="24"/>
      <c r="I373" s="24"/>
      <c r="J373" s="25"/>
      <c r="K373" s="25"/>
      <c r="L373" s="29" t="s">
        <v>142</v>
      </c>
      <c r="M373" s="30">
        <v>4251</v>
      </c>
      <c r="N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73" s="230" t="str">
        <f t="shared" si="39"/>
        <v xml:space="preserve"> </v>
      </c>
      <c r="Q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30" t="str">
        <f t="shared" si="40"/>
        <v xml:space="preserve"> </v>
      </c>
      <c r="S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30" t="str">
        <f t="shared" si="41"/>
        <v xml:space="preserve"> </v>
      </c>
      <c r="U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73" s="230" t="str">
        <f t="shared" si="42"/>
        <v xml:space="preserve"> </v>
      </c>
      <c r="X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30" t="str">
        <f t="shared" si="43"/>
        <v xml:space="preserve"> </v>
      </c>
      <c r="Z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30" t="str">
        <f t="shared" si="44"/>
        <v xml:space="preserve"> </v>
      </c>
      <c r="AB37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6" customFormat="1">
      <c r="A374" s="183" t="str">
        <f t="shared" si="45"/>
        <v>71060601095113</v>
      </c>
      <c r="B374" s="184" t="s">
        <v>439</v>
      </c>
      <c r="C374" s="133" t="s">
        <v>157</v>
      </c>
      <c r="D374" s="132" t="s">
        <v>157</v>
      </c>
      <c r="E374" s="131" t="s">
        <v>106</v>
      </c>
      <c r="F374" s="185" t="s">
        <v>187</v>
      </c>
      <c r="G374" s="130">
        <v>5113</v>
      </c>
      <c r="H374" s="16"/>
      <c r="I374" s="24"/>
      <c r="J374" s="25"/>
      <c r="K374" s="25"/>
      <c r="L374" s="29" t="s">
        <v>174</v>
      </c>
      <c r="M374" s="43">
        <v>5113</v>
      </c>
      <c r="N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7.13'!N413</f>
        <v>#REF!</v>
      </c>
      <c r="O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7.13'!O413</f>
        <v>#REF!</v>
      </c>
      <c r="P374" s="230" t="str">
        <f t="shared" si="39"/>
        <v xml:space="preserve"> </v>
      </c>
      <c r="Q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30" t="str">
        <f t="shared" si="40"/>
        <v xml:space="preserve"> </v>
      </c>
      <c r="S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30" t="str">
        <f t="shared" si="41"/>
        <v xml:space="preserve"> </v>
      </c>
      <c r="U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7.13'!P413</f>
        <v>#REF!</v>
      </c>
      <c r="W374" s="230" t="str">
        <f t="shared" si="42"/>
        <v xml:space="preserve"> </v>
      </c>
      <c r="X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30" t="str">
        <f t="shared" si="43"/>
        <v xml:space="preserve"> </v>
      </c>
      <c r="Z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30" t="str">
        <f t="shared" si="44"/>
        <v xml:space="preserve"> </v>
      </c>
      <c r="AB3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63" customFormat="1" hidden="1">
      <c r="A375" s="121" t="str">
        <f t="shared" si="45"/>
        <v>71070000000000</v>
      </c>
      <c r="B375" s="123" t="s">
        <v>439</v>
      </c>
      <c r="C375" s="116" t="s">
        <v>183</v>
      </c>
      <c r="D375" s="117" t="s">
        <v>441</v>
      </c>
      <c r="E375" s="126" t="s">
        <v>441</v>
      </c>
      <c r="F375" s="127" t="s">
        <v>441</v>
      </c>
      <c r="G375" s="128" t="s">
        <v>440</v>
      </c>
      <c r="H375" s="172">
        <v>2700</v>
      </c>
      <c r="I375" s="211" t="s">
        <v>183</v>
      </c>
      <c r="J375" s="212">
        <v>0</v>
      </c>
      <c r="K375" s="212">
        <v>0</v>
      </c>
      <c r="L375" s="161" t="s">
        <v>275</v>
      </c>
      <c r="M375" s="173"/>
      <c r="N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25" t="str">
        <f t="shared" si="39"/>
        <v xml:space="preserve"> </v>
      </c>
      <c r="Q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25" t="str">
        <f t="shared" si="40"/>
        <v xml:space="preserve"> </v>
      </c>
      <c r="S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25" t="str">
        <f t="shared" si="41"/>
        <v xml:space="preserve"> </v>
      </c>
      <c r="U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25" t="str">
        <f t="shared" si="42"/>
        <v xml:space="preserve"> </v>
      </c>
      <c r="X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25" t="str">
        <f t="shared" si="43"/>
        <v xml:space="preserve"> </v>
      </c>
      <c r="Z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25" t="str">
        <f t="shared" si="44"/>
        <v xml:space="preserve"> </v>
      </c>
      <c r="AB37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21" t="str">
        <f t="shared" si="45"/>
        <v>71070000000001</v>
      </c>
      <c r="B376" s="123" t="s">
        <v>439</v>
      </c>
      <c r="C376" s="116" t="s">
        <v>183</v>
      </c>
      <c r="D376" s="117" t="s">
        <v>441</v>
      </c>
      <c r="E376" s="118" t="s">
        <v>441</v>
      </c>
      <c r="F376" s="119" t="s">
        <v>441</v>
      </c>
      <c r="G376" s="128" t="s">
        <v>96</v>
      </c>
      <c r="H376" s="24"/>
      <c r="I376" s="17"/>
      <c r="J376" s="18"/>
      <c r="K376" s="18"/>
      <c r="L376" s="29" t="s">
        <v>108</v>
      </c>
      <c r="M376" s="30"/>
      <c r="N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32" t="str">
        <f t="shared" si="39"/>
        <v xml:space="preserve"> </v>
      </c>
      <c r="Q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32" t="str">
        <f t="shared" si="40"/>
        <v xml:space="preserve"> </v>
      </c>
      <c r="S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32" t="str">
        <f t="shared" si="41"/>
        <v xml:space="preserve"> </v>
      </c>
      <c r="U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32" t="str">
        <f t="shared" si="42"/>
        <v xml:space="preserve"> </v>
      </c>
      <c r="X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32" t="str">
        <f t="shared" si="43"/>
        <v xml:space="preserve"> </v>
      </c>
      <c r="Z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32" t="str">
        <f t="shared" si="44"/>
        <v xml:space="preserve"> </v>
      </c>
      <c r="AB37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88" customFormat="1" ht="13.5" hidden="1">
      <c r="A377" s="183" t="str">
        <f t="shared" si="45"/>
        <v>71070100000000</v>
      </c>
      <c r="B377" s="184" t="s">
        <v>439</v>
      </c>
      <c r="C377" s="133" t="s">
        <v>183</v>
      </c>
      <c r="D377" s="132" t="s">
        <v>106</v>
      </c>
      <c r="E377" s="131" t="s">
        <v>441</v>
      </c>
      <c r="F377" s="185" t="s">
        <v>441</v>
      </c>
      <c r="G377" s="186" t="s">
        <v>440</v>
      </c>
      <c r="H377" s="174">
        <v>2710</v>
      </c>
      <c r="I377" s="165" t="s">
        <v>183</v>
      </c>
      <c r="J377" s="166">
        <v>1</v>
      </c>
      <c r="K377" s="166">
        <v>0</v>
      </c>
      <c r="L377" s="167" t="s">
        <v>276</v>
      </c>
      <c r="M377" s="175"/>
      <c r="N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27" t="str">
        <f t="shared" si="39"/>
        <v xml:space="preserve"> </v>
      </c>
      <c r="Q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27" t="str">
        <f t="shared" si="40"/>
        <v xml:space="preserve"> </v>
      </c>
      <c r="S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27" t="str">
        <f t="shared" si="41"/>
        <v xml:space="preserve"> </v>
      </c>
      <c r="U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27" t="str">
        <f t="shared" si="42"/>
        <v xml:space="preserve"> </v>
      </c>
      <c r="X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27" t="str">
        <f t="shared" si="43"/>
        <v xml:space="preserve"> </v>
      </c>
      <c r="Z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27" t="str">
        <f t="shared" si="44"/>
        <v xml:space="preserve"> </v>
      </c>
      <c r="AB37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6" customFormat="1" ht="12.75" hidden="1">
      <c r="A378" s="183" t="str">
        <f t="shared" si="45"/>
        <v>71070100000001</v>
      </c>
      <c r="B378" s="184" t="s">
        <v>439</v>
      </c>
      <c r="C378" s="133" t="s">
        <v>183</v>
      </c>
      <c r="D378" s="132" t="s">
        <v>106</v>
      </c>
      <c r="E378" s="131" t="s">
        <v>441</v>
      </c>
      <c r="F378" s="185" t="s">
        <v>441</v>
      </c>
      <c r="G378" s="186" t="s">
        <v>96</v>
      </c>
      <c r="H378" s="24"/>
      <c r="I378" s="17"/>
      <c r="J378" s="18"/>
      <c r="K378" s="18"/>
      <c r="L378" s="29" t="s">
        <v>110</v>
      </c>
      <c r="M378" s="30"/>
      <c r="N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26" t="str">
        <f t="shared" si="39"/>
        <v xml:space="preserve"> </v>
      </c>
      <c r="Q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26" t="str">
        <f t="shared" si="40"/>
        <v xml:space="preserve"> </v>
      </c>
      <c r="S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26" t="str">
        <f t="shared" si="41"/>
        <v xml:space="preserve"> </v>
      </c>
      <c r="U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26" t="str">
        <f t="shared" si="42"/>
        <v xml:space="preserve"> </v>
      </c>
      <c r="X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26" t="str">
        <f t="shared" si="43"/>
        <v xml:space="preserve"> </v>
      </c>
      <c r="Z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26" t="str">
        <f t="shared" si="44"/>
        <v xml:space="preserve"> </v>
      </c>
      <c r="AB37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92" customFormat="1" ht="12.75" hidden="1">
      <c r="A379" s="183" t="str">
        <f t="shared" si="45"/>
        <v>71070101000000</v>
      </c>
      <c r="B379" s="184" t="s">
        <v>439</v>
      </c>
      <c r="C379" s="133" t="s">
        <v>183</v>
      </c>
      <c r="D379" s="132" t="s">
        <v>106</v>
      </c>
      <c r="E379" s="131" t="s">
        <v>106</v>
      </c>
      <c r="F379" s="185" t="s">
        <v>441</v>
      </c>
      <c r="G379" s="186" t="s">
        <v>440</v>
      </c>
      <c r="H379" s="150">
        <v>2711</v>
      </c>
      <c r="I379" s="151" t="s">
        <v>183</v>
      </c>
      <c r="J379" s="152">
        <v>1</v>
      </c>
      <c r="K379" s="152">
        <v>1</v>
      </c>
      <c r="L379" s="153" t="s">
        <v>277</v>
      </c>
      <c r="M379" s="154"/>
      <c r="N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28" t="str">
        <f t="shared" si="39"/>
        <v xml:space="preserve"> </v>
      </c>
      <c r="Q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28" t="str">
        <f t="shared" si="40"/>
        <v xml:space="preserve"> </v>
      </c>
      <c r="S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28" t="str">
        <f t="shared" si="41"/>
        <v xml:space="preserve"> </v>
      </c>
      <c r="U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28" t="str">
        <f t="shared" si="42"/>
        <v xml:space="preserve"> </v>
      </c>
      <c r="X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28" t="str">
        <f t="shared" si="43"/>
        <v xml:space="preserve"> </v>
      </c>
      <c r="Z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28" t="str">
        <f t="shared" si="44"/>
        <v xml:space="preserve"> </v>
      </c>
      <c r="AB37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6" customFormat="1" ht="12.75" hidden="1">
      <c r="A380" s="183" t="str">
        <f t="shared" si="45"/>
        <v>71070101000001</v>
      </c>
      <c r="B380" s="184" t="s">
        <v>439</v>
      </c>
      <c r="C380" s="133" t="s">
        <v>183</v>
      </c>
      <c r="D380" s="132" t="s">
        <v>106</v>
      </c>
      <c r="E380" s="131" t="s">
        <v>106</v>
      </c>
      <c r="F380" s="185" t="s">
        <v>441</v>
      </c>
      <c r="G380" s="186" t="s">
        <v>96</v>
      </c>
      <c r="H380" s="24"/>
      <c r="I380" s="24"/>
      <c r="J380" s="25"/>
      <c r="K380" s="25"/>
      <c r="L380" s="29" t="s">
        <v>108</v>
      </c>
      <c r="M380" s="30"/>
      <c r="N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26" t="str">
        <f t="shared" si="39"/>
        <v xml:space="preserve"> </v>
      </c>
      <c r="Q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26" t="str">
        <f t="shared" si="40"/>
        <v xml:space="preserve"> </v>
      </c>
      <c r="S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26" t="str">
        <f t="shared" si="41"/>
        <v xml:space="preserve"> </v>
      </c>
      <c r="U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26" t="str">
        <f t="shared" si="42"/>
        <v xml:space="preserve"> </v>
      </c>
      <c r="X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26" t="str">
        <f t="shared" si="43"/>
        <v xml:space="preserve"> </v>
      </c>
      <c r="Z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26" t="str">
        <f t="shared" si="44"/>
        <v xml:space="preserve"> </v>
      </c>
      <c r="AB38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97" customFormat="1" ht="27" hidden="1">
      <c r="A381" s="183" t="str">
        <f t="shared" si="45"/>
        <v>71070101010000</v>
      </c>
      <c r="B381" s="184" t="s">
        <v>439</v>
      </c>
      <c r="C381" s="133" t="s">
        <v>183</v>
      </c>
      <c r="D381" s="132" t="s">
        <v>106</v>
      </c>
      <c r="E381" s="131" t="s">
        <v>106</v>
      </c>
      <c r="F381" s="185" t="s">
        <v>106</v>
      </c>
      <c r="G381" s="186" t="s">
        <v>440</v>
      </c>
      <c r="H381" s="145"/>
      <c r="I381" s="146"/>
      <c r="J381" s="147"/>
      <c r="K381" s="147"/>
      <c r="L381" s="26" t="s">
        <v>278</v>
      </c>
      <c r="M381" s="27"/>
      <c r="N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29" t="str">
        <f t="shared" si="39"/>
        <v xml:space="preserve"> </v>
      </c>
      <c r="Q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29" t="str">
        <f t="shared" si="40"/>
        <v xml:space="preserve"> </v>
      </c>
      <c r="S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29" t="str">
        <f t="shared" si="41"/>
        <v xml:space="preserve"> </v>
      </c>
      <c r="U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29" t="str">
        <f t="shared" si="42"/>
        <v xml:space="preserve"> </v>
      </c>
      <c r="X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29" t="str">
        <f t="shared" si="43"/>
        <v xml:space="preserve"> </v>
      </c>
      <c r="Z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29" t="str">
        <f t="shared" si="44"/>
        <v xml:space="preserve"> </v>
      </c>
      <c r="AB3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6" customFormat="1" hidden="1">
      <c r="A382" s="183" t="str">
        <f t="shared" si="45"/>
        <v>71070101015129</v>
      </c>
      <c r="B382" s="184" t="s">
        <v>439</v>
      </c>
      <c r="C382" s="133" t="s">
        <v>183</v>
      </c>
      <c r="D382" s="132" t="s">
        <v>106</v>
      </c>
      <c r="E382" s="131" t="s">
        <v>106</v>
      </c>
      <c r="F382" s="185" t="s">
        <v>106</v>
      </c>
      <c r="G382" s="130">
        <v>5129</v>
      </c>
      <c r="H382" s="24"/>
      <c r="I382" s="24"/>
      <c r="J382" s="25"/>
      <c r="K382" s="25"/>
      <c r="L382" s="29" t="s">
        <v>137</v>
      </c>
      <c r="M382" s="30">
        <v>5129</v>
      </c>
      <c r="N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30" t="str">
        <f t="shared" si="39"/>
        <v xml:space="preserve"> </v>
      </c>
      <c r="Q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30" t="str">
        <f t="shared" si="40"/>
        <v xml:space="preserve"> </v>
      </c>
      <c r="S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30" t="str">
        <f t="shared" si="41"/>
        <v xml:space="preserve"> </v>
      </c>
      <c r="U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30" t="str">
        <f t="shared" si="42"/>
        <v xml:space="preserve"> </v>
      </c>
      <c r="X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30" t="str">
        <f t="shared" si="43"/>
        <v xml:space="preserve"> </v>
      </c>
      <c r="Z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30" t="str">
        <f t="shared" si="44"/>
        <v xml:space="preserve"> </v>
      </c>
      <c r="AB3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88" customFormat="1" ht="13.5" hidden="1">
      <c r="A383" s="183" t="str">
        <f t="shared" si="45"/>
        <v>71070600000000</v>
      </c>
      <c r="B383" s="184" t="s">
        <v>439</v>
      </c>
      <c r="C383" s="133" t="s">
        <v>183</v>
      </c>
      <c r="D383" s="132" t="s">
        <v>157</v>
      </c>
      <c r="E383" s="131" t="s">
        <v>441</v>
      </c>
      <c r="F383" s="185" t="s">
        <v>441</v>
      </c>
      <c r="G383" s="186" t="s">
        <v>440</v>
      </c>
      <c r="H383" s="174">
        <v>2760</v>
      </c>
      <c r="I383" s="165" t="s">
        <v>183</v>
      </c>
      <c r="J383" s="166">
        <v>6</v>
      </c>
      <c r="K383" s="166">
        <v>0</v>
      </c>
      <c r="L383" s="167" t="s">
        <v>279</v>
      </c>
      <c r="M383" s="175"/>
      <c r="N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27" t="str">
        <f t="shared" si="39"/>
        <v xml:space="preserve"> </v>
      </c>
      <c r="Q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27" t="str">
        <f t="shared" si="40"/>
        <v xml:space="preserve"> </v>
      </c>
      <c r="S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27" t="str">
        <f t="shared" si="41"/>
        <v xml:space="preserve"> </v>
      </c>
      <c r="U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27" t="str">
        <f t="shared" si="42"/>
        <v xml:space="preserve"> </v>
      </c>
      <c r="X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27" t="str">
        <f t="shared" si="43"/>
        <v xml:space="preserve"> </v>
      </c>
      <c r="Z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27" t="str">
        <f t="shared" si="44"/>
        <v xml:space="preserve"> </v>
      </c>
      <c r="AB38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6" customFormat="1" ht="12.75" hidden="1">
      <c r="A384" s="183" t="str">
        <f t="shared" si="45"/>
        <v>71070600000001</v>
      </c>
      <c r="B384" s="184" t="s">
        <v>439</v>
      </c>
      <c r="C384" s="133" t="s">
        <v>183</v>
      </c>
      <c r="D384" s="132" t="s">
        <v>157</v>
      </c>
      <c r="E384" s="131" t="s">
        <v>441</v>
      </c>
      <c r="F384" s="185" t="s">
        <v>441</v>
      </c>
      <c r="G384" s="186" t="s">
        <v>96</v>
      </c>
      <c r="H384" s="24"/>
      <c r="I384" s="17"/>
      <c r="J384" s="18"/>
      <c r="K384" s="18"/>
      <c r="L384" s="29" t="s">
        <v>110</v>
      </c>
      <c r="M384" s="30"/>
      <c r="N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26" t="str">
        <f t="shared" si="39"/>
        <v xml:space="preserve"> </v>
      </c>
      <c r="Q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26" t="str">
        <f t="shared" si="40"/>
        <v xml:space="preserve"> </v>
      </c>
      <c r="S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26" t="str">
        <f t="shared" si="41"/>
        <v xml:space="preserve"> </v>
      </c>
      <c r="U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26" t="str">
        <f t="shared" si="42"/>
        <v xml:space="preserve"> </v>
      </c>
      <c r="X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26" t="str">
        <f t="shared" si="43"/>
        <v xml:space="preserve"> </v>
      </c>
      <c r="Z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26" t="str">
        <f t="shared" si="44"/>
        <v xml:space="preserve"> </v>
      </c>
      <c r="AB38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92" customFormat="1" ht="12.75" hidden="1">
      <c r="A385" s="183" t="str">
        <f t="shared" si="45"/>
        <v>71070601000000</v>
      </c>
      <c r="B385" s="184" t="s">
        <v>439</v>
      </c>
      <c r="C385" s="133" t="s">
        <v>183</v>
      </c>
      <c r="D385" s="132" t="s">
        <v>157</v>
      </c>
      <c r="E385" s="131" t="s">
        <v>106</v>
      </c>
      <c r="F385" s="185" t="s">
        <v>441</v>
      </c>
      <c r="G385" s="186" t="s">
        <v>440</v>
      </c>
      <c r="H385" s="150">
        <v>2761</v>
      </c>
      <c r="I385" s="151" t="s">
        <v>183</v>
      </c>
      <c r="J385" s="152">
        <v>6</v>
      </c>
      <c r="K385" s="152">
        <v>1</v>
      </c>
      <c r="L385" s="153" t="s">
        <v>280</v>
      </c>
      <c r="M385" s="154"/>
      <c r="N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28" t="str">
        <f t="shared" si="39"/>
        <v xml:space="preserve"> </v>
      </c>
      <c r="Q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28" t="str">
        <f t="shared" si="40"/>
        <v xml:space="preserve"> </v>
      </c>
      <c r="S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28" t="str">
        <f t="shared" si="41"/>
        <v xml:space="preserve"> </v>
      </c>
      <c r="U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28" t="str">
        <f t="shared" si="42"/>
        <v xml:space="preserve"> </v>
      </c>
      <c r="X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28" t="str">
        <f t="shared" si="43"/>
        <v xml:space="preserve"> </v>
      </c>
      <c r="Z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28" t="str">
        <f t="shared" si="44"/>
        <v xml:space="preserve"> </v>
      </c>
      <c r="AB3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6" customFormat="1" ht="12.75" hidden="1">
      <c r="A386" s="183" t="str">
        <f t="shared" si="45"/>
        <v>71070601000001</v>
      </c>
      <c r="B386" s="184" t="s">
        <v>439</v>
      </c>
      <c r="C386" s="133" t="s">
        <v>183</v>
      </c>
      <c r="D386" s="132" t="s">
        <v>157</v>
      </c>
      <c r="E386" s="131" t="s">
        <v>106</v>
      </c>
      <c r="F386" s="185" t="s">
        <v>441</v>
      </c>
      <c r="G386" s="186" t="s">
        <v>96</v>
      </c>
      <c r="H386" s="24"/>
      <c r="I386" s="24"/>
      <c r="J386" s="25"/>
      <c r="K386" s="25"/>
      <c r="L386" s="29" t="s">
        <v>108</v>
      </c>
      <c r="M386" s="30"/>
      <c r="N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26" t="str">
        <f t="shared" si="39"/>
        <v xml:space="preserve"> </v>
      </c>
      <c r="Q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26" t="str">
        <f t="shared" si="40"/>
        <v xml:space="preserve"> </v>
      </c>
      <c r="S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26" t="str">
        <f t="shared" si="41"/>
        <v xml:space="preserve"> </v>
      </c>
      <c r="U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26" t="str">
        <f t="shared" si="42"/>
        <v xml:space="preserve"> </v>
      </c>
      <c r="X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26" t="str">
        <f t="shared" si="43"/>
        <v xml:space="preserve"> </v>
      </c>
      <c r="Z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26" t="str">
        <f t="shared" si="44"/>
        <v xml:space="preserve"> </v>
      </c>
      <c r="AB3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97" customFormat="1" ht="13.5" hidden="1">
      <c r="A387" s="183" t="str">
        <f t="shared" si="45"/>
        <v>71070601010000</v>
      </c>
      <c r="B387" s="184" t="s">
        <v>439</v>
      </c>
      <c r="C387" s="133" t="s">
        <v>183</v>
      </c>
      <c r="D387" s="132" t="s">
        <v>157</v>
      </c>
      <c r="E387" s="131" t="s">
        <v>106</v>
      </c>
      <c r="F387" s="185" t="s">
        <v>106</v>
      </c>
      <c r="G387" s="186" t="s">
        <v>440</v>
      </c>
      <c r="H387" s="145"/>
      <c r="I387" s="146"/>
      <c r="J387" s="147"/>
      <c r="K387" s="147"/>
      <c r="L387" s="26" t="s">
        <v>281</v>
      </c>
      <c r="M387" s="27"/>
      <c r="N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29" t="str">
        <f t="shared" si="39"/>
        <v xml:space="preserve"> </v>
      </c>
      <c r="Q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29" t="str">
        <f t="shared" si="40"/>
        <v xml:space="preserve"> </v>
      </c>
      <c r="S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29" t="str">
        <f t="shared" si="41"/>
        <v xml:space="preserve"> </v>
      </c>
      <c r="U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29" t="str">
        <f t="shared" si="42"/>
        <v xml:space="preserve"> </v>
      </c>
      <c r="X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29" t="str">
        <f t="shared" si="43"/>
        <v xml:space="preserve"> </v>
      </c>
      <c r="Z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29" t="str">
        <f t="shared" si="44"/>
        <v xml:space="preserve"> </v>
      </c>
      <c r="AB3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6" customFormat="1" hidden="1">
      <c r="A388" s="183" t="str">
        <f t="shared" si="45"/>
        <v>71070601014639</v>
      </c>
      <c r="B388" s="184" t="s">
        <v>439</v>
      </c>
      <c r="C388" s="133" t="s">
        <v>183</v>
      </c>
      <c r="D388" s="132" t="s">
        <v>157</v>
      </c>
      <c r="E388" s="131" t="s">
        <v>106</v>
      </c>
      <c r="F388" s="185" t="s">
        <v>106</v>
      </c>
      <c r="G388" s="130">
        <v>4639</v>
      </c>
      <c r="H388" s="24"/>
      <c r="I388" s="24"/>
      <c r="J388" s="25"/>
      <c r="K388" s="25"/>
      <c r="L388" s="29" t="s">
        <v>167</v>
      </c>
      <c r="M388" s="30">
        <v>4639</v>
      </c>
      <c r="N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30" t="str">
        <f t="shared" si="39"/>
        <v xml:space="preserve"> </v>
      </c>
      <c r="Q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30" t="str">
        <f t="shared" si="40"/>
        <v xml:space="preserve"> </v>
      </c>
      <c r="S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30" t="str">
        <f t="shared" si="41"/>
        <v xml:space="preserve"> </v>
      </c>
      <c r="U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30" t="str">
        <f t="shared" si="42"/>
        <v xml:space="preserve"> </v>
      </c>
      <c r="X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30" t="str">
        <f t="shared" si="43"/>
        <v xml:space="preserve"> </v>
      </c>
      <c r="Z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30" t="str">
        <f t="shared" si="44"/>
        <v xml:space="preserve"> </v>
      </c>
      <c r="AB3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6" customFormat="1" hidden="1">
      <c r="A389" s="183" t="str">
        <f t="shared" si="45"/>
        <v>71070601015113</v>
      </c>
      <c r="B389" s="184" t="s">
        <v>439</v>
      </c>
      <c r="C389" s="133" t="s">
        <v>183</v>
      </c>
      <c r="D389" s="132" t="s">
        <v>157</v>
      </c>
      <c r="E389" s="131" t="s">
        <v>106</v>
      </c>
      <c r="F389" s="185" t="s">
        <v>106</v>
      </c>
      <c r="G389" s="130">
        <v>5113</v>
      </c>
      <c r="H389" s="24"/>
      <c r="I389" s="24"/>
      <c r="J389" s="25"/>
      <c r="K389" s="25"/>
      <c r="L389" s="28" t="s">
        <v>174</v>
      </c>
      <c r="M389" s="11">
        <v>5113</v>
      </c>
      <c r="N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30" t="str">
        <f t="shared" si="39"/>
        <v xml:space="preserve"> </v>
      </c>
      <c r="Q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30" t="str">
        <f t="shared" si="40"/>
        <v xml:space="preserve"> </v>
      </c>
      <c r="S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30" t="str">
        <f t="shared" si="41"/>
        <v xml:space="preserve"> </v>
      </c>
      <c r="U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30" t="str">
        <f t="shared" si="42"/>
        <v xml:space="preserve"> </v>
      </c>
      <c r="X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30" t="str">
        <f t="shared" si="43"/>
        <v xml:space="preserve"> </v>
      </c>
      <c r="Z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30" t="str">
        <f t="shared" si="44"/>
        <v xml:space="preserve"> </v>
      </c>
      <c r="AB3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97" customFormat="1" ht="13.5" hidden="1">
      <c r="A390" s="183" t="str">
        <f t="shared" si="45"/>
        <v>71070601020000</v>
      </c>
      <c r="B390" s="184" t="s">
        <v>439</v>
      </c>
      <c r="C390" s="133" t="s">
        <v>183</v>
      </c>
      <c r="D390" s="132" t="s">
        <v>157</v>
      </c>
      <c r="E390" s="131" t="s">
        <v>106</v>
      </c>
      <c r="F390" s="185" t="s">
        <v>140</v>
      </c>
      <c r="G390" s="186" t="s">
        <v>440</v>
      </c>
      <c r="H390" s="145"/>
      <c r="I390" s="146"/>
      <c r="J390" s="147"/>
      <c r="K390" s="147"/>
      <c r="L390" s="26" t="s">
        <v>282</v>
      </c>
      <c r="M390" s="27"/>
      <c r="N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29" t="str">
        <f t="shared" si="39"/>
        <v xml:space="preserve"> </v>
      </c>
      <c r="Q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29" t="str">
        <f t="shared" si="40"/>
        <v xml:space="preserve"> </v>
      </c>
      <c r="S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29" t="str">
        <f t="shared" si="41"/>
        <v xml:space="preserve"> </v>
      </c>
      <c r="U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29" t="str">
        <f t="shared" si="42"/>
        <v xml:space="preserve"> </v>
      </c>
      <c r="X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29" t="str">
        <f t="shared" si="43"/>
        <v xml:space="preserve"> </v>
      </c>
      <c r="Z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29" t="str">
        <f t="shared" si="44"/>
        <v xml:space="preserve"> </v>
      </c>
      <c r="AB3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6" customFormat="1" hidden="1">
      <c r="A391" s="183" t="str">
        <f t="shared" si="45"/>
        <v>71070601024241</v>
      </c>
      <c r="B391" s="184" t="s">
        <v>439</v>
      </c>
      <c r="C391" s="133" t="s">
        <v>183</v>
      </c>
      <c r="D391" s="132" t="s">
        <v>157</v>
      </c>
      <c r="E391" s="131" t="s">
        <v>106</v>
      </c>
      <c r="F391" s="185" t="s">
        <v>140</v>
      </c>
      <c r="G391" s="130">
        <v>4241</v>
      </c>
      <c r="H391" s="24"/>
      <c r="I391" s="24"/>
      <c r="J391" s="25"/>
      <c r="K391" s="25"/>
      <c r="L391" s="28" t="s">
        <v>126</v>
      </c>
      <c r="M391" s="11">
        <v>4241</v>
      </c>
      <c r="N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30" t="str">
        <f t="shared" si="39"/>
        <v xml:space="preserve"> </v>
      </c>
      <c r="Q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30" t="str">
        <f t="shared" si="40"/>
        <v xml:space="preserve"> </v>
      </c>
      <c r="S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30" t="str">
        <f t="shared" si="41"/>
        <v xml:space="preserve"> </v>
      </c>
      <c r="U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30" t="str">
        <f t="shared" si="42"/>
        <v xml:space="preserve"> </v>
      </c>
      <c r="X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30" t="str">
        <f t="shared" si="43"/>
        <v xml:space="preserve"> </v>
      </c>
      <c r="Z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30" t="str">
        <f t="shared" si="44"/>
        <v xml:space="preserve"> </v>
      </c>
      <c r="AB3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97" customFormat="1" ht="27" hidden="1">
      <c r="A392" s="183" t="str">
        <f t="shared" si="45"/>
        <v>71070601030000</v>
      </c>
      <c r="B392" s="184" t="s">
        <v>439</v>
      </c>
      <c r="C392" s="133" t="s">
        <v>183</v>
      </c>
      <c r="D392" s="132" t="s">
        <v>157</v>
      </c>
      <c r="E392" s="131" t="s">
        <v>106</v>
      </c>
      <c r="F392" s="185" t="s">
        <v>442</v>
      </c>
      <c r="G392" s="186" t="s">
        <v>440</v>
      </c>
      <c r="H392" s="146"/>
      <c r="I392" s="146"/>
      <c r="J392" s="147"/>
      <c r="K392" s="147"/>
      <c r="L392" s="26" t="s">
        <v>283</v>
      </c>
      <c r="M392" s="27"/>
      <c r="N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29" t="str">
        <f t="shared" si="39"/>
        <v xml:space="preserve"> </v>
      </c>
      <c r="Q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29" t="str">
        <f t="shared" si="40"/>
        <v xml:space="preserve"> </v>
      </c>
      <c r="S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29" t="str">
        <f t="shared" si="41"/>
        <v xml:space="preserve"> </v>
      </c>
      <c r="U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29" t="str">
        <f t="shared" si="42"/>
        <v xml:space="preserve"> </v>
      </c>
      <c r="X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29" t="str">
        <f t="shared" si="43"/>
        <v xml:space="preserve"> </v>
      </c>
      <c r="Z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29" t="str">
        <f t="shared" si="44"/>
        <v xml:space="preserve"> </v>
      </c>
      <c r="AB39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6" customFormat="1" hidden="1">
      <c r="A393" s="183" t="str">
        <f t="shared" si="45"/>
        <v>71070601034639</v>
      </c>
      <c r="B393" s="184" t="s">
        <v>439</v>
      </c>
      <c r="C393" s="133" t="s">
        <v>183</v>
      </c>
      <c r="D393" s="132" t="s">
        <v>157</v>
      </c>
      <c r="E393" s="131" t="s">
        <v>106</v>
      </c>
      <c r="F393" s="185" t="s">
        <v>442</v>
      </c>
      <c r="G393" s="130">
        <v>4639</v>
      </c>
      <c r="H393" s="24"/>
      <c r="I393" s="24"/>
      <c r="J393" s="25"/>
      <c r="K393" s="25"/>
      <c r="L393" s="29" t="s">
        <v>167</v>
      </c>
      <c r="M393" s="30">
        <v>4639</v>
      </c>
      <c r="N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30" t="str">
        <f t="shared" si="39"/>
        <v xml:space="preserve"> </v>
      </c>
      <c r="Q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30" t="str">
        <f t="shared" si="40"/>
        <v xml:space="preserve"> </v>
      </c>
      <c r="S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30" t="str">
        <f t="shared" si="41"/>
        <v xml:space="preserve"> </v>
      </c>
      <c r="U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30" t="str">
        <f t="shared" si="42"/>
        <v xml:space="preserve"> </v>
      </c>
      <c r="X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30" t="str">
        <f t="shared" si="43"/>
        <v xml:space="preserve"> </v>
      </c>
      <c r="Z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30" t="str">
        <f t="shared" si="44"/>
        <v xml:space="preserve"> </v>
      </c>
      <c r="AB39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6" customFormat="1" hidden="1">
      <c r="A394" s="183">
        <v>71070601035221</v>
      </c>
      <c r="B394" s="184" t="s">
        <v>439</v>
      </c>
      <c r="C394" s="133" t="s">
        <v>183</v>
      </c>
      <c r="D394" s="132" t="s">
        <v>157</v>
      </c>
      <c r="E394" s="131" t="s">
        <v>106</v>
      </c>
      <c r="F394" s="185" t="s">
        <v>442</v>
      </c>
      <c r="G394" s="130" t="s">
        <v>579</v>
      </c>
      <c r="H394" s="24"/>
      <c r="I394" s="24"/>
      <c r="J394" s="25"/>
      <c r="K394" s="25"/>
      <c r="L394" s="29" t="s">
        <v>428</v>
      </c>
      <c r="M394" s="30">
        <v>5221</v>
      </c>
      <c r="N394" s="182"/>
      <c r="O394" s="182"/>
      <c r="P394" s="230" t="str">
        <f t="shared" si="39"/>
        <v xml:space="preserve"> </v>
      </c>
      <c r="Q394" s="182"/>
      <c r="R394" s="230" t="str">
        <f t="shared" si="40"/>
        <v xml:space="preserve"> </v>
      </c>
      <c r="S394" s="182"/>
      <c r="T394" s="230" t="str">
        <f t="shared" si="41"/>
        <v xml:space="preserve"> </v>
      </c>
      <c r="U394" s="182"/>
      <c r="V394" s="182"/>
      <c r="W394" s="230" t="str">
        <f t="shared" si="42"/>
        <v xml:space="preserve"> </v>
      </c>
      <c r="X394" s="182"/>
      <c r="Y394" s="230" t="str">
        <f t="shared" si="43"/>
        <v xml:space="preserve"> </v>
      </c>
      <c r="Z394" s="182"/>
      <c r="AA394" s="230" t="str">
        <f t="shared" si="44"/>
        <v xml:space="preserve"> </v>
      </c>
      <c r="AB394" s="182"/>
    </row>
    <row r="395" spans="1:28" s="136" customFormat="1" ht="25.5" hidden="1">
      <c r="A395" s="183" t="str">
        <f t="shared" si="45"/>
        <v>71070601034819</v>
      </c>
      <c r="B395" s="184" t="s">
        <v>439</v>
      </c>
      <c r="C395" s="133" t="s">
        <v>183</v>
      </c>
      <c r="D395" s="132" t="s">
        <v>157</v>
      </c>
      <c r="E395" s="131" t="s">
        <v>106</v>
      </c>
      <c r="F395" s="185" t="s">
        <v>442</v>
      </c>
      <c r="G395" s="186" t="s">
        <v>88</v>
      </c>
      <c r="H395" s="193"/>
      <c r="I395" s="193"/>
      <c r="J395" s="194"/>
      <c r="K395" s="195"/>
      <c r="L395" s="35" t="s">
        <v>219</v>
      </c>
      <c r="M395" s="11" t="s">
        <v>88</v>
      </c>
      <c r="N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30" t="str">
        <f t="shared" si="39"/>
        <v xml:space="preserve"> </v>
      </c>
      <c r="Q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30" t="str">
        <f t="shared" si="40"/>
        <v xml:space="preserve"> </v>
      </c>
      <c r="S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30" t="str">
        <f t="shared" si="41"/>
        <v xml:space="preserve"> </v>
      </c>
      <c r="U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30" t="str">
        <f t="shared" si="42"/>
        <v xml:space="preserve"> </v>
      </c>
      <c r="X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30" t="str">
        <f t="shared" si="43"/>
        <v xml:space="preserve"> </v>
      </c>
      <c r="Z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30" t="str">
        <f t="shared" si="44"/>
        <v xml:space="preserve"> </v>
      </c>
      <c r="AB3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63" customFormat="1">
      <c r="A396" s="121" t="str">
        <f t="shared" si="45"/>
        <v>71080000000000</v>
      </c>
      <c r="B396" s="123" t="s">
        <v>439</v>
      </c>
      <c r="C396" s="116" t="s">
        <v>185</v>
      </c>
      <c r="D396" s="117" t="s">
        <v>441</v>
      </c>
      <c r="E396" s="126" t="s">
        <v>441</v>
      </c>
      <c r="F396" s="127" t="s">
        <v>441</v>
      </c>
      <c r="G396" s="128" t="s">
        <v>440</v>
      </c>
      <c r="H396" s="172">
        <v>2800</v>
      </c>
      <c r="I396" s="211" t="s">
        <v>185</v>
      </c>
      <c r="J396" s="212">
        <v>0</v>
      </c>
      <c r="K396" s="212">
        <v>0</v>
      </c>
      <c r="L396" s="161" t="s">
        <v>284</v>
      </c>
      <c r="M396" s="173"/>
      <c r="N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25" t="str">
        <f t="shared" si="39"/>
        <v xml:space="preserve"> </v>
      </c>
      <c r="Q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25" t="str">
        <f t="shared" si="40"/>
        <v xml:space="preserve"> </v>
      </c>
      <c r="S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25" t="str">
        <f t="shared" si="41"/>
        <v xml:space="preserve"> </v>
      </c>
      <c r="U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25" t="str">
        <f t="shared" si="42"/>
        <v xml:space="preserve"> </v>
      </c>
      <c r="X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25" t="str">
        <f t="shared" si="43"/>
        <v xml:space="preserve"> </v>
      </c>
      <c r="Z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25" t="str">
        <f t="shared" si="44"/>
        <v xml:space="preserve"> </v>
      </c>
      <c r="AB396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6" customFormat="1" ht="12.75">
      <c r="A397" s="183" t="str">
        <f t="shared" si="45"/>
        <v>71080000000001</v>
      </c>
      <c r="B397" s="184" t="s">
        <v>439</v>
      </c>
      <c r="C397" s="133" t="s">
        <v>185</v>
      </c>
      <c r="D397" s="132" t="s">
        <v>441</v>
      </c>
      <c r="E397" s="131" t="s">
        <v>441</v>
      </c>
      <c r="F397" s="185" t="s">
        <v>441</v>
      </c>
      <c r="G397" s="186" t="s">
        <v>96</v>
      </c>
      <c r="H397" s="24"/>
      <c r="I397" s="17"/>
      <c r="J397" s="18"/>
      <c r="K397" s="18"/>
      <c r="L397" s="29" t="s">
        <v>108</v>
      </c>
      <c r="M397" s="30"/>
      <c r="N397" s="189" t="e">
        <f>+'havelvac 7.2'!N424+'havelvac 7.3'!N424+'havelvac 7.4'!N424+'havelvac 7.5'!N424+'havelvac 7.6'!N424+'havelvac 7.7'!N424+'havelvac 7.9'!N424+'havelvac 7.8'!N424+'havelvac 7.10'!N424+'havelvac 7.11'!N424+'havelvac 7.12'!N424+'havelvac 7.13'!#REF!</f>
        <v>#REF!</v>
      </c>
      <c r="O397" s="189" t="e">
        <f>+'havelvac 7.2'!O424+'havelvac 7.3'!O424+'havelvac 7.4'!O424+'havelvac 7.5'!O424+'havelvac 7.6'!O424+'havelvac 7.7'!O424+'havelvac 7.9'!O424+'havelvac 7.8'!O424+'havelvac 7.10'!O424+'havelvac 7.11'!O424+'havelvac 7.12'!O424+'havelvac 7.13'!#REF!</f>
        <v>#REF!</v>
      </c>
      <c r="P397" s="226" t="str">
        <f t="shared" si="39"/>
        <v xml:space="preserve"> </v>
      </c>
      <c r="Q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26" t="str">
        <f t="shared" si="40"/>
        <v xml:space="preserve"> </v>
      </c>
      <c r="S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26" t="str">
        <f t="shared" si="41"/>
        <v xml:space="preserve"> </v>
      </c>
      <c r="U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89" t="e">
        <f>+'havelvac 7.2'!P424+'havelvac 7.3'!P424+'havelvac 7.4'!P424+'havelvac 7.5'!P424+'havelvac 7.6'!P424+'havelvac 7.7'!P424+'havelvac 7.9'!P424+'havelvac 7.8'!P424+'havelvac 7.10'!P424+'havelvac 7.11'!P424+'havelvac 7.12'!P424+'havelvac 7.13'!#REF!</f>
        <v>#REF!</v>
      </c>
      <c r="W397" s="226" t="str">
        <f t="shared" si="42"/>
        <v xml:space="preserve"> </v>
      </c>
      <c r="X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26" t="str">
        <f t="shared" si="43"/>
        <v xml:space="preserve"> </v>
      </c>
      <c r="Z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26" t="str">
        <f t="shared" si="44"/>
        <v xml:space="preserve"> </v>
      </c>
      <c r="AB3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88" customFormat="1" ht="13.5">
      <c r="A398" s="183" t="str">
        <f t="shared" si="45"/>
        <v>71080100000000</v>
      </c>
      <c r="B398" s="184" t="s">
        <v>439</v>
      </c>
      <c r="C398" s="133" t="s">
        <v>185</v>
      </c>
      <c r="D398" s="132" t="s">
        <v>106</v>
      </c>
      <c r="E398" s="131" t="s">
        <v>441</v>
      </c>
      <c r="F398" s="185" t="s">
        <v>441</v>
      </c>
      <c r="G398" s="186" t="s">
        <v>440</v>
      </c>
      <c r="H398" s="174">
        <v>2810</v>
      </c>
      <c r="I398" s="165" t="s">
        <v>185</v>
      </c>
      <c r="J398" s="166">
        <v>1</v>
      </c>
      <c r="K398" s="166">
        <v>0</v>
      </c>
      <c r="L398" s="167" t="s">
        <v>285</v>
      </c>
      <c r="M398" s="175"/>
      <c r="N398" s="187" t="e">
        <f>+'havelvac 7.2'!N425+'havelvac 7.3'!N425+'havelvac 7.4'!N425+'havelvac 7.5'!N425+'havelvac 7.6'!N425+'havelvac 7.7'!N425+'havelvac 7.9'!N425+'havelvac 7.8'!N425+'havelvac 7.10'!N425+'havelvac 7.11'!N425+'havelvac 7.12'!N425+'havelvac 7.13'!#REF!</f>
        <v>#REF!</v>
      </c>
      <c r="O398" s="187" t="e">
        <f>+'havelvac 7.2'!O425+'havelvac 7.3'!O425+'havelvac 7.4'!O425+'havelvac 7.5'!O425+'havelvac 7.6'!O425+'havelvac 7.7'!O425+'havelvac 7.9'!O425+'havelvac 7.8'!O425+'havelvac 7.10'!O425+'havelvac 7.11'!O425+'havelvac 7.12'!O425+'havelvac 7.13'!#REF!</f>
        <v>#REF!</v>
      </c>
      <c r="P398" s="227" t="str">
        <f t="shared" si="39"/>
        <v xml:space="preserve"> </v>
      </c>
      <c r="Q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27" t="str">
        <f t="shared" si="40"/>
        <v xml:space="preserve"> </v>
      </c>
      <c r="S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27" t="str">
        <f t="shared" si="41"/>
        <v xml:space="preserve"> </v>
      </c>
      <c r="U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87" t="e">
        <f>+'havelvac 7.2'!P425+'havelvac 7.3'!P425+'havelvac 7.4'!P425+'havelvac 7.5'!P425+'havelvac 7.6'!P425+'havelvac 7.7'!P425+'havelvac 7.9'!P425+'havelvac 7.8'!P425+'havelvac 7.10'!P425+'havelvac 7.11'!P425+'havelvac 7.12'!P425+'havelvac 7.13'!#REF!</f>
        <v>#REF!</v>
      </c>
      <c r="W398" s="227" t="str">
        <f t="shared" si="42"/>
        <v xml:space="preserve"> </v>
      </c>
      <c r="X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27" t="str">
        <f t="shared" si="43"/>
        <v xml:space="preserve"> </v>
      </c>
      <c r="Z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27" t="str">
        <f t="shared" si="44"/>
        <v xml:space="preserve"> </v>
      </c>
      <c r="AB398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6" customFormat="1" ht="12.75">
      <c r="A399" s="183" t="str">
        <f t="shared" si="45"/>
        <v>71080100000001</v>
      </c>
      <c r="B399" s="184" t="s">
        <v>439</v>
      </c>
      <c r="C399" s="133" t="s">
        <v>185</v>
      </c>
      <c r="D399" s="132" t="s">
        <v>106</v>
      </c>
      <c r="E399" s="131" t="s">
        <v>441</v>
      </c>
      <c r="F399" s="185" t="s">
        <v>441</v>
      </c>
      <c r="G399" s="186" t="s">
        <v>96</v>
      </c>
      <c r="H399" s="24"/>
      <c r="I399" s="17"/>
      <c r="J399" s="18"/>
      <c r="K399" s="18"/>
      <c r="L399" s="29" t="s">
        <v>110</v>
      </c>
      <c r="M399" s="30"/>
      <c r="N399" s="189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399" s="189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399" s="226" t="str">
        <f t="shared" si="39"/>
        <v xml:space="preserve"> </v>
      </c>
      <c r="Q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26" t="str">
        <f t="shared" si="40"/>
        <v xml:space="preserve"> </v>
      </c>
      <c r="S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26" t="str">
        <f t="shared" si="41"/>
        <v xml:space="preserve"> </v>
      </c>
      <c r="U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89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399" s="226" t="str">
        <f t="shared" si="42"/>
        <v xml:space="preserve"> </v>
      </c>
      <c r="X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26" t="str">
        <f t="shared" si="43"/>
        <v xml:space="preserve"> </v>
      </c>
      <c r="Z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26" t="str">
        <f t="shared" si="44"/>
        <v xml:space="preserve"> </v>
      </c>
      <c r="AB3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92" customFormat="1" ht="12.75">
      <c r="A400" s="183" t="str">
        <f t="shared" si="45"/>
        <v>71080101000000</v>
      </c>
      <c r="B400" s="184" t="s">
        <v>439</v>
      </c>
      <c r="C400" s="133" t="s">
        <v>185</v>
      </c>
      <c r="D400" s="132" t="s">
        <v>106</v>
      </c>
      <c r="E400" s="131" t="s">
        <v>106</v>
      </c>
      <c r="F400" s="185" t="s">
        <v>441</v>
      </c>
      <c r="G400" s="186" t="s">
        <v>440</v>
      </c>
      <c r="H400" s="150">
        <v>2811</v>
      </c>
      <c r="I400" s="151" t="s">
        <v>185</v>
      </c>
      <c r="J400" s="152">
        <v>1</v>
      </c>
      <c r="K400" s="152">
        <v>1</v>
      </c>
      <c r="L400" s="153" t="s">
        <v>285</v>
      </c>
      <c r="M400" s="154"/>
      <c r="N400" s="191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400" s="191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400" s="228" t="str">
        <f t="shared" ref="P400:P463" si="46">IFERROR(Q400/O400, " ")</f>
        <v xml:space="preserve"> </v>
      </c>
      <c r="Q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28" t="str">
        <f t="shared" ref="R400:R463" si="47">IFERROR(S400/O400, " ")</f>
        <v xml:space="preserve"> </v>
      </c>
      <c r="S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28" t="str">
        <f t="shared" ref="T400:T463" si="48">IFERROR(U400/O400, " ")</f>
        <v xml:space="preserve"> </v>
      </c>
      <c r="U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91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400" s="228" t="str">
        <f t="shared" ref="W400:W463" si="49">IFERROR(X400/V400, " ")</f>
        <v xml:space="preserve"> </v>
      </c>
      <c r="X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28" t="str">
        <f t="shared" ref="Y400:Y463" si="50">IFERROR(Z400/V400, " ")</f>
        <v xml:space="preserve"> </v>
      </c>
      <c r="Z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28" t="str">
        <f t="shared" ref="AA400:AA463" si="51">IFERROR(AB400/V400, " ")</f>
        <v xml:space="preserve"> </v>
      </c>
      <c r="AB400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6" customFormat="1" ht="12.75">
      <c r="A401" s="183" t="str">
        <f t="shared" si="45"/>
        <v>71080101000001</v>
      </c>
      <c r="B401" s="184" t="s">
        <v>439</v>
      </c>
      <c r="C401" s="133" t="s">
        <v>185</v>
      </c>
      <c r="D401" s="132" t="s">
        <v>106</v>
      </c>
      <c r="E401" s="131" t="s">
        <v>106</v>
      </c>
      <c r="F401" s="185" t="s">
        <v>441</v>
      </c>
      <c r="G401" s="186" t="s">
        <v>96</v>
      </c>
      <c r="H401" s="24"/>
      <c r="I401" s="24"/>
      <c r="J401" s="25"/>
      <c r="K401" s="25"/>
      <c r="L401" s="29" t="s">
        <v>108</v>
      </c>
      <c r="M401" s="30"/>
      <c r="N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7.13'!N426</f>
        <v>#REF!</v>
      </c>
      <c r="O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7.13'!O426</f>
        <v>#REF!</v>
      </c>
      <c r="P401" s="226" t="str">
        <f t="shared" si="46"/>
        <v xml:space="preserve"> </v>
      </c>
      <c r="Q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26" t="str">
        <f t="shared" si="47"/>
        <v xml:space="preserve"> </v>
      </c>
      <c r="S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26" t="str">
        <f t="shared" si="48"/>
        <v xml:space="preserve"> </v>
      </c>
      <c r="U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7.13'!P426</f>
        <v>#REF!</v>
      </c>
      <c r="W401" s="226" t="str">
        <f t="shared" si="49"/>
        <v xml:space="preserve"> </v>
      </c>
      <c r="X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26" t="str">
        <f t="shared" si="50"/>
        <v xml:space="preserve"> </v>
      </c>
      <c r="Z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26" t="str">
        <f t="shared" si="51"/>
        <v xml:space="preserve"> </v>
      </c>
      <c r="AB401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97" customFormat="1" ht="13.5">
      <c r="A402" s="183" t="str">
        <f t="shared" si="45"/>
        <v>71080101010000</v>
      </c>
      <c r="B402" s="184" t="s">
        <v>439</v>
      </c>
      <c r="C402" s="133" t="s">
        <v>185</v>
      </c>
      <c r="D402" s="132" t="s">
        <v>106</v>
      </c>
      <c r="E402" s="131" t="s">
        <v>106</v>
      </c>
      <c r="F402" s="185" t="s">
        <v>106</v>
      </c>
      <c r="G402" s="186" t="s">
        <v>440</v>
      </c>
      <c r="H402" s="145"/>
      <c r="I402" s="146"/>
      <c r="J402" s="147"/>
      <c r="K402" s="147"/>
      <c r="L402" s="26" t="s">
        <v>286</v>
      </c>
      <c r="M402" s="27"/>
      <c r="N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7.13'!N427</f>
        <v>#REF!</v>
      </c>
      <c r="O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7.13'!O427</f>
        <v>#REF!</v>
      </c>
      <c r="P402" s="229" t="str">
        <f t="shared" si="46"/>
        <v xml:space="preserve"> </v>
      </c>
      <c r="Q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29" t="str">
        <f t="shared" si="47"/>
        <v xml:space="preserve"> </v>
      </c>
      <c r="S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29" t="str">
        <f t="shared" si="48"/>
        <v xml:space="preserve"> </v>
      </c>
      <c r="U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7.13'!P427</f>
        <v>#REF!</v>
      </c>
      <c r="W402" s="229" t="str">
        <f t="shared" si="49"/>
        <v xml:space="preserve"> </v>
      </c>
      <c r="X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29" t="str">
        <f t="shared" si="50"/>
        <v xml:space="preserve"> </v>
      </c>
      <c r="Z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29" t="str">
        <f t="shared" si="51"/>
        <v xml:space="preserve"> </v>
      </c>
      <c r="AB40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6" customFormat="1">
      <c r="A403" s="183" t="str">
        <f t="shared" si="45"/>
        <v>71080101014239</v>
      </c>
      <c r="B403" s="184" t="s">
        <v>439</v>
      </c>
      <c r="C403" s="133" t="s">
        <v>185</v>
      </c>
      <c r="D403" s="132" t="s">
        <v>106</v>
      </c>
      <c r="E403" s="131" t="s">
        <v>106</v>
      </c>
      <c r="F403" s="185" t="s">
        <v>106</v>
      </c>
      <c r="G403" s="130">
        <v>4239</v>
      </c>
      <c r="H403" s="16"/>
      <c r="I403" s="24"/>
      <c r="J403" s="25"/>
      <c r="K403" s="25"/>
      <c r="L403" s="28" t="s">
        <v>125</v>
      </c>
      <c r="M403" s="30">
        <v>4239</v>
      </c>
      <c r="N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30" t="str">
        <f t="shared" si="46"/>
        <v xml:space="preserve"> </v>
      </c>
      <c r="Q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30" t="str">
        <f t="shared" si="47"/>
        <v xml:space="preserve"> </v>
      </c>
      <c r="S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30" t="str">
        <f t="shared" si="48"/>
        <v xml:space="preserve"> </v>
      </c>
      <c r="U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30" t="str">
        <f t="shared" si="49"/>
        <v xml:space="preserve"> </v>
      </c>
      <c r="X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30" t="str">
        <f t="shared" si="50"/>
        <v xml:space="preserve"> </v>
      </c>
      <c r="Z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30" t="str">
        <f t="shared" si="51"/>
        <v xml:space="preserve"> </v>
      </c>
      <c r="AB4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6" customFormat="1" hidden="1">
      <c r="A404" s="183" t="str">
        <f t="shared" si="45"/>
        <v>71080101014639</v>
      </c>
      <c r="B404" s="184" t="s">
        <v>439</v>
      </c>
      <c r="C404" s="133" t="s">
        <v>185</v>
      </c>
      <c r="D404" s="132" t="s">
        <v>106</v>
      </c>
      <c r="E404" s="131" t="s">
        <v>106</v>
      </c>
      <c r="F404" s="185" t="s">
        <v>106</v>
      </c>
      <c r="G404" s="130">
        <v>4639</v>
      </c>
      <c r="H404" s="24"/>
      <c r="I404" s="17"/>
      <c r="J404" s="18"/>
      <c r="K404" s="18"/>
      <c r="L404" s="29" t="s">
        <v>167</v>
      </c>
      <c r="M404" s="30">
        <v>4639</v>
      </c>
      <c r="N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30" t="str">
        <f t="shared" si="46"/>
        <v xml:space="preserve"> </v>
      </c>
      <c r="Q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30" t="str">
        <f t="shared" si="47"/>
        <v xml:space="preserve"> </v>
      </c>
      <c r="S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30" t="str">
        <f t="shared" si="48"/>
        <v xml:space="preserve"> </v>
      </c>
      <c r="U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30" t="str">
        <f t="shared" si="49"/>
        <v xml:space="preserve"> </v>
      </c>
      <c r="X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30" t="str">
        <f t="shared" si="50"/>
        <v xml:space="preserve"> </v>
      </c>
      <c r="Z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30" t="str">
        <f t="shared" si="51"/>
        <v xml:space="preserve"> </v>
      </c>
      <c r="AB4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97" customFormat="1" ht="27">
      <c r="A405" s="183" t="str">
        <f t="shared" si="45"/>
        <v>71080101020000</v>
      </c>
      <c r="B405" s="184" t="s">
        <v>439</v>
      </c>
      <c r="C405" s="133" t="s">
        <v>185</v>
      </c>
      <c r="D405" s="132" t="s">
        <v>106</v>
      </c>
      <c r="E405" s="131" t="s">
        <v>106</v>
      </c>
      <c r="F405" s="185" t="s">
        <v>140</v>
      </c>
      <c r="G405" s="186" t="s">
        <v>440</v>
      </c>
      <c r="H405" s="145"/>
      <c r="I405" s="146"/>
      <c r="J405" s="147"/>
      <c r="K405" s="147"/>
      <c r="L405" s="26" t="s">
        <v>287</v>
      </c>
      <c r="M405" s="27"/>
      <c r="N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29" t="str">
        <f t="shared" si="46"/>
        <v xml:space="preserve"> </v>
      </c>
      <c r="Q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29" t="str">
        <f t="shared" si="47"/>
        <v xml:space="preserve"> </v>
      </c>
      <c r="S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29" t="str">
        <f t="shared" si="48"/>
        <v xml:space="preserve"> </v>
      </c>
      <c r="U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29" t="str">
        <f t="shared" si="49"/>
        <v xml:space="preserve"> </v>
      </c>
      <c r="X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29" t="str">
        <f t="shared" si="50"/>
        <v xml:space="preserve"> </v>
      </c>
      <c r="Z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29" t="str">
        <f t="shared" si="51"/>
        <v xml:space="preserve"> </v>
      </c>
      <c r="AB40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6" customFormat="1" ht="25.5" hidden="1">
      <c r="A406" s="183" t="str">
        <f t="shared" si="45"/>
        <v>71080101024251</v>
      </c>
      <c r="B406" s="184" t="s">
        <v>439</v>
      </c>
      <c r="C406" s="133" t="s">
        <v>185</v>
      </c>
      <c r="D406" s="132" t="s">
        <v>106</v>
      </c>
      <c r="E406" s="131" t="s">
        <v>106</v>
      </c>
      <c r="F406" s="185" t="s">
        <v>140</v>
      </c>
      <c r="G406" s="130">
        <v>4251</v>
      </c>
      <c r="H406" s="16"/>
      <c r="I406" s="24"/>
      <c r="J406" s="25"/>
      <c r="K406" s="25"/>
      <c r="L406" s="29" t="s">
        <v>142</v>
      </c>
      <c r="M406" s="12">
        <v>4251</v>
      </c>
      <c r="N406" s="182" t="e">
        <f>+'havelvac 7.2'!N430+'havelvac 7.3'!N430+'havelvac 7.4'!N430+'havelvac 7.5'!N430+'havelvac 7.6'!N430+'havelvac 7.7'!N430+'havelvac 7.9'!N430+'havelvac 7.8'!N430+'havelvac 7.10'!N430+'havelvac 7.11'!N430+'havelvac 7.12'!N430+'havelvac 7.13'!#REF!</f>
        <v>#REF!</v>
      </c>
      <c r="O406" s="182" t="e">
        <f>+'havelvac 7.2'!O430+'havelvac 7.3'!O430+'havelvac 7.4'!O430+'havelvac 7.5'!O430+'havelvac 7.6'!O430+'havelvac 7.7'!O430+'havelvac 7.9'!O430+'havelvac 7.8'!O430+'havelvac 7.10'!O430+'havelvac 7.11'!O430+'havelvac 7.12'!O430+'havelvac 7.13'!#REF!</f>
        <v>#REF!</v>
      </c>
      <c r="P406" s="230" t="str">
        <f t="shared" si="46"/>
        <v xml:space="preserve"> </v>
      </c>
      <c r="Q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30" t="str">
        <f t="shared" si="47"/>
        <v xml:space="preserve"> </v>
      </c>
      <c r="S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30" t="str">
        <f t="shared" si="48"/>
        <v xml:space="preserve"> </v>
      </c>
      <c r="U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82" t="e">
        <f>+'havelvac 7.2'!P430+'havelvac 7.3'!P430+'havelvac 7.4'!P430+'havelvac 7.5'!P430+'havelvac 7.6'!P430+'havelvac 7.7'!P430+'havelvac 7.9'!P430+'havelvac 7.8'!P430+'havelvac 7.10'!P430+'havelvac 7.11'!P430+'havelvac 7.12'!P430+'havelvac 7.13'!#REF!</f>
        <v>#REF!</v>
      </c>
      <c r="W406" s="230" t="str">
        <f t="shared" si="49"/>
        <v xml:space="preserve"> </v>
      </c>
      <c r="X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30" t="str">
        <f t="shared" si="50"/>
        <v xml:space="preserve"> </v>
      </c>
      <c r="Z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30" t="str">
        <f t="shared" si="51"/>
        <v xml:space="preserve"> </v>
      </c>
      <c r="AB4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6" customFormat="1" hidden="1">
      <c r="A407" s="183" t="str">
        <f t="shared" si="45"/>
        <v>71080101024639</v>
      </c>
      <c r="B407" s="184" t="s">
        <v>439</v>
      </c>
      <c r="C407" s="133" t="s">
        <v>185</v>
      </c>
      <c r="D407" s="132" t="s">
        <v>106</v>
      </c>
      <c r="E407" s="131" t="s">
        <v>106</v>
      </c>
      <c r="F407" s="185" t="s">
        <v>140</v>
      </c>
      <c r="G407" s="130">
        <v>4639</v>
      </c>
      <c r="H407" s="24"/>
      <c r="I407" s="17"/>
      <c r="J407" s="18"/>
      <c r="K407" s="18"/>
      <c r="L407" s="29" t="s">
        <v>167</v>
      </c>
      <c r="M407" s="30">
        <v>4639</v>
      </c>
      <c r="N407" s="182" t="e">
        <f>+'havelvac 7.2'!N431+'havelvac 7.3'!N431+'havelvac 7.4'!N431+'havelvac 7.5'!N431+'havelvac 7.6'!N431+'havelvac 7.7'!N431+'havelvac 7.9'!N431+'havelvac 7.8'!N431+'havelvac 7.10'!N431+'havelvac 7.11'!N431+'havelvac 7.12'!N431+'havelvac 7.13'!#REF!</f>
        <v>#REF!</v>
      </c>
      <c r="O407" s="182" t="e">
        <f>+'havelvac 7.2'!O431+'havelvac 7.3'!O431+'havelvac 7.4'!O431+'havelvac 7.5'!O431+'havelvac 7.6'!O431+'havelvac 7.7'!O431+'havelvac 7.9'!O431+'havelvac 7.8'!O431+'havelvac 7.10'!O431+'havelvac 7.11'!O431+'havelvac 7.12'!O431+'havelvac 7.13'!#REF!</f>
        <v>#REF!</v>
      </c>
      <c r="P407" s="230" t="str">
        <f t="shared" si="46"/>
        <v xml:space="preserve"> </v>
      </c>
      <c r="Q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30" t="str">
        <f t="shared" si="47"/>
        <v xml:space="preserve"> </v>
      </c>
      <c r="S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30" t="str">
        <f t="shared" si="48"/>
        <v xml:space="preserve"> </v>
      </c>
      <c r="U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82" t="e">
        <f>+'havelvac 7.2'!P431+'havelvac 7.3'!P431+'havelvac 7.4'!P431+'havelvac 7.5'!P431+'havelvac 7.6'!P431+'havelvac 7.7'!P431+'havelvac 7.9'!P431+'havelvac 7.8'!P431+'havelvac 7.10'!P431+'havelvac 7.11'!P431+'havelvac 7.12'!P431+'havelvac 7.13'!#REF!</f>
        <v>#REF!</v>
      </c>
      <c r="W407" s="230" t="str">
        <f t="shared" si="49"/>
        <v xml:space="preserve"> </v>
      </c>
      <c r="X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30" t="str">
        <f t="shared" si="50"/>
        <v xml:space="preserve"> </v>
      </c>
      <c r="Z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30" t="str">
        <f t="shared" si="51"/>
        <v xml:space="preserve"> </v>
      </c>
      <c r="AB4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6" customFormat="1" ht="25.5" hidden="1">
      <c r="A408" s="183" t="str">
        <f t="shared" si="45"/>
        <v>71080101024819</v>
      </c>
      <c r="B408" s="184" t="s">
        <v>439</v>
      </c>
      <c r="C408" s="133" t="s">
        <v>185</v>
      </c>
      <c r="D408" s="132" t="s">
        <v>106</v>
      </c>
      <c r="E408" s="131" t="s">
        <v>106</v>
      </c>
      <c r="F408" s="185" t="s">
        <v>140</v>
      </c>
      <c r="G408" s="130">
        <v>4819</v>
      </c>
      <c r="H408" s="24"/>
      <c r="I408" s="17"/>
      <c r="J408" s="18"/>
      <c r="K408" s="18"/>
      <c r="L408" s="28" t="s">
        <v>219</v>
      </c>
      <c r="M408" s="11">
        <v>4819</v>
      </c>
      <c r="N408" s="182">
        <f>+'havelvac 7.2'!N432+'havelvac 7.3'!N432+'havelvac 7.4'!N432+'havelvac 7.5'!N432+'havelvac 7.6'!N432+'havelvac 7.7'!N432+'havelvac 7.9'!N432+'havelvac 7.8'!N432+'havelvac 7.10'!N432+'havelvac 7.11'!N432+'havelvac 7.12'!N432+'havelvac 7.13'!N430</f>
        <v>0</v>
      </c>
      <c r="O408" s="182">
        <f>+'havelvac 7.2'!O432+'havelvac 7.3'!O432+'havelvac 7.4'!O432+'havelvac 7.5'!O432+'havelvac 7.6'!O432+'havelvac 7.7'!O432+'havelvac 7.9'!O432+'havelvac 7.8'!O432+'havelvac 7.10'!O432+'havelvac 7.11'!O432+'havelvac 7.12'!O432+'havelvac 7.13'!O430</f>
        <v>0</v>
      </c>
      <c r="P408" s="230" t="str">
        <f t="shared" si="46"/>
        <v xml:space="preserve"> </v>
      </c>
      <c r="Q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30" t="str">
        <f t="shared" si="47"/>
        <v xml:space="preserve"> </v>
      </c>
      <c r="S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30" t="str">
        <f t="shared" si="48"/>
        <v xml:space="preserve"> </v>
      </c>
      <c r="U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82">
        <f>+'havelvac 7.2'!P432+'havelvac 7.3'!P432+'havelvac 7.4'!P432+'havelvac 7.5'!P432+'havelvac 7.6'!P432+'havelvac 7.7'!P432+'havelvac 7.9'!P432+'havelvac 7.8'!P432+'havelvac 7.10'!P432+'havelvac 7.11'!P432+'havelvac 7.12'!P432+'havelvac 7.13'!P430</f>
        <v>0</v>
      </c>
      <c r="W408" s="230" t="str">
        <f t="shared" si="49"/>
        <v xml:space="preserve"> </v>
      </c>
      <c r="X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30" t="str">
        <f t="shared" si="50"/>
        <v xml:space="preserve"> </v>
      </c>
      <c r="Z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30" t="str">
        <f t="shared" si="51"/>
        <v xml:space="preserve"> </v>
      </c>
      <c r="AB4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6" customFormat="1">
      <c r="A409" s="183" t="str">
        <f t="shared" si="45"/>
        <v>71080101025112</v>
      </c>
      <c r="B409" s="184" t="s">
        <v>439</v>
      </c>
      <c r="C409" s="133" t="s">
        <v>185</v>
      </c>
      <c r="D409" s="132" t="s">
        <v>106</v>
      </c>
      <c r="E409" s="131" t="s">
        <v>106</v>
      </c>
      <c r="F409" s="185" t="s">
        <v>140</v>
      </c>
      <c r="G409" s="130">
        <v>5112</v>
      </c>
      <c r="H409" s="24"/>
      <c r="I409" s="17"/>
      <c r="J409" s="18"/>
      <c r="K409" s="18"/>
      <c r="L409" s="29" t="s">
        <v>173</v>
      </c>
      <c r="M409" s="30">
        <v>5112</v>
      </c>
      <c r="N409" s="182">
        <f>+'havelvac 7.2'!N433+'havelvac 7.3'!N433+'havelvac 7.4'!N433+'havelvac 7.5'!N433+'havelvac 7.6'!N433+'havelvac 7.7'!N433+'havelvac 7.9'!N433+'havelvac 7.8'!N433+'havelvac 7.10'!N433+'havelvac 7.11'!N433+'havelvac 7.12'!N433+'havelvac 7.13'!N431</f>
        <v>0</v>
      </c>
      <c r="O409" s="182">
        <f>+'havelvac 7.2'!O433+'havelvac 7.3'!O433+'havelvac 7.4'!O433+'havelvac 7.5'!O433+'havelvac 7.6'!O433+'havelvac 7.7'!O433+'havelvac 7.9'!O433+'havelvac 7.8'!O433+'havelvac 7.10'!O433+'havelvac 7.11'!O433+'havelvac 7.12'!O433+'havelvac 7.13'!O431</f>
        <v>0</v>
      </c>
      <c r="P409" s="230" t="str">
        <f t="shared" si="46"/>
        <v xml:space="preserve"> </v>
      </c>
      <c r="Q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30" t="str">
        <f t="shared" si="47"/>
        <v xml:space="preserve"> </v>
      </c>
      <c r="S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30" t="str">
        <f t="shared" si="48"/>
        <v xml:space="preserve"> </v>
      </c>
      <c r="U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82">
        <f>+'havelvac 7.2'!P433+'havelvac 7.3'!P433+'havelvac 7.4'!P433+'havelvac 7.5'!P433+'havelvac 7.6'!P433+'havelvac 7.7'!P433+'havelvac 7.9'!P433+'havelvac 7.8'!P433+'havelvac 7.10'!P433+'havelvac 7.11'!P433+'havelvac 7.12'!P433+'havelvac 7.13'!P431</f>
        <v>0</v>
      </c>
      <c r="W409" s="230" t="str">
        <f t="shared" si="49"/>
        <v xml:space="preserve"> </v>
      </c>
      <c r="X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30" t="str">
        <f t="shared" si="50"/>
        <v xml:space="preserve"> </v>
      </c>
      <c r="Z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30" t="str">
        <f t="shared" si="51"/>
        <v xml:space="preserve"> </v>
      </c>
      <c r="AB40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6" customFormat="1" hidden="1">
      <c r="A410" s="183" t="str">
        <f t="shared" si="45"/>
        <v>71080101025113</v>
      </c>
      <c r="B410" s="184" t="s">
        <v>439</v>
      </c>
      <c r="C410" s="133" t="s">
        <v>185</v>
      </c>
      <c r="D410" s="132" t="s">
        <v>106</v>
      </c>
      <c r="E410" s="131" t="s">
        <v>106</v>
      </c>
      <c r="F410" s="185" t="s">
        <v>140</v>
      </c>
      <c r="G410" s="130">
        <v>5113</v>
      </c>
      <c r="H410" s="24"/>
      <c r="I410" s="17"/>
      <c r="J410" s="18"/>
      <c r="K410" s="18"/>
      <c r="L410" s="29" t="s">
        <v>174</v>
      </c>
      <c r="M410" s="30">
        <v>5113</v>
      </c>
      <c r="N410" s="182">
        <f>+'havelvac 7.2'!N434+'havelvac 7.3'!N434+'havelvac 7.4'!N434+'havelvac 7.5'!N434+'havelvac 7.6'!N434+'havelvac 7.7'!N434+'havelvac 7.9'!N434+'havelvac 7.8'!N434+'havelvac 7.10'!N434+'havelvac 7.11'!N434+'havelvac 7.12'!N434+'havelvac 7.13'!N432</f>
        <v>0</v>
      </c>
      <c r="O410" s="182">
        <f>+'havelvac 7.2'!O434+'havelvac 7.3'!O434+'havelvac 7.4'!O434+'havelvac 7.5'!O434+'havelvac 7.6'!O434+'havelvac 7.7'!O434+'havelvac 7.9'!O434+'havelvac 7.8'!O434+'havelvac 7.10'!O434+'havelvac 7.11'!O434+'havelvac 7.12'!O434+'havelvac 7.13'!O432</f>
        <v>0</v>
      </c>
      <c r="P410" s="230" t="str">
        <f t="shared" si="46"/>
        <v xml:space="preserve"> </v>
      </c>
      <c r="Q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30" t="str">
        <f t="shared" si="47"/>
        <v xml:space="preserve"> </v>
      </c>
      <c r="S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30" t="str">
        <f t="shared" si="48"/>
        <v xml:space="preserve"> </v>
      </c>
      <c r="U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82">
        <f>+'havelvac 7.2'!P434+'havelvac 7.3'!P434+'havelvac 7.4'!P434+'havelvac 7.5'!P434+'havelvac 7.6'!P434+'havelvac 7.7'!P434+'havelvac 7.9'!P434+'havelvac 7.8'!P434+'havelvac 7.10'!P434+'havelvac 7.11'!P434+'havelvac 7.12'!P434+'havelvac 7.13'!P432</f>
        <v>0</v>
      </c>
      <c r="W410" s="230" t="str">
        <f t="shared" si="49"/>
        <v xml:space="preserve"> </v>
      </c>
      <c r="X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30" t="str">
        <f t="shared" si="50"/>
        <v xml:space="preserve"> </v>
      </c>
      <c r="Z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30" t="str">
        <f t="shared" si="51"/>
        <v xml:space="preserve"> </v>
      </c>
      <c r="AB4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97" customFormat="1" ht="13.5" hidden="1">
      <c r="A411" s="183" t="str">
        <f t="shared" si="45"/>
        <v>71080101030000</v>
      </c>
      <c r="B411" s="184" t="s">
        <v>439</v>
      </c>
      <c r="C411" s="133" t="s">
        <v>185</v>
      </c>
      <c r="D411" s="132" t="s">
        <v>106</v>
      </c>
      <c r="E411" s="131" t="s">
        <v>106</v>
      </c>
      <c r="F411" s="185" t="s">
        <v>442</v>
      </c>
      <c r="G411" s="186" t="s">
        <v>440</v>
      </c>
      <c r="H411" s="145"/>
      <c r="I411" s="146"/>
      <c r="J411" s="147"/>
      <c r="K411" s="147"/>
      <c r="L411" s="26" t="s">
        <v>288</v>
      </c>
      <c r="M411" s="27"/>
      <c r="N411" s="196">
        <f>+'havelvac 7.2'!N435+'havelvac 7.3'!N435+'havelvac 7.4'!N435+'havelvac 7.5'!N435+'havelvac 7.6'!N435+'havelvac 7.7'!N435+'havelvac 7.9'!N435+'havelvac 7.8'!N435+'havelvac 7.10'!N435+'havelvac 7.11'!N435+'havelvac 7.12'!N435+'havelvac 7.13'!N433</f>
        <v>0</v>
      </c>
      <c r="O411" s="196">
        <f>+'havelvac 7.2'!O435+'havelvac 7.3'!O435+'havelvac 7.4'!O435+'havelvac 7.5'!O435+'havelvac 7.6'!O435+'havelvac 7.7'!O435+'havelvac 7.9'!O435+'havelvac 7.8'!O435+'havelvac 7.10'!O435+'havelvac 7.11'!O435+'havelvac 7.12'!O435+'havelvac 7.13'!O433</f>
        <v>0</v>
      </c>
      <c r="P411" s="229" t="str">
        <f t="shared" si="46"/>
        <v xml:space="preserve"> </v>
      </c>
      <c r="Q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29" t="str">
        <f t="shared" si="47"/>
        <v xml:space="preserve"> </v>
      </c>
      <c r="S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29" t="str">
        <f t="shared" si="48"/>
        <v xml:space="preserve"> </v>
      </c>
      <c r="U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96">
        <f>+'havelvac 7.2'!P435+'havelvac 7.3'!P435+'havelvac 7.4'!P435+'havelvac 7.5'!P435+'havelvac 7.6'!P435+'havelvac 7.7'!P435+'havelvac 7.9'!P435+'havelvac 7.8'!P435+'havelvac 7.10'!P435+'havelvac 7.11'!P435+'havelvac 7.12'!P435+'havelvac 7.13'!P433</f>
        <v>0</v>
      </c>
      <c r="W411" s="229" t="str">
        <f t="shared" si="49"/>
        <v xml:space="preserve"> </v>
      </c>
      <c r="X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29" t="str">
        <f t="shared" si="50"/>
        <v xml:space="preserve"> </v>
      </c>
      <c r="Z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29" t="str">
        <f t="shared" si="51"/>
        <v xml:space="preserve"> </v>
      </c>
      <c r="AB4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6" customFormat="1" hidden="1">
      <c r="A412" s="183">
        <v>71080101035121</v>
      </c>
      <c r="B412" s="184" t="s">
        <v>439</v>
      </c>
      <c r="C412" s="133" t="s">
        <v>185</v>
      </c>
      <c r="D412" s="132" t="s">
        <v>106</v>
      </c>
      <c r="E412" s="131" t="s">
        <v>106</v>
      </c>
      <c r="F412" s="185" t="s">
        <v>442</v>
      </c>
      <c r="G412" s="130" t="s">
        <v>580</v>
      </c>
      <c r="H412" s="24"/>
      <c r="I412" s="17"/>
      <c r="J412" s="18"/>
      <c r="K412" s="18"/>
      <c r="L412" s="29" t="s">
        <v>423</v>
      </c>
      <c r="M412" s="30">
        <v>5121</v>
      </c>
      <c r="N412" s="182"/>
      <c r="O412" s="182"/>
      <c r="P412" s="230" t="str">
        <f t="shared" si="46"/>
        <v xml:space="preserve"> </v>
      </c>
      <c r="Q412" s="182"/>
      <c r="R412" s="230" t="str">
        <f t="shared" si="47"/>
        <v xml:space="preserve"> </v>
      </c>
      <c r="S412" s="182"/>
      <c r="T412" s="230" t="str">
        <f t="shared" si="48"/>
        <v xml:space="preserve"> </v>
      </c>
      <c r="U412" s="182"/>
      <c r="V412" s="182"/>
      <c r="W412" s="230" t="str">
        <f t="shared" si="49"/>
        <v xml:space="preserve"> </v>
      </c>
      <c r="X412" s="182"/>
      <c r="Y412" s="230" t="str">
        <f t="shared" si="50"/>
        <v xml:space="preserve"> </v>
      </c>
      <c r="Z412" s="182"/>
      <c r="AA412" s="230" t="str">
        <f t="shared" si="51"/>
        <v xml:space="preserve"> </v>
      </c>
      <c r="AB412" s="182"/>
    </row>
    <row r="413" spans="1:28" s="136" customFormat="1" ht="12.75" hidden="1">
      <c r="A413" s="183" t="str">
        <f t="shared" si="45"/>
        <v>71080101034239</v>
      </c>
      <c r="B413" s="184" t="s">
        <v>439</v>
      </c>
      <c r="C413" s="133" t="s">
        <v>185</v>
      </c>
      <c r="D413" s="132" t="s">
        <v>106</v>
      </c>
      <c r="E413" s="131" t="s">
        <v>106</v>
      </c>
      <c r="F413" s="185" t="s">
        <v>442</v>
      </c>
      <c r="G413" s="130">
        <v>4239</v>
      </c>
      <c r="H413" s="24"/>
      <c r="I413" s="17"/>
      <c r="J413" s="18"/>
      <c r="K413" s="18"/>
      <c r="L413" s="28" t="s">
        <v>125</v>
      </c>
      <c r="M413" s="11">
        <v>4239</v>
      </c>
      <c r="N413" s="189">
        <f>+'havelvac 7.2'!N436+'havelvac 7.3'!N436+'havelvac 7.4'!N436+'havelvac 7.5'!N436+'havelvac 7.6'!N436+'havelvac 7.7'!N436+'havelvac 7.9'!N436+'havelvac 7.8'!N436+'havelvac 7.10'!N436+'havelvac 7.11'!N436+'havelvac 7.12'!N436+'havelvac 7.13'!N434</f>
        <v>0</v>
      </c>
      <c r="O413" s="189">
        <f>+'havelvac 7.2'!O436+'havelvac 7.3'!O436+'havelvac 7.4'!O436+'havelvac 7.5'!O436+'havelvac 7.6'!O436+'havelvac 7.7'!O436+'havelvac 7.9'!O436+'havelvac 7.8'!O436+'havelvac 7.10'!O436+'havelvac 7.11'!O436+'havelvac 7.12'!O436+'havelvac 7.13'!O434</f>
        <v>0</v>
      </c>
      <c r="P413" s="226" t="str">
        <f t="shared" si="46"/>
        <v xml:space="preserve"> </v>
      </c>
      <c r="Q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26" t="str">
        <f t="shared" si="47"/>
        <v xml:space="preserve"> </v>
      </c>
      <c r="S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26" t="str">
        <f t="shared" si="48"/>
        <v xml:space="preserve"> </v>
      </c>
      <c r="U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89">
        <f>+'havelvac 7.2'!P436+'havelvac 7.3'!P436+'havelvac 7.4'!P436+'havelvac 7.5'!P436+'havelvac 7.6'!P436+'havelvac 7.7'!P436+'havelvac 7.9'!P436+'havelvac 7.8'!P436+'havelvac 7.10'!P436+'havelvac 7.11'!P436+'havelvac 7.12'!P436+'havelvac 7.13'!P434</f>
        <v>0</v>
      </c>
      <c r="W413" s="226" t="str">
        <f t="shared" si="49"/>
        <v xml:space="preserve"> </v>
      </c>
      <c r="X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26" t="str">
        <f t="shared" si="50"/>
        <v xml:space="preserve"> </v>
      </c>
      <c r="Z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26" t="str">
        <f t="shared" si="51"/>
        <v xml:space="preserve"> </v>
      </c>
      <c r="AB4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88" customFormat="1" ht="13.5">
      <c r="A414" s="183" t="str">
        <f t="shared" si="45"/>
        <v>71080200000000</v>
      </c>
      <c r="B414" s="184" t="s">
        <v>439</v>
      </c>
      <c r="C414" s="133" t="s">
        <v>185</v>
      </c>
      <c r="D414" s="132" t="s">
        <v>140</v>
      </c>
      <c r="E414" s="131" t="s">
        <v>441</v>
      </c>
      <c r="F414" s="185" t="s">
        <v>441</v>
      </c>
      <c r="G414" s="186" t="s">
        <v>440</v>
      </c>
      <c r="H414" s="174">
        <v>2820</v>
      </c>
      <c r="I414" s="165" t="s">
        <v>185</v>
      </c>
      <c r="J414" s="166">
        <v>2</v>
      </c>
      <c r="K414" s="166">
        <v>0</v>
      </c>
      <c r="L414" s="167" t="s">
        <v>289</v>
      </c>
      <c r="M414" s="175"/>
      <c r="N414" s="187">
        <f>+'havelvac 7.2'!N438+'havelvac 7.3'!N438+'havelvac 7.4'!N438+'havelvac 7.5'!N438+'havelvac 7.6'!N438+'havelvac 7.7'!N438+'havelvac 7.9'!N438+'havelvac 7.8'!N438+'havelvac 7.10'!N438+'havelvac 7.11'!N438+'havelvac 7.12'!N438+'havelvac 7.13'!N436</f>
        <v>0</v>
      </c>
      <c r="O414" s="187">
        <f>+'havelvac 7.2'!O438+'havelvac 7.3'!O438+'havelvac 7.4'!O438+'havelvac 7.5'!O438+'havelvac 7.6'!O438+'havelvac 7.7'!O438+'havelvac 7.9'!O438+'havelvac 7.8'!O438+'havelvac 7.10'!O438+'havelvac 7.11'!O438+'havelvac 7.12'!O438+'havelvac 7.13'!O436</f>
        <v>0</v>
      </c>
      <c r="P414" s="227" t="str">
        <f t="shared" si="46"/>
        <v xml:space="preserve"> </v>
      </c>
      <c r="Q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27" t="str">
        <f t="shared" si="47"/>
        <v xml:space="preserve"> </v>
      </c>
      <c r="S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27" t="str">
        <f t="shared" si="48"/>
        <v xml:space="preserve"> </v>
      </c>
      <c r="U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87">
        <f>+'havelvac 7.2'!P438+'havelvac 7.3'!P438+'havelvac 7.4'!P438+'havelvac 7.5'!P438+'havelvac 7.6'!P438+'havelvac 7.7'!P438+'havelvac 7.9'!P438+'havelvac 7.8'!P438+'havelvac 7.10'!P438+'havelvac 7.11'!P438+'havelvac 7.12'!P438+'havelvac 7.13'!P436</f>
        <v>0</v>
      </c>
      <c r="W414" s="227" t="str">
        <f t="shared" si="49"/>
        <v xml:space="preserve"> </v>
      </c>
      <c r="X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27" t="str">
        <f t="shared" si="50"/>
        <v xml:space="preserve"> </v>
      </c>
      <c r="Z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27" t="str">
        <f t="shared" si="51"/>
        <v xml:space="preserve"> </v>
      </c>
      <c r="AB414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6" customFormat="1" ht="12.75">
      <c r="A415" s="183" t="str">
        <f t="shared" si="45"/>
        <v>71080200000001</v>
      </c>
      <c r="B415" s="184" t="s">
        <v>439</v>
      </c>
      <c r="C415" s="133" t="s">
        <v>185</v>
      </c>
      <c r="D415" s="132" t="s">
        <v>140</v>
      </c>
      <c r="E415" s="131" t="s">
        <v>441</v>
      </c>
      <c r="F415" s="185" t="s">
        <v>441</v>
      </c>
      <c r="G415" s="186" t="s">
        <v>96</v>
      </c>
      <c r="H415" s="24"/>
      <c r="I415" s="17"/>
      <c r="J415" s="18"/>
      <c r="K415" s="18"/>
      <c r="L415" s="29" t="s">
        <v>110</v>
      </c>
      <c r="M415" s="30"/>
      <c r="N415" s="189">
        <f>+'havelvac 7.2'!N439+'havelvac 7.3'!N439+'havelvac 7.4'!N439+'havelvac 7.5'!N439+'havelvac 7.6'!N439+'havelvac 7.7'!N439+'havelvac 7.9'!N439+'havelvac 7.8'!N439+'havelvac 7.10'!N439+'havelvac 7.11'!N439+'havelvac 7.12'!N439+'havelvac 7.13'!N437</f>
        <v>0</v>
      </c>
      <c r="O415" s="189">
        <f>+'havelvac 7.2'!O439+'havelvac 7.3'!O439+'havelvac 7.4'!O439+'havelvac 7.5'!O439+'havelvac 7.6'!O439+'havelvac 7.7'!O439+'havelvac 7.9'!O439+'havelvac 7.8'!O439+'havelvac 7.10'!O439+'havelvac 7.11'!O439+'havelvac 7.12'!O439+'havelvac 7.13'!O437</f>
        <v>0</v>
      </c>
      <c r="P415" s="226" t="str">
        <f t="shared" si="46"/>
        <v xml:space="preserve"> </v>
      </c>
      <c r="Q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26" t="str">
        <f t="shared" si="47"/>
        <v xml:space="preserve"> </v>
      </c>
      <c r="S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26" t="str">
        <f t="shared" si="48"/>
        <v xml:space="preserve"> </v>
      </c>
      <c r="U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89">
        <f>+'havelvac 7.2'!P439+'havelvac 7.3'!P439+'havelvac 7.4'!P439+'havelvac 7.5'!P439+'havelvac 7.6'!P439+'havelvac 7.7'!P439+'havelvac 7.9'!P439+'havelvac 7.8'!P439+'havelvac 7.10'!P439+'havelvac 7.11'!P439+'havelvac 7.12'!P439+'havelvac 7.13'!P437</f>
        <v>0</v>
      </c>
      <c r="W415" s="226" t="str">
        <f t="shared" si="49"/>
        <v xml:space="preserve"> </v>
      </c>
      <c r="X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26" t="str">
        <f t="shared" si="50"/>
        <v xml:space="preserve"> </v>
      </c>
      <c r="Z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26" t="str">
        <f t="shared" si="51"/>
        <v xml:space="preserve"> </v>
      </c>
      <c r="AB41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92" customFormat="1" ht="12.75">
      <c r="A416" s="183" t="str">
        <f t="shared" si="45"/>
        <v>71080201000000</v>
      </c>
      <c r="B416" s="184" t="s">
        <v>439</v>
      </c>
      <c r="C416" s="133" t="s">
        <v>185</v>
      </c>
      <c r="D416" s="132" t="s">
        <v>140</v>
      </c>
      <c r="E416" s="131" t="s">
        <v>106</v>
      </c>
      <c r="F416" s="185" t="s">
        <v>441</v>
      </c>
      <c r="G416" s="186" t="s">
        <v>440</v>
      </c>
      <c r="H416" s="150">
        <v>2821</v>
      </c>
      <c r="I416" s="151" t="s">
        <v>185</v>
      </c>
      <c r="J416" s="152">
        <v>2</v>
      </c>
      <c r="K416" s="152">
        <v>1</v>
      </c>
      <c r="L416" s="153" t="s">
        <v>290</v>
      </c>
      <c r="M416" s="154"/>
      <c r="N416" s="191">
        <f>+'havelvac 7.2'!N440+'havelvac 7.3'!N440+'havelvac 7.4'!N440+'havelvac 7.5'!N440+'havelvac 7.6'!N440+'havelvac 7.7'!N440+'havelvac 7.9'!N440+'havelvac 7.8'!N440+'havelvac 7.10'!N440+'havelvac 7.11'!N440+'havelvac 7.12'!N440+'havelvac 7.13'!N438</f>
        <v>0</v>
      </c>
      <c r="O416" s="191">
        <f>+'havelvac 7.2'!O440+'havelvac 7.3'!O440+'havelvac 7.4'!O440+'havelvac 7.5'!O440+'havelvac 7.6'!O440+'havelvac 7.7'!O440+'havelvac 7.9'!O440+'havelvac 7.8'!O440+'havelvac 7.10'!O440+'havelvac 7.11'!O440+'havelvac 7.12'!O440+'havelvac 7.13'!O438</f>
        <v>0</v>
      </c>
      <c r="P416" s="228" t="str">
        <f t="shared" si="46"/>
        <v xml:space="preserve"> </v>
      </c>
      <c r="Q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28" t="str">
        <f t="shared" si="47"/>
        <v xml:space="preserve"> </v>
      </c>
      <c r="S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28" t="str">
        <f t="shared" si="48"/>
        <v xml:space="preserve"> </v>
      </c>
      <c r="U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91">
        <f>+'havelvac 7.2'!P440+'havelvac 7.3'!P440+'havelvac 7.4'!P440+'havelvac 7.5'!P440+'havelvac 7.6'!P440+'havelvac 7.7'!P440+'havelvac 7.9'!P440+'havelvac 7.8'!P440+'havelvac 7.10'!P440+'havelvac 7.11'!P440+'havelvac 7.12'!P440+'havelvac 7.13'!P438</f>
        <v>0</v>
      </c>
      <c r="W416" s="228" t="str">
        <f t="shared" si="49"/>
        <v xml:space="preserve"> </v>
      </c>
      <c r="X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28" t="str">
        <f t="shared" si="50"/>
        <v xml:space="preserve"> </v>
      </c>
      <c r="Z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28" t="str">
        <f t="shared" si="51"/>
        <v xml:space="preserve"> </v>
      </c>
      <c r="AB41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6" customFormat="1" ht="12.75">
      <c r="A417" s="183" t="str">
        <f t="shared" ref="A417:A480" si="52">CONCATENATE(B417,C417,D417,E417,F417,G417)</f>
        <v>71080201000001</v>
      </c>
      <c r="B417" s="184" t="s">
        <v>439</v>
      </c>
      <c r="C417" s="133" t="s">
        <v>185</v>
      </c>
      <c r="D417" s="132" t="s">
        <v>140</v>
      </c>
      <c r="E417" s="131" t="s">
        <v>106</v>
      </c>
      <c r="F417" s="185" t="s">
        <v>441</v>
      </c>
      <c r="G417" s="186" t="s">
        <v>96</v>
      </c>
      <c r="H417" s="24"/>
      <c r="I417" s="24"/>
      <c r="J417" s="25"/>
      <c r="K417" s="25"/>
      <c r="L417" s="29" t="s">
        <v>108</v>
      </c>
      <c r="M417" s="30"/>
      <c r="N417" s="189">
        <f>+'havelvac 7.2'!N428+'havelvac 7.3'!N428+'havelvac 7.4'!N428+'havelvac 7.5'!N428+'havelvac 7.6'!N428+'havelvac 7.7'!N428+'havelvac 7.9'!N428+'havelvac 7.8'!N428+'havelvac 7.10'!N428+'havelvac 7.11'!N428+'havelvac 7.12'!N428+'havelvac 7.13'!N439</f>
        <v>0</v>
      </c>
      <c r="O417" s="189">
        <f>+'havelvac 7.2'!O428+'havelvac 7.3'!O428+'havelvac 7.4'!O428+'havelvac 7.5'!O428+'havelvac 7.6'!O428+'havelvac 7.7'!O428+'havelvac 7.9'!O428+'havelvac 7.8'!O428+'havelvac 7.10'!O428+'havelvac 7.11'!O428+'havelvac 7.12'!O428+'havelvac 7.13'!O439</f>
        <v>0</v>
      </c>
      <c r="P417" s="226" t="str">
        <f t="shared" si="46"/>
        <v xml:space="preserve"> </v>
      </c>
      <c r="Q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26" t="str">
        <f t="shared" si="47"/>
        <v xml:space="preserve"> </v>
      </c>
      <c r="S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26" t="str">
        <f t="shared" si="48"/>
        <v xml:space="preserve"> </v>
      </c>
      <c r="U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89">
        <f>+'havelvac 7.2'!P428+'havelvac 7.3'!P428+'havelvac 7.4'!P428+'havelvac 7.5'!P428+'havelvac 7.6'!P428+'havelvac 7.7'!P428+'havelvac 7.9'!P428+'havelvac 7.8'!P428+'havelvac 7.10'!P428+'havelvac 7.11'!P428+'havelvac 7.12'!P428+'havelvac 7.13'!P439</f>
        <v>0</v>
      </c>
      <c r="W417" s="226" t="str">
        <f t="shared" si="49"/>
        <v xml:space="preserve"> </v>
      </c>
      <c r="X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26" t="str">
        <f t="shared" si="50"/>
        <v xml:space="preserve"> </v>
      </c>
      <c r="Z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26" t="str">
        <f t="shared" si="51"/>
        <v xml:space="preserve"> </v>
      </c>
      <c r="AB41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97" customFormat="1" ht="13.5">
      <c r="A418" s="183" t="str">
        <f t="shared" si="52"/>
        <v>71080201010000</v>
      </c>
      <c r="B418" s="184" t="s">
        <v>439</v>
      </c>
      <c r="C418" s="133" t="s">
        <v>185</v>
      </c>
      <c r="D418" s="132" t="s">
        <v>140</v>
      </c>
      <c r="E418" s="131" t="s">
        <v>106</v>
      </c>
      <c r="F418" s="185" t="s">
        <v>106</v>
      </c>
      <c r="G418" s="186" t="s">
        <v>440</v>
      </c>
      <c r="H418" s="145"/>
      <c r="I418" s="146"/>
      <c r="J418" s="147"/>
      <c r="K418" s="147"/>
      <c r="L418" s="26" t="s">
        <v>291</v>
      </c>
      <c r="M418" s="27"/>
      <c r="N418" s="196">
        <f>+'havelvac 7.2'!N429+'havelvac 7.3'!N429+'havelvac 7.4'!N429+'havelvac 7.5'!N429+'havelvac 7.6'!N429+'havelvac 7.7'!N429+'havelvac 7.9'!N429+'havelvac 7.8'!N429+'havelvac 7.10'!N429+'havelvac 7.11'!N429+'havelvac 7.12'!N429+'havelvac 7.13'!N440</f>
        <v>0</v>
      </c>
      <c r="O418" s="196">
        <f>+'havelvac 7.2'!O429+'havelvac 7.3'!O429+'havelvac 7.4'!O429+'havelvac 7.5'!O429+'havelvac 7.6'!O429+'havelvac 7.7'!O429+'havelvac 7.9'!O429+'havelvac 7.8'!O429+'havelvac 7.10'!O429+'havelvac 7.11'!O429+'havelvac 7.12'!O429+'havelvac 7.13'!O440</f>
        <v>0</v>
      </c>
      <c r="P418" s="229" t="str">
        <f t="shared" si="46"/>
        <v xml:space="preserve"> </v>
      </c>
      <c r="Q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29" t="str">
        <f t="shared" si="47"/>
        <v xml:space="preserve"> </v>
      </c>
      <c r="S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29" t="str">
        <f t="shared" si="48"/>
        <v xml:space="preserve"> </v>
      </c>
      <c r="U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96">
        <f>+'havelvac 7.2'!P429+'havelvac 7.3'!P429+'havelvac 7.4'!P429+'havelvac 7.5'!P429+'havelvac 7.6'!P429+'havelvac 7.7'!P429+'havelvac 7.9'!P429+'havelvac 7.8'!P429+'havelvac 7.10'!P429+'havelvac 7.11'!P429+'havelvac 7.12'!P429+'havelvac 7.13'!P440</f>
        <v>0</v>
      </c>
      <c r="W418" s="229" t="str">
        <f t="shared" si="49"/>
        <v xml:space="preserve"> </v>
      </c>
      <c r="X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29" t="str">
        <f t="shared" si="50"/>
        <v xml:space="preserve"> </v>
      </c>
      <c r="Z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29" t="str">
        <f t="shared" si="51"/>
        <v xml:space="preserve"> </v>
      </c>
      <c r="AB41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6" customFormat="1" ht="25.5">
      <c r="A419" s="183" t="str">
        <f t="shared" si="52"/>
        <v>71080201014511</v>
      </c>
      <c r="B419" s="184" t="s">
        <v>439</v>
      </c>
      <c r="C419" s="133" t="s">
        <v>185</v>
      </c>
      <c r="D419" s="132" t="s">
        <v>140</v>
      </c>
      <c r="E419" s="131" t="s">
        <v>106</v>
      </c>
      <c r="F419" s="185" t="s">
        <v>106</v>
      </c>
      <c r="G419" s="130">
        <v>4511</v>
      </c>
      <c r="H419" s="24"/>
      <c r="I419" s="17"/>
      <c r="J419" s="18"/>
      <c r="K419" s="18"/>
      <c r="L419" s="28" t="s">
        <v>217</v>
      </c>
      <c r="M419" s="11">
        <v>4511</v>
      </c>
      <c r="N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7.13'!N428</f>
        <v>#REF!</v>
      </c>
      <c r="O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7.13'!O428</f>
        <v>#REF!</v>
      </c>
      <c r="P419" s="230" t="str">
        <f t="shared" si="46"/>
        <v xml:space="preserve"> </v>
      </c>
      <c r="Q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30" t="str">
        <f t="shared" si="47"/>
        <v xml:space="preserve"> </v>
      </c>
      <c r="S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30" t="str">
        <f t="shared" si="48"/>
        <v xml:space="preserve"> </v>
      </c>
      <c r="U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7.13'!P428</f>
        <v>#REF!</v>
      </c>
      <c r="W419" s="230" t="str">
        <f t="shared" si="49"/>
        <v xml:space="preserve"> </v>
      </c>
      <c r="X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30" t="str">
        <f t="shared" si="50"/>
        <v xml:space="preserve"> </v>
      </c>
      <c r="Z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30" t="str">
        <f t="shared" si="51"/>
        <v xml:space="preserve"> </v>
      </c>
      <c r="AB4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97" customFormat="1" ht="13.5" hidden="1">
      <c r="A420" s="183" t="str">
        <f t="shared" si="52"/>
        <v>71080201020000</v>
      </c>
      <c r="B420" s="184" t="s">
        <v>439</v>
      </c>
      <c r="C420" s="133" t="s">
        <v>185</v>
      </c>
      <c r="D420" s="132" t="s">
        <v>140</v>
      </c>
      <c r="E420" s="131" t="s">
        <v>106</v>
      </c>
      <c r="F420" s="185" t="s">
        <v>140</v>
      </c>
      <c r="G420" s="186" t="s">
        <v>440</v>
      </c>
      <c r="H420" s="145"/>
      <c r="I420" s="146"/>
      <c r="J420" s="147"/>
      <c r="K420" s="147"/>
      <c r="L420" s="26" t="s">
        <v>292</v>
      </c>
      <c r="M420" s="27"/>
      <c r="N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7.13'!N429</f>
        <v>#REF!</v>
      </c>
      <c r="O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7.13'!O429</f>
        <v>#REF!</v>
      </c>
      <c r="P420" s="229" t="str">
        <f t="shared" si="46"/>
        <v xml:space="preserve"> </v>
      </c>
      <c r="Q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29" t="str">
        <f t="shared" si="47"/>
        <v xml:space="preserve"> </v>
      </c>
      <c r="S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29" t="str">
        <f t="shared" si="48"/>
        <v xml:space="preserve"> </v>
      </c>
      <c r="U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7.13'!P429</f>
        <v>#REF!</v>
      </c>
      <c r="W420" s="229" t="str">
        <f t="shared" si="49"/>
        <v xml:space="preserve"> </v>
      </c>
      <c r="X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29" t="str">
        <f t="shared" si="50"/>
        <v xml:space="preserve"> </v>
      </c>
      <c r="Z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29" t="str">
        <f t="shared" si="51"/>
        <v xml:space="preserve"> </v>
      </c>
      <c r="AB4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6" customFormat="1" hidden="1">
      <c r="A421" s="183" t="str">
        <f t="shared" si="52"/>
        <v>71080201025113</v>
      </c>
      <c r="B421" s="184" t="s">
        <v>439</v>
      </c>
      <c r="C421" s="133" t="s">
        <v>185</v>
      </c>
      <c r="D421" s="132" t="s">
        <v>140</v>
      </c>
      <c r="E421" s="131" t="s">
        <v>106</v>
      </c>
      <c r="F421" s="185" t="s">
        <v>140</v>
      </c>
      <c r="G421" s="130">
        <v>5113</v>
      </c>
      <c r="H421" s="24"/>
      <c r="I421" s="17"/>
      <c r="J421" s="18"/>
      <c r="K421" s="18"/>
      <c r="L421" s="28" t="s">
        <v>174</v>
      </c>
      <c r="M421" s="11">
        <v>5113</v>
      </c>
      <c r="N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30" t="str">
        <f t="shared" si="46"/>
        <v xml:space="preserve"> </v>
      </c>
      <c r="Q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30" t="str">
        <f t="shared" si="47"/>
        <v xml:space="preserve"> </v>
      </c>
      <c r="S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30" t="str">
        <f t="shared" si="48"/>
        <v xml:space="preserve"> </v>
      </c>
      <c r="U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30" t="str">
        <f t="shared" si="49"/>
        <v xml:space="preserve"> </v>
      </c>
      <c r="X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30" t="str">
        <f t="shared" si="50"/>
        <v xml:space="preserve"> </v>
      </c>
      <c r="Z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30" t="str">
        <f t="shared" si="51"/>
        <v xml:space="preserve"> </v>
      </c>
      <c r="AB4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92" customFormat="1" ht="12.75" hidden="1">
      <c r="A422" s="183" t="str">
        <f t="shared" si="52"/>
        <v>71080202000000</v>
      </c>
      <c r="B422" s="184" t="s">
        <v>439</v>
      </c>
      <c r="C422" s="133" t="s">
        <v>185</v>
      </c>
      <c r="D422" s="132" t="s">
        <v>140</v>
      </c>
      <c r="E422" s="131" t="s">
        <v>140</v>
      </c>
      <c r="F422" s="185" t="s">
        <v>441</v>
      </c>
      <c r="G422" s="186" t="s">
        <v>440</v>
      </c>
      <c r="H422" s="150">
        <v>2821</v>
      </c>
      <c r="I422" s="151" t="s">
        <v>185</v>
      </c>
      <c r="J422" s="152">
        <v>2</v>
      </c>
      <c r="K422" s="152">
        <v>2</v>
      </c>
      <c r="L422" s="153" t="s">
        <v>293</v>
      </c>
      <c r="M422" s="154"/>
      <c r="N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28" t="str">
        <f t="shared" si="46"/>
        <v xml:space="preserve"> </v>
      </c>
      <c r="Q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28" t="str">
        <f t="shared" si="47"/>
        <v xml:space="preserve"> </v>
      </c>
      <c r="S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28" t="str">
        <f t="shared" si="48"/>
        <v xml:space="preserve"> </v>
      </c>
      <c r="U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28" t="str">
        <f t="shared" si="49"/>
        <v xml:space="preserve"> </v>
      </c>
      <c r="X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28" t="str">
        <f t="shared" si="50"/>
        <v xml:space="preserve"> </v>
      </c>
      <c r="Z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28" t="str">
        <f t="shared" si="51"/>
        <v xml:space="preserve"> </v>
      </c>
      <c r="AB42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6" customFormat="1" ht="12.75" hidden="1">
      <c r="A423" s="183" t="str">
        <f t="shared" si="52"/>
        <v>71080202000001</v>
      </c>
      <c r="B423" s="184" t="s">
        <v>439</v>
      </c>
      <c r="C423" s="133" t="s">
        <v>185</v>
      </c>
      <c r="D423" s="132" t="s">
        <v>140</v>
      </c>
      <c r="E423" s="131" t="s">
        <v>140</v>
      </c>
      <c r="F423" s="185" t="s">
        <v>441</v>
      </c>
      <c r="G423" s="186" t="s">
        <v>96</v>
      </c>
      <c r="H423" s="24"/>
      <c r="I423" s="24"/>
      <c r="J423" s="25"/>
      <c r="K423" s="25"/>
      <c r="L423" s="29" t="s">
        <v>108</v>
      </c>
      <c r="M423" s="30"/>
      <c r="N423" s="189" t="e">
        <f>+'havelvac 7.2'!N93+'havelvac 7.3'!N93+'havelvac 7.4'!N93+'havelvac 7.5'!N93+'havelvac 7.6'!N93+'havelvac 7.7'!N93+'havelvac 7.9'!N93+'havelvac 7.8'!N93+'havelvac 7.10'!N93+'havelvac 7.11'!N93+'havelvac 7.12'!N93+'havelvac 7.13'!#REF!</f>
        <v>#REF!</v>
      </c>
      <c r="O423" s="189" t="e">
        <f>+'havelvac 7.2'!O93+'havelvac 7.3'!O93+'havelvac 7.4'!O93+'havelvac 7.5'!O93+'havelvac 7.6'!O93+'havelvac 7.7'!O93+'havelvac 7.9'!O93+'havelvac 7.8'!O93+'havelvac 7.10'!O93+'havelvac 7.11'!O93+'havelvac 7.12'!O93+'havelvac 7.13'!#REF!</f>
        <v>#REF!</v>
      </c>
      <c r="P423" s="226" t="str">
        <f t="shared" si="46"/>
        <v xml:space="preserve"> </v>
      </c>
      <c r="Q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26" t="str">
        <f t="shared" si="47"/>
        <v xml:space="preserve"> </v>
      </c>
      <c r="S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26" t="str">
        <f t="shared" si="48"/>
        <v xml:space="preserve"> </v>
      </c>
      <c r="U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89" t="e">
        <f>+'havelvac 7.2'!P93+'havelvac 7.3'!P93+'havelvac 7.4'!P93+'havelvac 7.5'!P93+'havelvac 7.6'!P93+'havelvac 7.7'!P93+'havelvac 7.9'!P93+'havelvac 7.8'!P93+'havelvac 7.10'!P93+'havelvac 7.11'!P93+'havelvac 7.12'!P93+'havelvac 7.13'!#REF!</f>
        <v>#REF!</v>
      </c>
      <c r="W423" s="226" t="str">
        <f t="shared" si="49"/>
        <v xml:space="preserve"> </v>
      </c>
      <c r="X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26" t="str">
        <f t="shared" si="50"/>
        <v xml:space="preserve"> </v>
      </c>
      <c r="Z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26" t="str">
        <f t="shared" si="51"/>
        <v xml:space="preserve"> </v>
      </c>
      <c r="AB42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97" customFormat="1" ht="13.5" hidden="1">
      <c r="A424" s="183" t="str">
        <f t="shared" si="52"/>
        <v>71080202010000</v>
      </c>
      <c r="B424" s="184" t="s">
        <v>439</v>
      </c>
      <c r="C424" s="133" t="s">
        <v>185</v>
      </c>
      <c r="D424" s="132" t="s">
        <v>140</v>
      </c>
      <c r="E424" s="131" t="s">
        <v>140</v>
      </c>
      <c r="F424" s="185" t="s">
        <v>106</v>
      </c>
      <c r="G424" s="186" t="s">
        <v>440</v>
      </c>
      <c r="H424" s="145"/>
      <c r="I424" s="146"/>
      <c r="J424" s="147"/>
      <c r="K424" s="147"/>
      <c r="L424" s="26" t="s">
        <v>294</v>
      </c>
      <c r="M424" s="27"/>
      <c r="N424" s="196" t="e">
        <f>+'havelvac 7.2'!N94+'havelvac 7.3'!N94+'havelvac 7.4'!N94+'havelvac 7.5'!N94+'havelvac 7.6'!N94+'havelvac 7.7'!N94+'havelvac 7.9'!N94+'havelvac 7.8'!N94+'havelvac 7.10'!N94+'havelvac 7.11'!N94+'havelvac 7.12'!N94+'havelvac 7.13'!#REF!</f>
        <v>#REF!</v>
      </c>
      <c r="O424" s="196" t="e">
        <f>+'havelvac 7.2'!O94+'havelvac 7.3'!O94+'havelvac 7.4'!O94+'havelvac 7.5'!O94+'havelvac 7.6'!O94+'havelvac 7.7'!O94+'havelvac 7.9'!O94+'havelvac 7.8'!O94+'havelvac 7.10'!O94+'havelvac 7.11'!O94+'havelvac 7.12'!O94+'havelvac 7.13'!#REF!</f>
        <v>#REF!</v>
      </c>
      <c r="P424" s="229" t="str">
        <f t="shared" si="46"/>
        <v xml:space="preserve"> </v>
      </c>
      <c r="Q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29" t="str">
        <f t="shared" si="47"/>
        <v xml:space="preserve"> </v>
      </c>
      <c r="S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29" t="str">
        <f t="shared" si="48"/>
        <v xml:space="preserve"> </v>
      </c>
      <c r="U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96" t="e">
        <f>+'havelvac 7.2'!P94+'havelvac 7.3'!P94+'havelvac 7.4'!P94+'havelvac 7.5'!P94+'havelvac 7.6'!P94+'havelvac 7.7'!P94+'havelvac 7.9'!P94+'havelvac 7.8'!P94+'havelvac 7.10'!P94+'havelvac 7.11'!P94+'havelvac 7.12'!P94+'havelvac 7.13'!#REF!</f>
        <v>#REF!</v>
      </c>
      <c r="W424" s="229" t="str">
        <f t="shared" si="49"/>
        <v xml:space="preserve"> </v>
      </c>
      <c r="X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29" t="str">
        <f t="shared" si="50"/>
        <v xml:space="preserve"> </v>
      </c>
      <c r="Z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29" t="str">
        <f t="shared" si="51"/>
        <v xml:space="preserve"> </v>
      </c>
      <c r="AB42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6" customFormat="1" ht="25.5" hidden="1">
      <c r="A425" s="183" t="str">
        <f t="shared" si="52"/>
        <v>71080202014511</v>
      </c>
      <c r="B425" s="184" t="s">
        <v>439</v>
      </c>
      <c r="C425" s="133" t="s">
        <v>185</v>
      </c>
      <c r="D425" s="132" t="s">
        <v>140</v>
      </c>
      <c r="E425" s="131" t="s">
        <v>140</v>
      </c>
      <c r="F425" s="185" t="s">
        <v>106</v>
      </c>
      <c r="G425" s="130">
        <v>4511</v>
      </c>
      <c r="H425" s="24"/>
      <c r="I425" s="24"/>
      <c r="J425" s="25"/>
      <c r="K425" s="25"/>
      <c r="L425" s="28" t="s">
        <v>217</v>
      </c>
      <c r="M425" s="11">
        <v>4511</v>
      </c>
      <c r="N425" s="182">
        <f>+'havelvac 7.2'!N441+'havelvac 7.3'!N441+'havelvac 7.4'!N441+'havelvac 7.5'!N441+'havelvac 7.6'!N441+'havelvac 7.7'!N441+'havelvac 7.9'!N441+'havelvac 7.8'!N441+'havelvac 7.10'!N441+'havelvac 7.11'!N441+'havelvac 7.12'!N441+'havelvac 7.13'!N93</f>
        <v>0</v>
      </c>
      <c r="O425" s="182">
        <f>+'havelvac 7.2'!O441+'havelvac 7.3'!O441+'havelvac 7.4'!O441+'havelvac 7.5'!O441+'havelvac 7.6'!O441+'havelvac 7.7'!O441+'havelvac 7.9'!O441+'havelvac 7.8'!O441+'havelvac 7.10'!O441+'havelvac 7.11'!O441+'havelvac 7.12'!O441+'havelvac 7.13'!O93</f>
        <v>0</v>
      </c>
      <c r="P425" s="230" t="str">
        <f t="shared" si="46"/>
        <v xml:space="preserve"> </v>
      </c>
      <c r="Q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30" t="str">
        <f t="shared" si="47"/>
        <v xml:space="preserve"> </v>
      </c>
      <c r="S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30" t="str">
        <f t="shared" si="48"/>
        <v xml:space="preserve"> </v>
      </c>
      <c r="U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82">
        <f>+'havelvac 7.2'!P441+'havelvac 7.3'!P441+'havelvac 7.4'!P441+'havelvac 7.5'!P441+'havelvac 7.6'!P441+'havelvac 7.7'!P441+'havelvac 7.9'!P441+'havelvac 7.8'!P441+'havelvac 7.10'!P441+'havelvac 7.11'!P441+'havelvac 7.12'!P441+'havelvac 7.13'!P93</f>
        <v>0</v>
      </c>
      <c r="W425" s="230" t="str">
        <f t="shared" si="49"/>
        <v xml:space="preserve"> </v>
      </c>
      <c r="X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30" t="str">
        <f t="shared" si="50"/>
        <v xml:space="preserve"> </v>
      </c>
      <c r="Z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30" t="str">
        <f t="shared" si="51"/>
        <v xml:space="preserve"> </v>
      </c>
      <c r="AB4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97" customFormat="1" ht="13.5" hidden="1">
      <c r="A426" s="183" t="str">
        <f t="shared" si="52"/>
        <v>71080202020000</v>
      </c>
      <c r="B426" s="184" t="s">
        <v>439</v>
      </c>
      <c r="C426" s="133" t="s">
        <v>185</v>
      </c>
      <c r="D426" s="132" t="s">
        <v>140</v>
      </c>
      <c r="E426" s="131" t="s">
        <v>140</v>
      </c>
      <c r="F426" s="185" t="s">
        <v>140</v>
      </c>
      <c r="G426" s="186" t="s">
        <v>440</v>
      </c>
      <c r="H426" s="145"/>
      <c r="I426" s="146"/>
      <c r="J426" s="147"/>
      <c r="K426" s="147"/>
      <c r="L426" s="26" t="s">
        <v>295</v>
      </c>
      <c r="M426" s="27"/>
      <c r="N426" s="196">
        <f>+'havelvac 7.2'!N442+'havelvac 7.3'!N442+'havelvac 7.4'!N442+'havelvac 7.5'!N442+'havelvac 7.6'!N442+'havelvac 7.7'!N442+'havelvac 7.9'!N442+'havelvac 7.8'!N442+'havelvac 7.10'!N442+'havelvac 7.11'!N442+'havelvac 7.12'!N442+'havelvac 7.13'!N94</f>
        <v>0</v>
      </c>
      <c r="O426" s="196">
        <f>+'havelvac 7.2'!O442+'havelvac 7.3'!O442+'havelvac 7.4'!O442+'havelvac 7.5'!O442+'havelvac 7.6'!O442+'havelvac 7.7'!O442+'havelvac 7.9'!O442+'havelvac 7.8'!O442+'havelvac 7.10'!O442+'havelvac 7.11'!O442+'havelvac 7.12'!O442+'havelvac 7.13'!O94</f>
        <v>0</v>
      </c>
      <c r="P426" s="229" t="str">
        <f t="shared" si="46"/>
        <v xml:space="preserve"> </v>
      </c>
      <c r="Q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29" t="str">
        <f t="shared" si="47"/>
        <v xml:space="preserve"> </v>
      </c>
      <c r="S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29" t="str">
        <f t="shared" si="48"/>
        <v xml:space="preserve"> </v>
      </c>
      <c r="U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96">
        <f>+'havelvac 7.2'!P442+'havelvac 7.3'!P442+'havelvac 7.4'!P442+'havelvac 7.5'!P442+'havelvac 7.6'!P442+'havelvac 7.7'!P442+'havelvac 7.9'!P442+'havelvac 7.8'!P442+'havelvac 7.10'!P442+'havelvac 7.11'!P442+'havelvac 7.12'!P442+'havelvac 7.13'!P94</f>
        <v>0</v>
      </c>
      <c r="W426" s="229" t="str">
        <f t="shared" si="49"/>
        <v xml:space="preserve"> </v>
      </c>
      <c r="X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29" t="str">
        <f t="shared" si="50"/>
        <v xml:space="preserve"> </v>
      </c>
      <c r="Z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29" t="str">
        <f t="shared" si="51"/>
        <v xml:space="preserve"> </v>
      </c>
      <c r="AB42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6" customFormat="1" hidden="1">
      <c r="A427" s="183" t="str">
        <f t="shared" si="52"/>
        <v>71080202024639</v>
      </c>
      <c r="B427" s="184" t="s">
        <v>439</v>
      </c>
      <c r="C427" s="133" t="s">
        <v>185</v>
      </c>
      <c r="D427" s="132" t="s">
        <v>140</v>
      </c>
      <c r="E427" s="131" t="s">
        <v>140</v>
      </c>
      <c r="F427" s="185" t="s">
        <v>140</v>
      </c>
      <c r="G427" s="186" t="s">
        <v>86</v>
      </c>
      <c r="H427" s="193"/>
      <c r="I427" s="193"/>
      <c r="J427" s="194"/>
      <c r="K427" s="195"/>
      <c r="L427" s="35" t="s">
        <v>167</v>
      </c>
      <c r="M427" s="11" t="s">
        <v>86</v>
      </c>
      <c r="N427" s="182">
        <f>+'havelvac 7.2'!N443+'havelvac 7.3'!N443+'havelvac 7.4'!N443+'havelvac 7.5'!N443+'havelvac 7.6'!N443+'havelvac 7.7'!N443+'havelvac 7.9'!N443+'havelvac 7.8'!N443+'havelvac 7.10'!N443+'havelvac 7.11'!N443+'havelvac 7.12'!N443+'havelvac 7.13'!N441</f>
        <v>0</v>
      </c>
      <c r="O427" s="182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27" s="230" t="str">
        <f t="shared" si="46"/>
        <v xml:space="preserve"> </v>
      </c>
      <c r="Q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30" t="str">
        <f t="shared" si="47"/>
        <v xml:space="preserve"> </v>
      </c>
      <c r="S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30" t="str">
        <f t="shared" si="48"/>
        <v xml:space="preserve"> </v>
      </c>
      <c r="U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82">
        <f>+'havelvac 7.2'!P443+'havelvac 7.3'!P443+'havelvac 7.4'!P443+'havelvac 7.5'!P443+'havelvac 7.6'!P443+'havelvac 7.7'!P443+'havelvac 7.9'!P443+'havelvac 7.8'!P443+'havelvac 7.10'!P443+'havelvac 7.11'!P443+'havelvac 7.12'!P443+'havelvac 7.13'!P441</f>
        <v>0</v>
      </c>
      <c r="W427" s="230" t="str">
        <f t="shared" si="49"/>
        <v xml:space="preserve"> </v>
      </c>
      <c r="X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30" t="str">
        <f t="shared" si="50"/>
        <v xml:space="preserve"> </v>
      </c>
      <c r="Z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30" t="str">
        <f t="shared" si="51"/>
        <v xml:space="preserve"> </v>
      </c>
      <c r="AB42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6" customFormat="1" hidden="1">
      <c r="A428" s="183" t="str">
        <f t="shared" si="52"/>
        <v>71080202025113</v>
      </c>
      <c r="B428" s="184" t="s">
        <v>439</v>
      </c>
      <c r="C428" s="133" t="s">
        <v>185</v>
      </c>
      <c r="D428" s="132" t="s">
        <v>140</v>
      </c>
      <c r="E428" s="131" t="s">
        <v>140</v>
      </c>
      <c r="F428" s="185" t="s">
        <v>140</v>
      </c>
      <c r="G428" s="130">
        <v>5113</v>
      </c>
      <c r="H428" s="24"/>
      <c r="I428" s="24"/>
      <c r="J428" s="25"/>
      <c r="K428" s="25"/>
      <c r="L428" s="31" t="s">
        <v>143</v>
      </c>
      <c r="M428" s="47">
        <v>5113</v>
      </c>
      <c r="N428" s="182">
        <f>+'havelvac 7.2'!N444+'havelvac 7.3'!N444+'havelvac 7.4'!N444+'havelvac 7.5'!N444+'havelvac 7.6'!N444+'havelvac 7.7'!N444+'havelvac 7.9'!N444+'havelvac 7.8'!N444+'havelvac 7.10'!N444+'havelvac 7.11'!N444+'havelvac 7.12'!N444+'havelvac 7.13'!N442</f>
        <v>0</v>
      </c>
      <c r="O428" s="182">
        <f>+'havelvac 7.2'!O444+'havelvac 7.3'!O444+'havelvac 7.4'!O444+'havelvac 7.5'!O444+'havelvac 7.6'!O444+'havelvac 7.7'!O444+'havelvac 7.9'!O444+'havelvac 7.8'!O444+'havelvac 7.10'!O444+'havelvac 7.11'!O444+'havelvac 7.12'!O444+'havelvac 7.13'!O442</f>
        <v>0</v>
      </c>
      <c r="P428" s="230" t="str">
        <f t="shared" si="46"/>
        <v xml:space="preserve"> </v>
      </c>
      <c r="Q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30" t="str">
        <f t="shared" si="47"/>
        <v xml:space="preserve"> </v>
      </c>
      <c r="S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30" t="str">
        <f t="shared" si="48"/>
        <v xml:space="preserve"> </v>
      </c>
      <c r="U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82">
        <f>+'havelvac 7.2'!P444+'havelvac 7.3'!P444+'havelvac 7.4'!P444+'havelvac 7.5'!P444+'havelvac 7.6'!P444+'havelvac 7.7'!P444+'havelvac 7.9'!P444+'havelvac 7.8'!P444+'havelvac 7.10'!P444+'havelvac 7.11'!P444+'havelvac 7.12'!P444+'havelvac 7.13'!P442</f>
        <v>0</v>
      </c>
      <c r="W428" s="230" t="str">
        <f t="shared" si="49"/>
        <v xml:space="preserve"> </v>
      </c>
      <c r="X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30" t="str">
        <f t="shared" si="50"/>
        <v xml:space="preserve"> </v>
      </c>
      <c r="Z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30" t="str">
        <f t="shared" si="51"/>
        <v xml:space="preserve"> </v>
      </c>
      <c r="AB42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92" customFormat="1" ht="12.75">
      <c r="A429" s="183" t="str">
        <f t="shared" si="52"/>
        <v>71080203000000</v>
      </c>
      <c r="B429" s="184" t="s">
        <v>439</v>
      </c>
      <c r="C429" s="133" t="s">
        <v>185</v>
      </c>
      <c r="D429" s="132" t="s">
        <v>140</v>
      </c>
      <c r="E429" s="131" t="s">
        <v>442</v>
      </c>
      <c r="F429" s="185" t="s">
        <v>441</v>
      </c>
      <c r="G429" s="186" t="s">
        <v>440</v>
      </c>
      <c r="H429" s="150">
        <v>2823</v>
      </c>
      <c r="I429" s="151" t="s">
        <v>185</v>
      </c>
      <c r="J429" s="152">
        <v>2</v>
      </c>
      <c r="K429" s="152">
        <v>3</v>
      </c>
      <c r="L429" s="153" t="s">
        <v>296</v>
      </c>
      <c r="M429" s="154"/>
      <c r="N429" s="191">
        <f>+'havelvac 7.2'!N445+'havelvac 7.3'!N445+'havelvac 7.4'!N445+'havelvac 7.5'!N445+'havelvac 7.6'!N445+'havelvac 7.7'!N445+'havelvac 7.9'!N445+'havelvac 7.8'!N445+'havelvac 7.10'!N445+'havelvac 7.11'!N445+'havelvac 7.12'!N445+'havelvac 7.13'!N443</f>
        <v>0</v>
      </c>
      <c r="O429" s="191">
        <f>+'havelvac 7.2'!O445+'havelvac 7.3'!O445+'havelvac 7.4'!O445+'havelvac 7.5'!O445+'havelvac 7.6'!O445+'havelvac 7.7'!O445+'havelvac 7.9'!O445+'havelvac 7.8'!O445+'havelvac 7.10'!O445+'havelvac 7.11'!O445+'havelvac 7.12'!O445+'havelvac 7.13'!O443</f>
        <v>0</v>
      </c>
      <c r="P429" s="228" t="str">
        <f t="shared" si="46"/>
        <v xml:space="preserve"> </v>
      </c>
      <c r="Q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28" t="str">
        <f t="shared" si="47"/>
        <v xml:space="preserve"> </v>
      </c>
      <c r="S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28" t="str">
        <f t="shared" si="48"/>
        <v xml:space="preserve"> </v>
      </c>
      <c r="U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91">
        <f>+'havelvac 7.2'!P445+'havelvac 7.3'!P445+'havelvac 7.4'!P445+'havelvac 7.5'!P445+'havelvac 7.6'!P445+'havelvac 7.7'!P445+'havelvac 7.9'!P445+'havelvac 7.8'!P445+'havelvac 7.10'!P445+'havelvac 7.11'!P445+'havelvac 7.12'!P445+'havelvac 7.13'!P443</f>
        <v>0</v>
      </c>
      <c r="W429" s="228" t="str">
        <f t="shared" si="49"/>
        <v xml:space="preserve"> </v>
      </c>
      <c r="X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28" t="str">
        <f t="shared" si="50"/>
        <v xml:space="preserve"> </v>
      </c>
      <c r="Z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28" t="str">
        <f t="shared" si="51"/>
        <v xml:space="preserve"> </v>
      </c>
      <c r="AB42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6" customFormat="1" ht="12.75">
      <c r="A430" s="183" t="str">
        <f t="shared" si="52"/>
        <v>71080203000001</v>
      </c>
      <c r="B430" s="184" t="s">
        <v>439</v>
      </c>
      <c r="C430" s="133" t="s">
        <v>185</v>
      </c>
      <c r="D430" s="132" t="s">
        <v>140</v>
      </c>
      <c r="E430" s="131" t="s">
        <v>442</v>
      </c>
      <c r="F430" s="185" t="s">
        <v>441</v>
      </c>
      <c r="G430" s="186" t="s">
        <v>96</v>
      </c>
      <c r="H430" s="24"/>
      <c r="I430" s="24"/>
      <c r="J430" s="25"/>
      <c r="K430" s="25"/>
      <c r="L430" s="29" t="s">
        <v>108</v>
      </c>
      <c r="M430" s="30"/>
      <c r="N430" s="189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30" s="189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30" s="226" t="str">
        <f t="shared" si="46"/>
        <v xml:space="preserve"> </v>
      </c>
      <c r="Q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26" t="str">
        <f t="shared" si="47"/>
        <v xml:space="preserve"> </v>
      </c>
      <c r="S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26" t="str">
        <f t="shared" si="48"/>
        <v xml:space="preserve"> </v>
      </c>
      <c r="U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89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30" s="226" t="str">
        <f t="shared" si="49"/>
        <v xml:space="preserve"> </v>
      </c>
      <c r="X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26" t="str">
        <f t="shared" si="50"/>
        <v xml:space="preserve"> </v>
      </c>
      <c r="Z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26" t="str">
        <f t="shared" si="51"/>
        <v xml:space="preserve"> </v>
      </c>
      <c r="AB43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97" customFormat="1" ht="27">
      <c r="A431" s="183" t="str">
        <f t="shared" si="52"/>
        <v>71080203010000</v>
      </c>
      <c r="B431" s="184" t="s">
        <v>439</v>
      </c>
      <c r="C431" s="133" t="s">
        <v>185</v>
      </c>
      <c r="D431" s="132" t="s">
        <v>140</v>
      </c>
      <c r="E431" s="131" t="s">
        <v>442</v>
      </c>
      <c r="F431" s="185" t="s">
        <v>106</v>
      </c>
      <c r="G431" s="186" t="s">
        <v>440</v>
      </c>
      <c r="H431" s="145"/>
      <c r="I431" s="146"/>
      <c r="J431" s="147"/>
      <c r="K431" s="147"/>
      <c r="L431" s="26" t="s">
        <v>297</v>
      </c>
      <c r="M431" s="27"/>
      <c r="N431" s="196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31" s="196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31" s="229" t="str">
        <f t="shared" si="46"/>
        <v xml:space="preserve"> </v>
      </c>
      <c r="Q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29" t="str">
        <f t="shared" si="47"/>
        <v xml:space="preserve"> </v>
      </c>
      <c r="S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29" t="str">
        <f t="shared" si="48"/>
        <v xml:space="preserve"> </v>
      </c>
      <c r="U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96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31" s="229" t="str">
        <f t="shared" si="49"/>
        <v xml:space="preserve"> </v>
      </c>
      <c r="X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29" t="str">
        <f t="shared" si="50"/>
        <v xml:space="preserve"> </v>
      </c>
      <c r="Z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29" t="str">
        <f t="shared" si="51"/>
        <v xml:space="preserve"> </v>
      </c>
      <c r="AB43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6" customFormat="1" ht="25.5">
      <c r="A432" s="183" t="str">
        <f t="shared" si="52"/>
        <v>71080203014511</v>
      </c>
      <c r="B432" s="184" t="s">
        <v>439</v>
      </c>
      <c r="C432" s="133" t="s">
        <v>185</v>
      </c>
      <c r="D432" s="132" t="s">
        <v>140</v>
      </c>
      <c r="E432" s="131" t="s">
        <v>442</v>
      </c>
      <c r="F432" s="185" t="s">
        <v>106</v>
      </c>
      <c r="G432" s="130">
        <v>4511</v>
      </c>
      <c r="H432" s="16"/>
      <c r="I432" s="24"/>
      <c r="J432" s="25"/>
      <c r="K432" s="25"/>
      <c r="L432" s="28" t="s">
        <v>217</v>
      </c>
      <c r="M432" s="32">
        <v>4511</v>
      </c>
      <c r="N432" s="182">
        <f>+'havelvac 7.2'!N448+'havelvac 7.3'!N448+'havelvac 7.4'!N448+'havelvac 7.5'!N448+'havelvac 7.6'!N448+'havelvac 7.7'!N448+'havelvac 7.9'!N448+'havelvac 7.8'!N448+'havelvac 7.10'!N448+'havelvac 7.11'!N448+'havelvac 7.12'!N448+'havelvac 7.13'!N446</f>
        <v>0</v>
      </c>
      <c r="O432" s="182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32" s="230" t="str">
        <f t="shared" si="46"/>
        <v xml:space="preserve"> </v>
      </c>
      <c r="Q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30" t="str">
        <f t="shared" si="47"/>
        <v xml:space="preserve"> </v>
      </c>
      <c r="S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30" t="str">
        <f t="shared" si="48"/>
        <v xml:space="preserve"> </v>
      </c>
      <c r="U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82">
        <f>+'havelvac 7.2'!P448+'havelvac 7.3'!P448+'havelvac 7.4'!P448+'havelvac 7.5'!P448+'havelvac 7.6'!P448+'havelvac 7.7'!P448+'havelvac 7.9'!P448+'havelvac 7.8'!P448+'havelvac 7.10'!P448+'havelvac 7.11'!P448+'havelvac 7.12'!P448+'havelvac 7.13'!P446</f>
        <v>0</v>
      </c>
      <c r="W432" s="230" t="str">
        <f t="shared" si="49"/>
        <v xml:space="preserve"> </v>
      </c>
      <c r="X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30" t="str">
        <f t="shared" si="50"/>
        <v xml:space="preserve"> </v>
      </c>
      <c r="Z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30" t="str">
        <f t="shared" si="51"/>
        <v xml:space="preserve"> </v>
      </c>
      <c r="AB4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97" customFormat="1" ht="13.5" hidden="1">
      <c r="A433" s="183" t="str">
        <f t="shared" si="52"/>
        <v>71080203020000</v>
      </c>
      <c r="B433" s="184" t="s">
        <v>439</v>
      </c>
      <c r="C433" s="133" t="s">
        <v>185</v>
      </c>
      <c r="D433" s="132" t="s">
        <v>140</v>
      </c>
      <c r="E433" s="131" t="s">
        <v>442</v>
      </c>
      <c r="F433" s="185" t="s">
        <v>140</v>
      </c>
      <c r="G433" s="186" t="s">
        <v>440</v>
      </c>
      <c r="H433" s="145"/>
      <c r="I433" s="146"/>
      <c r="J433" s="147"/>
      <c r="K433" s="147"/>
      <c r="L433" s="26" t="s">
        <v>298</v>
      </c>
      <c r="M433" s="27"/>
      <c r="N433" s="196">
        <f>+'havelvac 7.2'!N449+'havelvac 7.3'!N449+'havelvac 7.4'!N449+'havelvac 7.5'!N449+'havelvac 7.6'!N449+'havelvac 7.7'!N449+'havelvac 7.9'!N449+'havelvac 7.8'!N449+'havelvac 7.10'!N449+'havelvac 7.11'!N449+'havelvac 7.12'!N449+'havelvac 7.13'!N447</f>
        <v>0</v>
      </c>
      <c r="O433" s="196">
        <f>+'havelvac 7.2'!O449+'havelvac 7.3'!O449+'havelvac 7.4'!O449+'havelvac 7.5'!O449+'havelvac 7.6'!O449+'havelvac 7.7'!O449+'havelvac 7.9'!O449+'havelvac 7.8'!O449+'havelvac 7.10'!O449+'havelvac 7.11'!O449+'havelvac 7.12'!O449+'havelvac 7.13'!O447</f>
        <v>0</v>
      </c>
      <c r="P433" s="229" t="str">
        <f t="shared" si="46"/>
        <v xml:space="preserve"> </v>
      </c>
      <c r="Q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29" t="str">
        <f t="shared" si="47"/>
        <v xml:space="preserve"> </v>
      </c>
      <c r="S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29" t="str">
        <f t="shared" si="48"/>
        <v xml:space="preserve"> </v>
      </c>
      <c r="U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96">
        <f>+'havelvac 7.2'!P449+'havelvac 7.3'!P449+'havelvac 7.4'!P449+'havelvac 7.5'!P449+'havelvac 7.6'!P449+'havelvac 7.7'!P449+'havelvac 7.9'!P449+'havelvac 7.8'!P449+'havelvac 7.10'!P449+'havelvac 7.11'!P449+'havelvac 7.12'!P449+'havelvac 7.13'!P447</f>
        <v>0</v>
      </c>
      <c r="W433" s="229" t="str">
        <f t="shared" si="49"/>
        <v xml:space="preserve"> </v>
      </c>
      <c r="X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29" t="str">
        <f t="shared" si="50"/>
        <v xml:space="preserve"> </v>
      </c>
      <c r="Z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29" t="str">
        <f t="shared" si="51"/>
        <v xml:space="preserve"> </v>
      </c>
      <c r="AB43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6" customFormat="1" hidden="1">
      <c r="A434" s="183" t="str">
        <f t="shared" si="52"/>
        <v>71080203025113</v>
      </c>
      <c r="B434" s="184" t="s">
        <v>439</v>
      </c>
      <c r="C434" s="133" t="s">
        <v>185</v>
      </c>
      <c r="D434" s="132" t="s">
        <v>140</v>
      </c>
      <c r="E434" s="131" t="s">
        <v>442</v>
      </c>
      <c r="F434" s="185" t="s">
        <v>140</v>
      </c>
      <c r="G434" s="130">
        <v>5113</v>
      </c>
      <c r="H434" s="24"/>
      <c r="I434" s="24"/>
      <c r="J434" s="25"/>
      <c r="K434" s="25"/>
      <c r="L434" s="31" t="s">
        <v>143</v>
      </c>
      <c r="M434" s="47">
        <v>5113</v>
      </c>
      <c r="N434" s="182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34" s="182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34" s="230" t="str">
        <f t="shared" si="46"/>
        <v xml:space="preserve"> </v>
      </c>
      <c r="Q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30" t="str">
        <f t="shared" si="47"/>
        <v xml:space="preserve"> </v>
      </c>
      <c r="S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30" t="str">
        <f t="shared" si="48"/>
        <v xml:space="preserve"> </v>
      </c>
      <c r="U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82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34" s="230" t="str">
        <f t="shared" si="49"/>
        <v xml:space="preserve"> </v>
      </c>
      <c r="X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30" t="str">
        <f t="shared" si="50"/>
        <v xml:space="preserve"> </v>
      </c>
      <c r="Z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30" t="str">
        <f t="shared" si="51"/>
        <v xml:space="preserve"> </v>
      </c>
      <c r="AB4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6" customFormat="1" hidden="1">
      <c r="A435" s="183" t="str">
        <f t="shared" si="52"/>
        <v>71080203025129</v>
      </c>
      <c r="B435" s="184" t="s">
        <v>439</v>
      </c>
      <c r="C435" s="133" t="s">
        <v>185</v>
      </c>
      <c r="D435" s="132" t="s">
        <v>140</v>
      </c>
      <c r="E435" s="131" t="s">
        <v>442</v>
      </c>
      <c r="F435" s="185" t="s">
        <v>140</v>
      </c>
      <c r="G435" s="130">
        <v>5129</v>
      </c>
      <c r="H435" s="24"/>
      <c r="I435" s="24"/>
      <c r="J435" s="25"/>
      <c r="K435" s="25"/>
      <c r="L435" s="28" t="s">
        <v>137</v>
      </c>
      <c r="M435" s="11">
        <v>5129</v>
      </c>
      <c r="N435" s="182">
        <f>+'havelvac 7.2'!N451+'havelvac 7.3'!N451+'havelvac 7.4'!N451+'havelvac 7.5'!N451+'havelvac 7.6'!N451+'havelvac 7.7'!N451+'havelvac 7.9'!N451+'havelvac 7.8'!N451+'havelvac 7.10'!N451+'havelvac 7.11'!N451+'havelvac 7.12'!N451+'havelvac 7.13'!N449</f>
        <v>0</v>
      </c>
      <c r="O435" s="182">
        <f>+'havelvac 7.2'!O451+'havelvac 7.3'!O451+'havelvac 7.4'!O451+'havelvac 7.5'!O451+'havelvac 7.6'!O451+'havelvac 7.7'!O451+'havelvac 7.9'!O451+'havelvac 7.8'!O451+'havelvac 7.10'!O451+'havelvac 7.11'!O451+'havelvac 7.12'!O451+'havelvac 7.13'!O449</f>
        <v>0</v>
      </c>
      <c r="P435" s="230" t="str">
        <f t="shared" si="46"/>
        <v xml:space="preserve"> </v>
      </c>
      <c r="Q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30" t="str">
        <f t="shared" si="47"/>
        <v xml:space="preserve"> </v>
      </c>
      <c r="S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30" t="str">
        <f t="shared" si="48"/>
        <v xml:space="preserve"> </v>
      </c>
      <c r="U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82">
        <f>+'havelvac 7.2'!P451+'havelvac 7.3'!P451+'havelvac 7.4'!P451+'havelvac 7.5'!P451+'havelvac 7.6'!P451+'havelvac 7.7'!P451+'havelvac 7.9'!P451+'havelvac 7.8'!P451+'havelvac 7.10'!P451+'havelvac 7.11'!P451+'havelvac 7.12'!P451+'havelvac 7.13'!P449</f>
        <v>0</v>
      </c>
      <c r="W435" s="230" t="str">
        <f t="shared" si="49"/>
        <v xml:space="preserve"> </v>
      </c>
      <c r="X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30" t="str">
        <f t="shared" si="50"/>
        <v xml:space="preserve"> </v>
      </c>
      <c r="Z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30" t="str">
        <f t="shared" si="51"/>
        <v xml:space="preserve"> </v>
      </c>
      <c r="AB43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92" customFormat="1" ht="12.75">
      <c r="A436" s="183" t="str">
        <f t="shared" si="52"/>
        <v>71080204000000</v>
      </c>
      <c r="B436" s="184" t="s">
        <v>439</v>
      </c>
      <c r="C436" s="133" t="s">
        <v>185</v>
      </c>
      <c r="D436" s="132" t="s">
        <v>140</v>
      </c>
      <c r="E436" s="131" t="s">
        <v>155</v>
      </c>
      <c r="F436" s="185" t="s">
        <v>441</v>
      </c>
      <c r="G436" s="186" t="s">
        <v>440</v>
      </c>
      <c r="H436" s="150">
        <v>2824</v>
      </c>
      <c r="I436" s="151" t="s">
        <v>185</v>
      </c>
      <c r="J436" s="152">
        <v>2</v>
      </c>
      <c r="K436" s="152">
        <v>4</v>
      </c>
      <c r="L436" s="153" t="s">
        <v>299</v>
      </c>
      <c r="M436" s="154"/>
      <c r="N436" s="191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36" s="191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36" s="228" t="str">
        <f t="shared" si="46"/>
        <v xml:space="preserve"> </v>
      </c>
      <c r="Q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28" t="str">
        <f t="shared" si="47"/>
        <v xml:space="preserve"> </v>
      </c>
      <c r="S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28" t="str">
        <f t="shared" si="48"/>
        <v xml:space="preserve"> </v>
      </c>
      <c r="U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91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36" s="228" t="str">
        <f t="shared" si="49"/>
        <v xml:space="preserve"> </v>
      </c>
      <c r="X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28" t="str">
        <f t="shared" si="50"/>
        <v xml:space="preserve"> </v>
      </c>
      <c r="Z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28" t="str">
        <f t="shared" si="51"/>
        <v xml:space="preserve"> </v>
      </c>
      <c r="AB436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6" customFormat="1" ht="12.75">
      <c r="A437" s="183" t="str">
        <f t="shared" si="52"/>
        <v>71080204000001</v>
      </c>
      <c r="B437" s="184" t="s">
        <v>439</v>
      </c>
      <c r="C437" s="133" t="s">
        <v>185</v>
      </c>
      <c r="D437" s="132" t="s">
        <v>140</v>
      </c>
      <c r="E437" s="131" t="s">
        <v>155</v>
      </c>
      <c r="F437" s="185" t="s">
        <v>441</v>
      </c>
      <c r="G437" s="186" t="s">
        <v>96</v>
      </c>
      <c r="H437" s="24"/>
      <c r="I437" s="24"/>
      <c r="J437" s="25"/>
      <c r="K437" s="25"/>
      <c r="L437" s="29" t="s">
        <v>108</v>
      </c>
      <c r="M437" s="30"/>
      <c r="N437" s="189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37" s="189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37" s="226" t="str">
        <f t="shared" si="46"/>
        <v xml:space="preserve"> </v>
      </c>
      <c r="Q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26" t="str">
        <f t="shared" si="47"/>
        <v xml:space="preserve"> </v>
      </c>
      <c r="S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26" t="str">
        <f t="shared" si="48"/>
        <v xml:space="preserve"> </v>
      </c>
      <c r="U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89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37" s="226" t="str">
        <f t="shared" si="49"/>
        <v xml:space="preserve"> </v>
      </c>
      <c r="X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26" t="str">
        <f t="shared" si="50"/>
        <v xml:space="preserve"> </v>
      </c>
      <c r="Z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26" t="str">
        <f t="shared" si="51"/>
        <v xml:space="preserve"> </v>
      </c>
      <c r="AB43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97" customFormat="1" ht="13.5">
      <c r="A438" s="183" t="str">
        <f t="shared" si="52"/>
        <v>71080204010000</v>
      </c>
      <c r="B438" s="184" t="s">
        <v>439</v>
      </c>
      <c r="C438" s="133" t="s">
        <v>185</v>
      </c>
      <c r="D438" s="132" t="s">
        <v>140</v>
      </c>
      <c r="E438" s="131" t="s">
        <v>155</v>
      </c>
      <c r="F438" s="185" t="s">
        <v>106</v>
      </c>
      <c r="G438" s="186" t="s">
        <v>440</v>
      </c>
      <c r="H438" s="145"/>
      <c r="I438" s="146"/>
      <c r="J438" s="147"/>
      <c r="K438" s="147"/>
      <c r="L438" s="26" t="s">
        <v>300</v>
      </c>
      <c r="M438" s="27"/>
      <c r="N438" s="196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38" s="196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38" s="229" t="str">
        <f t="shared" si="46"/>
        <v xml:space="preserve"> </v>
      </c>
      <c r="Q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29" t="str">
        <f t="shared" si="47"/>
        <v xml:space="preserve"> </v>
      </c>
      <c r="S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29" t="str">
        <f t="shared" si="48"/>
        <v xml:space="preserve"> </v>
      </c>
      <c r="U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96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38" s="229" t="str">
        <f t="shared" si="49"/>
        <v xml:space="preserve"> </v>
      </c>
      <c r="X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29" t="str">
        <f t="shared" si="50"/>
        <v xml:space="preserve"> </v>
      </c>
      <c r="Z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29" t="str">
        <f t="shared" si="51"/>
        <v xml:space="preserve"> </v>
      </c>
      <c r="AB43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6" customFormat="1">
      <c r="A439" s="183" t="str">
        <f t="shared" si="52"/>
        <v>71080204014216</v>
      </c>
      <c r="B439" s="184" t="s">
        <v>439</v>
      </c>
      <c r="C439" s="133" t="s">
        <v>185</v>
      </c>
      <c r="D439" s="132" t="s">
        <v>140</v>
      </c>
      <c r="E439" s="131" t="s">
        <v>155</v>
      </c>
      <c r="F439" s="185" t="s">
        <v>106</v>
      </c>
      <c r="G439" s="130">
        <v>4216</v>
      </c>
      <c r="H439" s="16"/>
      <c r="I439" s="24"/>
      <c r="J439" s="25"/>
      <c r="K439" s="25"/>
      <c r="L439" s="29" t="s">
        <v>118</v>
      </c>
      <c r="M439" s="43">
        <v>4216</v>
      </c>
      <c r="N439" s="182">
        <f>+'havelvac 7.2'!N455+'havelvac 7.3'!N455+'havelvac 7.4'!N455+'havelvac 7.5'!N455+'havelvac 7.6'!N455+'havelvac 7.7'!N455+'havelvac 7.9'!N455+'havelvac 7.8'!N455+'havelvac 7.10'!N455+'havelvac 7.11'!N455+'havelvac 7.12'!N455+'havelvac 7.13'!N453</f>
        <v>0</v>
      </c>
      <c r="O439" s="182">
        <f>+'havelvac 7.2'!O455+'havelvac 7.3'!O455+'havelvac 7.4'!O455+'havelvac 7.5'!O455+'havelvac 7.6'!O455+'havelvac 7.7'!O455+'havelvac 7.9'!O455+'havelvac 7.8'!O455+'havelvac 7.10'!O455+'havelvac 7.11'!O455+'havelvac 7.12'!O455+'havelvac 7.13'!O453</f>
        <v>0</v>
      </c>
      <c r="P439" s="230" t="str">
        <f t="shared" si="46"/>
        <v xml:space="preserve"> </v>
      </c>
      <c r="Q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30" t="str">
        <f t="shared" si="47"/>
        <v xml:space="preserve"> </v>
      </c>
      <c r="S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30" t="str">
        <f t="shared" si="48"/>
        <v xml:space="preserve"> </v>
      </c>
      <c r="U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82">
        <f>+'havelvac 7.2'!P455+'havelvac 7.3'!P455+'havelvac 7.4'!P455+'havelvac 7.5'!P455+'havelvac 7.6'!P455+'havelvac 7.7'!P455+'havelvac 7.9'!P455+'havelvac 7.8'!P455+'havelvac 7.10'!P455+'havelvac 7.11'!P455+'havelvac 7.12'!P455+'havelvac 7.13'!P453</f>
        <v>0</v>
      </c>
      <c r="W439" s="230" t="str">
        <f t="shared" si="49"/>
        <v xml:space="preserve"> </v>
      </c>
      <c r="X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30" t="str">
        <f t="shared" si="50"/>
        <v xml:space="preserve"> </v>
      </c>
      <c r="Z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30" t="str">
        <f t="shared" si="51"/>
        <v xml:space="preserve"> </v>
      </c>
      <c r="AB4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6" customFormat="1">
      <c r="A440" s="183" t="str">
        <f t="shared" si="52"/>
        <v>71080204014239</v>
      </c>
      <c r="B440" s="184" t="s">
        <v>439</v>
      </c>
      <c r="C440" s="133" t="s">
        <v>185</v>
      </c>
      <c r="D440" s="132" t="s">
        <v>140</v>
      </c>
      <c r="E440" s="131" t="s">
        <v>155</v>
      </c>
      <c r="F440" s="185" t="s">
        <v>106</v>
      </c>
      <c r="G440" s="130">
        <v>4239</v>
      </c>
      <c r="H440" s="16"/>
      <c r="I440" s="24"/>
      <c r="J440" s="25"/>
      <c r="K440" s="25"/>
      <c r="L440" s="28" t="s">
        <v>125</v>
      </c>
      <c r="M440" s="30">
        <v>4239</v>
      </c>
      <c r="N440" s="182">
        <f>+'havelvac 7.2'!N456+'havelvac 7.3'!N456+'havelvac 7.4'!N456+'havelvac 7.5'!N456+'havelvac 7.6'!N456+'havelvac 7.7'!N456+'havelvac 7.9'!N456+'havelvac 7.8'!N456+'havelvac 7.10'!N456+'havelvac 7.11'!N456+'havelvac 7.12'!N456+'havelvac 7.13'!N454</f>
        <v>0</v>
      </c>
      <c r="O440" s="182">
        <f>+'havelvac 7.2'!O456+'havelvac 7.3'!O456+'havelvac 7.4'!O456+'havelvac 7.5'!O456+'havelvac 7.6'!O456+'havelvac 7.7'!O456+'havelvac 7.9'!O456+'havelvac 7.8'!O456+'havelvac 7.10'!O456+'havelvac 7.11'!O456+'havelvac 7.12'!O456+'havelvac 7.13'!O454</f>
        <v>0</v>
      </c>
      <c r="P440" s="230" t="str">
        <f t="shared" si="46"/>
        <v xml:space="preserve"> </v>
      </c>
      <c r="Q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30" t="str">
        <f t="shared" si="47"/>
        <v xml:space="preserve"> </v>
      </c>
      <c r="S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30" t="str">
        <f t="shared" si="48"/>
        <v xml:space="preserve"> </v>
      </c>
      <c r="U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82">
        <f>+'havelvac 7.2'!P456+'havelvac 7.3'!P456+'havelvac 7.4'!P456+'havelvac 7.5'!P456+'havelvac 7.6'!P456+'havelvac 7.7'!P456+'havelvac 7.9'!P456+'havelvac 7.8'!P456+'havelvac 7.10'!P456+'havelvac 7.11'!P456+'havelvac 7.12'!P456+'havelvac 7.13'!P454</f>
        <v>0</v>
      </c>
      <c r="W440" s="230" t="str">
        <f t="shared" si="49"/>
        <v xml:space="preserve"> </v>
      </c>
      <c r="X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30" t="str">
        <f t="shared" si="50"/>
        <v xml:space="preserve"> </v>
      </c>
      <c r="Z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30" t="str">
        <f t="shared" si="51"/>
        <v xml:space="preserve"> </v>
      </c>
      <c r="AB44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6" customFormat="1" hidden="1">
      <c r="A441" s="183" t="str">
        <f t="shared" si="52"/>
        <v>71080204014269</v>
      </c>
      <c r="B441" s="199" t="s">
        <v>439</v>
      </c>
      <c r="C441" s="133" t="s">
        <v>185</v>
      </c>
      <c r="D441" s="132" t="s">
        <v>140</v>
      </c>
      <c r="E441" s="131" t="s">
        <v>155</v>
      </c>
      <c r="F441" s="185" t="s">
        <v>106</v>
      </c>
      <c r="G441" s="130">
        <v>4269</v>
      </c>
      <c r="H441" s="190"/>
      <c r="I441" s="193"/>
      <c r="J441" s="200"/>
      <c r="K441" s="201"/>
      <c r="L441" s="202" t="s">
        <v>240</v>
      </c>
      <c r="M441" s="12">
        <v>4269</v>
      </c>
      <c r="N441" s="182">
        <f>+'havelvac 7.2'!N457+'havelvac 7.3'!N457+'havelvac 7.4'!N457+'havelvac 7.5'!N457+'havelvac 7.6'!N457+'havelvac 7.7'!N457+'havelvac 7.9'!N457+'havelvac 7.8'!N457+'havelvac 7.10'!N457+'havelvac 7.11'!N457+'havelvac 7.12'!N457+'havelvac 7.13'!N455</f>
        <v>0</v>
      </c>
      <c r="O441" s="182">
        <f>+'havelvac 7.2'!O457+'havelvac 7.3'!O457+'havelvac 7.4'!O457+'havelvac 7.5'!O457+'havelvac 7.6'!O457+'havelvac 7.7'!O457+'havelvac 7.9'!O457+'havelvac 7.8'!O457+'havelvac 7.10'!O457+'havelvac 7.11'!O457+'havelvac 7.12'!O457+'havelvac 7.13'!O455</f>
        <v>0</v>
      </c>
      <c r="P441" s="230" t="str">
        <f t="shared" si="46"/>
        <v xml:space="preserve"> </v>
      </c>
      <c r="Q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30" t="str">
        <f t="shared" si="47"/>
        <v xml:space="preserve"> </v>
      </c>
      <c r="S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30" t="str">
        <f t="shared" si="48"/>
        <v xml:space="preserve"> </v>
      </c>
      <c r="U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82">
        <f>+'havelvac 7.2'!P457+'havelvac 7.3'!P457+'havelvac 7.4'!P457+'havelvac 7.5'!P457+'havelvac 7.6'!P457+'havelvac 7.7'!P457+'havelvac 7.9'!P457+'havelvac 7.8'!P457+'havelvac 7.10'!P457+'havelvac 7.11'!P457+'havelvac 7.12'!P457+'havelvac 7.13'!P455</f>
        <v>0</v>
      </c>
      <c r="W441" s="230" t="str">
        <f t="shared" si="49"/>
        <v xml:space="preserve"> </v>
      </c>
      <c r="X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30" t="str">
        <f t="shared" si="50"/>
        <v xml:space="preserve"> </v>
      </c>
      <c r="Z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30" t="str">
        <f t="shared" si="51"/>
        <v xml:space="preserve"> </v>
      </c>
      <c r="AB4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6" customFormat="1" hidden="1">
      <c r="A442" s="183" t="str">
        <f t="shared" si="52"/>
        <v>71080204014639</v>
      </c>
      <c r="B442" s="184" t="s">
        <v>439</v>
      </c>
      <c r="C442" s="133" t="s">
        <v>185</v>
      </c>
      <c r="D442" s="132" t="s">
        <v>140</v>
      </c>
      <c r="E442" s="131" t="s">
        <v>155</v>
      </c>
      <c r="F442" s="185" t="s">
        <v>106</v>
      </c>
      <c r="G442" s="130">
        <v>4639</v>
      </c>
      <c r="H442" s="24"/>
      <c r="I442" s="24"/>
      <c r="J442" s="25"/>
      <c r="K442" s="25"/>
      <c r="L442" s="35" t="s">
        <v>167</v>
      </c>
      <c r="M442" s="12">
        <v>4639</v>
      </c>
      <c r="N442" s="182">
        <f>+'havelvac 7.2'!N458+'havelvac 7.3'!N458+'havelvac 7.4'!N458+'havelvac 7.5'!N458+'havelvac 7.6'!N458+'havelvac 7.7'!N458+'havelvac 7.9'!N458+'havelvac 7.8'!N458+'havelvac 7.10'!N458+'havelvac 7.11'!N458+'havelvac 7.12'!N458+'havelvac 7.13'!N456</f>
        <v>0</v>
      </c>
      <c r="O442" s="182">
        <f>+'havelvac 7.2'!O458+'havelvac 7.3'!O458+'havelvac 7.4'!O458+'havelvac 7.5'!O458+'havelvac 7.6'!O458+'havelvac 7.7'!O458+'havelvac 7.9'!O458+'havelvac 7.8'!O458+'havelvac 7.10'!O458+'havelvac 7.11'!O458+'havelvac 7.12'!O458+'havelvac 7.13'!O456</f>
        <v>0</v>
      </c>
      <c r="P442" s="230" t="str">
        <f t="shared" si="46"/>
        <v xml:space="preserve"> </v>
      </c>
      <c r="Q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30" t="str">
        <f t="shared" si="47"/>
        <v xml:space="preserve"> </v>
      </c>
      <c r="S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30" t="str">
        <f t="shared" si="48"/>
        <v xml:space="preserve"> </v>
      </c>
      <c r="U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82">
        <f>+'havelvac 7.2'!P458+'havelvac 7.3'!P458+'havelvac 7.4'!P458+'havelvac 7.5'!P458+'havelvac 7.6'!P458+'havelvac 7.7'!P458+'havelvac 7.9'!P458+'havelvac 7.8'!P458+'havelvac 7.10'!P458+'havelvac 7.11'!P458+'havelvac 7.12'!P458+'havelvac 7.13'!P456</f>
        <v>0</v>
      </c>
      <c r="W442" s="230" t="str">
        <f t="shared" si="49"/>
        <v xml:space="preserve"> </v>
      </c>
      <c r="X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30" t="str">
        <f t="shared" si="50"/>
        <v xml:space="preserve"> </v>
      </c>
      <c r="Z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30" t="str">
        <f t="shared" si="51"/>
        <v xml:space="preserve"> </v>
      </c>
      <c r="AB44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6" customFormat="1" ht="25.5" hidden="1">
      <c r="A443" s="183" t="str">
        <f t="shared" si="52"/>
        <v>71080204014819</v>
      </c>
      <c r="B443" s="184" t="s">
        <v>439</v>
      </c>
      <c r="C443" s="133" t="s">
        <v>185</v>
      </c>
      <c r="D443" s="132" t="s">
        <v>140</v>
      </c>
      <c r="E443" s="131" t="s">
        <v>155</v>
      </c>
      <c r="F443" s="185" t="s">
        <v>106</v>
      </c>
      <c r="G443" s="186" t="s">
        <v>88</v>
      </c>
      <c r="H443" s="193"/>
      <c r="I443" s="193"/>
      <c r="J443" s="194"/>
      <c r="K443" s="195"/>
      <c r="L443" s="35" t="s">
        <v>219</v>
      </c>
      <c r="M443" s="11" t="s">
        <v>88</v>
      </c>
      <c r="N443" s="182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43" s="182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43" s="230" t="str">
        <f t="shared" si="46"/>
        <v xml:space="preserve"> </v>
      </c>
      <c r="Q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30" t="str">
        <f t="shared" si="47"/>
        <v xml:space="preserve"> </v>
      </c>
      <c r="S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30" t="str">
        <f t="shared" si="48"/>
        <v xml:space="preserve"> </v>
      </c>
      <c r="U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82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43" s="230" t="str">
        <f t="shared" si="49"/>
        <v xml:space="preserve"> </v>
      </c>
      <c r="X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30" t="str">
        <f t="shared" si="50"/>
        <v xml:space="preserve"> </v>
      </c>
      <c r="Z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30" t="str">
        <f t="shared" si="51"/>
        <v xml:space="preserve"> </v>
      </c>
      <c r="AB4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97" customFormat="1" ht="13.5" hidden="1">
      <c r="A444" s="183" t="str">
        <f t="shared" si="52"/>
        <v>71080204020000</v>
      </c>
      <c r="B444" s="184" t="s">
        <v>439</v>
      </c>
      <c r="C444" s="133" t="s">
        <v>185</v>
      </c>
      <c r="D444" s="132" t="s">
        <v>140</v>
      </c>
      <c r="E444" s="131" t="s">
        <v>155</v>
      </c>
      <c r="F444" s="185" t="s">
        <v>140</v>
      </c>
      <c r="G444" s="186" t="s">
        <v>440</v>
      </c>
      <c r="H444" s="145"/>
      <c r="I444" s="146"/>
      <c r="J444" s="147"/>
      <c r="K444" s="147"/>
      <c r="L444" s="26" t="s">
        <v>301</v>
      </c>
      <c r="M444" s="27"/>
      <c r="N444" s="196">
        <f>+'havelvac 7.2'!N460+'havelvac 7.3'!N460+'havelvac 7.4'!N460+'havelvac 7.5'!N460+'havelvac 7.6'!N460+'havelvac 7.7'!N460+'havelvac 7.9'!N460+'havelvac 7.8'!N460+'havelvac 7.10'!N460+'havelvac 7.11'!N460+'havelvac 7.12'!N460+'havelvac 7.13'!N458</f>
        <v>0</v>
      </c>
      <c r="O444" s="196">
        <f>+'havelvac 7.2'!O460+'havelvac 7.3'!O460+'havelvac 7.4'!O460+'havelvac 7.5'!O460+'havelvac 7.6'!O460+'havelvac 7.7'!O460+'havelvac 7.9'!O460+'havelvac 7.8'!O460+'havelvac 7.10'!O460+'havelvac 7.11'!O460+'havelvac 7.12'!O460+'havelvac 7.13'!O458</f>
        <v>0</v>
      </c>
      <c r="P444" s="229" t="str">
        <f t="shared" si="46"/>
        <v xml:space="preserve"> </v>
      </c>
      <c r="Q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29" t="str">
        <f t="shared" si="47"/>
        <v xml:space="preserve"> </v>
      </c>
      <c r="S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29" t="str">
        <f t="shared" si="48"/>
        <v xml:space="preserve"> </v>
      </c>
      <c r="U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96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44" s="229" t="str">
        <f t="shared" si="49"/>
        <v xml:space="preserve"> </v>
      </c>
      <c r="X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29" t="str">
        <f t="shared" si="50"/>
        <v xml:space="preserve"> </v>
      </c>
      <c r="Z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29" t="str">
        <f t="shared" si="51"/>
        <v xml:space="preserve"> </v>
      </c>
      <c r="AB44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6" customFormat="1" ht="25.5" hidden="1">
      <c r="A445" s="183" t="str">
        <f t="shared" si="52"/>
        <v>71080204024511</v>
      </c>
      <c r="B445" s="184" t="s">
        <v>439</v>
      </c>
      <c r="C445" s="133" t="s">
        <v>185</v>
      </c>
      <c r="D445" s="132" t="s">
        <v>140</v>
      </c>
      <c r="E445" s="131" t="s">
        <v>155</v>
      </c>
      <c r="F445" s="185" t="s">
        <v>140</v>
      </c>
      <c r="G445" s="130">
        <v>4511</v>
      </c>
      <c r="H445" s="24"/>
      <c r="I445" s="24"/>
      <c r="J445" s="25"/>
      <c r="K445" s="25"/>
      <c r="L445" s="28" t="s">
        <v>217</v>
      </c>
      <c r="M445" s="11">
        <v>4511</v>
      </c>
      <c r="N445" s="182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45" s="182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45" s="230" t="str">
        <f t="shared" si="46"/>
        <v xml:space="preserve"> </v>
      </c>
      <c r="Q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30" t="str">
        <f t="shared" si="47"/>
        <v xml:space="preserve"> </v>
      </c>
      <c r="S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30" t="str">
        <f t="shared" si="48"/>
        <v xml:space="preserve"> </v>
      </c>
      <c r="U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82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45" s="230" t="str">
        <f t="shared" si="49"/>
        <v xml:space="preserve"> </v>
      </c>
      <c r="X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30" t="str">
        <f t="shared" si="50"/>
        <v xml:space="preserve"> </v>
      </c>
      <c r="Z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30" t="str">
        <f t="shared" si="51"/>
        <v xml:space="preserve"> </v>
      </c>
      <c r="AB44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97" customFormat="1" ht="13.5" hidden="1">
      <c r="A446" s="183" t="str">
        <f t="shared" si="52"/>
        <v>71080204030000</v>
      </c>
      <c r="B446" s="184" t="s">
        <v>439</v>
      </c>
      <c r="C446" s="133" t="s">
        <v>185</v>
      </c>
      <c r="D446" s="132" t="s">
        <v>140</v>
      </c>
      <c r="E446" s="131" t="s">
        <v>155</v>
      </c>
      <c r="F446" s="185" t="s">
        <v>442</v>
      </c>
      <c r="G446" s="186" t="s">
        <v>440</v>
      </c>
      <c r="H446" s="145"/>
      <c r="I446" s="146"/>
      <c r="J446" s="147"/>
      <c r="K446" s="147"/>
      <c r="L446" s="26" t="s">
        <v>302</v>
      </c>
      <c r="M446" s="27"/>
      <c r="N446" s="196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46" s="196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46" s="229" t="str">
        <f t="shared" si="46"/>
        <v xml:space="preserve"> </v>
      </c>
      <c r="Q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29" t="str">
        <f t="shared" si="47"/>
        <v xml:space="preserve"> </v>
      </c>
      <c r="S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29" t="str">
        <f t="shared" si="48"/>
        <v xml:space="preserve"> </v>
      </c>
      <c r="U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96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46" s="229" t="str">
        <f t="shared" si="49"/>
        <v xml:space="preserve"> </v>
      </c>
      <c r="X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29" t="str">
        <f t="shared" si="50"/>
        <v xml:space="preserve"> </v>
      </c>
      <c r="Z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29" t="str">
        <f t="shared" si="51"/>
        <v xml:space="preserve"> </v>
      </c>
      <c r="AB44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6" customFormat="1" hidden="1">
      <c r="A447" s="183" t="str">
        <f t="shared" si="52"/>
        <v>71080204035113</v>
      </c>
      <c r="B447" s="184" t="s">
        <v>439</v>
      </c>
      <c r="C447" s="133" t="s">
        <v>185</v>
      </c>
      <c r="D447" s="132" t="s">
        <v>140</v>
      </c>
      <c r="E447" s="131" t="s">
        <v>155</v>
      </c>
      <c r="F447" s="185" t="s">
        <v>442</v>
      </c>
      <c r="G447" s="130">
        <v>5113</v>
      </c>
      <c r="H447" s="24"/>
      <c r="I447" s="24"/>
      <c r="J447" s="25"/>
      <c r="K447" s="25"/>
      <c r="L447" s="31" t="s">
        <v>143</v>
      </c>
      <c r="M447" s="47">
        <v>5113</v>
      </c>
      <c r="N447" s="182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47" s="182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47" s="230" t="str">
        <f t="shared" si="46"/>
        <v xml:space="preserve"> </v>
      </c>
      <c r="Q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30" t="str">
        <f t="shared" si="47"/>
        <v xml:space="preserve"> </v>
      </c>
      <c r="S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30" t="str">
        <f t="shared" si="48"/>
        <v xml:space="preserve"> </v>
      </c>
      <c r="U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82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47" s="230" t="str">
        <f t="shared" si="49"/>
        <v xml:space="preserve"> </v>
      </c>
      <c r="X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30" t="str">
        <f t="shared" si="50"/>
        <v xml:space="preserve"> </v>
      </c>
      <c r="Z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30" t="str">
        <f t="shared" si="51"/>
        <v xml:space="preserve"> </v>
      </c>
      <c r="AB44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92" customFormat="1" ht="12.75">
      <c r="A448" s="183" t="str">
        <f t="shared" si="52"/>
        <v>71080205000000</v>
      </c>
      <c r="B448" s="184" t="s">
        <v>439</v>
      </c>
      <c r="C448" s="133" t="s">
        <v>185</v>
      </c>
      <c r="D448" s="132" t="s">
        <v>140</v>
      </c>
      <c r="E448" s="131" t="s">
        <v>149</v>
      </c>
      <c r="F448" s="185" t="s">
        <v>441</v>
      </c>
      <c r="G448" s="186" t="s">
        <v>440</v>
      </c>
      <c r="H448" s="150">
        <v>2825</v>
      </c>
      <c r="I448" s="151" t="s">
        <v>185</v>
      </c>
      <c r="J448" s="152">
        <v>2</v>
      </c>
      <c r="K448" s="152">
        <v>5</v>
      </c>
      <c r="L448" s="153" t="s">
        <v>303</v>
      </c>
      <c r="M448" s="154"/>
      <c r="N448" s="191">
        <f>+'havelvac 7.2'!N464+'havelvac 7.3'!N464+'havelvac 7.4'!N464+'havelvac 7.5'!N464+'havelvac 7.6'!N464+'havelvac 7.7'!N464+'havelvac 7.9'!N464+'havelvac 7.8'!N464+'havelvac 7.10'!N464+'havelvac 7.11'!N464+'havelvac 7.12'!N464+'havelvac 7.13'!N462</f>
        <v>0</v>
      </c>
      <c r="O448" s="191">
        <f>+'havelvac 7.2'!O464+'havelvac 7.3'!O464+'havelvac 7.4'!O464+'havelvac 7.5'!O464+'havelvac 7.6'!O464+'havelvac 7.7'!O464+'havelvac 7.9'!O464+'havelvac 7.8'!O464+'havelvac 7.10'!O464+'havelvac 7.11'!O464+'havelvac 7.12'!O464+'havelvac 7.13'!O462</f>
        <v>0</v>
      </c>
      <c r="P448" s="228" t="str">
        <f t="shared" si="46"/>
        <v xml:space="preserve"> </v>
      </c>
      <c r="Q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28" t="str">
        <f t="shared" si="47"/>
        <v xml:space="preserve"> </v>
      </c>
      <c r="S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28" t="str">
        <f t="shared" si="48"/>
        <v xml:space="preserve"> </v>
      </c>
      <c r="U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91">
        <f>+'havelvac 7.2'!P464+'havelvac 7.3'!P464+'havelvac 7.4'!P464+'havelvac 7.5'!P464+'havelvac 7.6'!P464+'havelvac 7.7'!P464+'havelvac 7.9'!P464+'havelvac 7.8'!P464+'havelvac 7.10'!P464+'havelvac 7.11'!P464+'havelvac 7.12'!P464+'havelvac 7.13'!P462</f>
        <v>0</v>
      </c>
      <c r="W448" s="228" t="str">
        <f t="shared" si="49"/>
        <v xml:space="preserve"> </v>
      </c>
      <c r="X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28" t="str">
        <f t="shared" si="50"/>
        <v xml:space="preserve"> </v>
      </c>
      <c r="Z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28" t="str">
        <f t="shared" si="51"/>
        <v xml:space="preserve"> </v>
      </c>
      <c r="AB44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6" customFormat="1" ht="12.75">
      <c r="A449" s="183" t="str">
        <f t="shared" si="52"/>
        <v>71080205000001</v>
      </c>
      <c r="B449" s="184" t="s">
        <v>439</v>
      </c>
      <c r="C449" s="133" t="s">
        <v>185</v>
      </c>
      <c r="D449" s="132" t="s">
        <v>140</v>
      </c>
      <c r="E449" s="131" t="s">
        <v>149</v>
      </c>
      <c r="F449" s="185" t="s">
        <v>441</v>
      </c>
      <c r="G449" s="186" t="s">
        <v>96</v>
      </c>
      <c r="H449" s="24"/>
      <c r="I449" s="24"/>
      <c r="J449" s="25"/>
      <c r="K449" s="25"/>
      <c r="L449" s="29" t="s">
        <v>108</v>
      </c>
      <c r="M449" s="30"/>
      <c r="N449" s="189">
        <f>+'havelvac 7.2'!N465+'havelvac 7.3'!N465+'havelvac 7.4'!N465+'havelvac 7.5'!N465+'havelvac 7.6'!N465+'havelvac 7.7'!N465+'havelvac 7.9'!N465+'havelvac 7.8'!N465+'havelvac 7.10'!N465+'havelvac 7.11'!N465+'havelvac 7.12'!N465+'havelvac 7.13'!N463</f>
        <v>0</v>
      </c>
      <c r="O449" s="189">
        <f>+'havelvac 7.2'!O465+'havelvac 7.3'!O465+'havelvac 7.4'!O465+'havelvac 7.5'!O465+'havelvac 7.6'!O465+'havelvac 7.7'!O465+'havelvac 7.9'!O465+'havelvac 7.8'!O465+'havelvac 7.10'!O465+'havelvac 7.11'!O465+'havelvac 7.12'!O465+'havelvac 7.13'!O463</f>
        <v>0</v>
      </c>
      <c r="P449" s="226" t="str">
        <f t="shared" si="46"/>
        <v xml:space="preserve"> </v>
      </c>
      <c r="Q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26" t="str">
        <f t="shared" si="47"/>
        <v xml:space="preserve"> </v>
      </c>
      <c r="S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26" t="str">
        <f t="shared" si="48"/>
        <v xml:space="preserve"> </v>
      </c>
      <c r="U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89">
        <f>+'havelvac 7.2'!P465+'havelvac 7.3'!P465+'havelvac 7.4'!P465+'havelvac 7.5'!P465+'havelvac 7.6'!P465+'havelvac 7.7'!P465+'havelvac 7.9'!P465+'havelvac 7.8'!P465+'havelvac 7.10'!P465+'havelvac 7.11'!P465+'havelvac 7.12'!P465+'havelvac 7.13'!P463</f>
        <v>0</v>
      </c>
      <c r="W449" s="226" t="str">
        <f t="shared" si="49"/>
        <v xml:space="preserve"> </v>
      </c>
      <c r="X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26" t="str">
        <f t="shared" si="50"/>
        <v xml:space="preserve"> </v>
      </c>
      <c r="Z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26" t="str">
        <f t="shared" si="51"/>
        <v xml:space="preserve"> </v>
      </c>
      <c r="AB44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97" customFormat="1" ht="13.5">
      <c r="A450" s="183" t="str">
        <f t="shared" si="52"/>
        <v>71080205010000</v>
      </c>
      <c r="B450" s="184" t="s">
        <v>439</v>
      </c>
      <c r="C450" s="133" t="s">
        <v>185</v>
      </c>
      <c r="D450" s="132" t="s">
        <v>140</v>
      </c>
      <c r="E450" s="131" t="s">
        <v>149</v>
      </c>
      <c r="F450" s="185" t="s">
        <v>106</v>
      </c>
      <c r="G450" s="186" t="s">
        <v>440</v>
      </c>
      <c r="H450" s="145"/>
      <c r="I450" s="146"/>
      <c r="J450" s="147"/>
      <c r="K450" s="147"/>
      <c r="L450" s="26" t="s">
        <v>304</v>
      </c>
      <c r="M450" s="27"/>
      <c r="N450" s="196">
        <f>+'havelvac 7.2'!N466+'havelvac 7.3'!N466+'havelvac 7.4'!N466+'havelvac 7.5'!N466+'havelvac 7.6'!N466+'havelvac 7.7'!N466+'havelvac 7.9'!N466+'havelvac 7.8'!N466+'havelvac 7.10'!N466+'havelvac 7.11'!N466+'havelvac 7.12'!N466+'havelvac 7.13'!N464</f>
        <v>0</v>
      </c>
      <c r="O450" s="196">
        <f>+'havelvac 7.2'!O466+'havelvac 7.3'!O466+'havelvac 7.4'!O466+'havelvac 7.5'!O466+'havelvac 7.6'!O466+'havelvac 7.7'!O466+'havelvac 7.9'!O466+'havelvac 7.8'!O466+'havelvac 7.10'!O466+'havelvac 7.11'!O466+'havelvac 7.12'!O466+'havelvac 7.13'!O464</f>
        <v>0</v>
      </c>
      <c r="P450" s="229" t="str">
        <f t="shared" si="46"/>
        <v xml:space="preserve"> </v>
      </c>
      <c r="Q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29" t="str">
        <f t="shared" si="47"/>
        <v xml:space="preserve"> </v>
      </c>
      <c r="S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29" t="str">
        <f t="shared" si="48"/>
        <v xml:space="preserve"> </v>
      </c>
      <c r="U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96">
        <f>+'havelvac 7.2'!P466+'havelvac 7.3'!P466+'havelvac 7.4'!P466+'havelvac 7.5'!P466+'havelvac 7.6'!P466+'havelvac 7.7'!P466+'havelvac 7.9'!P466+'havelvac 7.8'!P466+'havelvac 7.10'!P466+'havelvac 7.11'!P466+'havelvac 7.12'!P466+'havelvac 7.13'!P464</f>
        <v>0</v>
      </c>
      <c r="W450" s="229" t="str">
        <f t="shared" si="49"/>
        <v xml:space="preserve"> </v>
      </c>
      <c r="X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29" t="str">
        <f t="shared" si="50"/>
        <v xml:space="preserve"> </v>
      </c>
      <c r="Z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29" t="str">
        <f t="shared" si="51"/>
        <v xml:space="preserve"> </v>
      </c>
      <c r="AB45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6" customFormat="1" ht="25.5">
      <c r="A451" s="183" t="str">
        <f t="shared" si="52"/>
        <v>71080205014511</v>
      </c>
      <c r="B451" s="184" t="s">
        <v>439</v>
      </c>
      <c r="C451" s="133" t="s">
        <v>185</v>
      </c>
      <c r="D451" s="132" t="s">
        <v>140</v>
      </c>
      <c r="E451" s="131" t="s">
        <v>149</v>
      </c>
      <c r="F451" s="185" t="s">
        <v>106</v>
      </c>
      <c r="G451" s="130">
        <v>4511</v>
      </c>
      <c r="H451" s="24"/>
      <c r="I451" s="24"/>
      <c r="J451" s="25"/>
      <c r="K451" s="25"/>
      <c r="L451" s="28" t="s">
        <v>217</v>
      </c>
      <c r="M451" s="11">
        <v>4511</v>
      </c>
      <c r="N451" s="182">
        <f>+'havelvac 7.2'!N467+'havelvac 7.3'!N467+'havelvac 7.4'!N467+'havelvac 7.5'!N467+'havelvac 7.6'!N467+'havelvac 7.7'!N467+'havelvac 7.9'!N467+'havelvac 7.8'!N467+'havelvac 7.10'!N467+'havelvac 7.11'!N467+'havelvac 7.12'!N467+'havelvac 7.13'!N465</f>
        <v>0</v>
      </c>
      <c r="O451" s="182">
        <f>+'havelvac 7.2'!O467+'havelvac 7.3'!O467+'havelvac 7.4'!O467+'havelvac 7.5'!O467+'havelvac 7.6'!O467+'havelvac 7.7'!O467+'havelvac 7.9'!O467+'havelvac 7.8'!O467+'havelvac 7.10'!O467+'havelvac 7.11'!O467+'havelvac 7.12'!O467+'havelvac 7.13'!O465</f>
        <v>0</v>
      </c>
      <c r="P451" s="230" t="str">
        <f t="shared" si="46"/>
        <v xml:space="preserve"> </v>
      </c>
      <c r="Q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30" t="str">
        <f t="shared" si="47"/>
        <v xml:space="preserve"> </v>
      </c>
      <c r="S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30" t="str">
        <f t="shared" si="48"/>
        <v xml:space="preserve"> </v>
      </c>
      <c r="U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82">
        <f>+'havelvac 7.2'!P467+'havelvac 7.3'!P467+'havelvac 7.4'!P467+'havelvac 7.5'!P467+'havelvac 7.6'!P467+'havelvac 7.7'!P467+'havelvac 7.9'!P467+'havelvac 7.8'!P467+'havelvac 7.10'!P467+'havelvac 7.11'!P467+'havelvac 7.12'!P467+'havelvac 7.13'!P465</f>
        <v>0</v>
      </c>
      <c r="W451" s="230" t="str">
        <f t="shared" si="49"/>
        <v xml:space="preserve"> </v>
      </c>
      <c r="X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30" t="str">
        <f t="shared" si="50"/>
        <v xml:space="preserve"> </v>
      </c>
      <c r="Z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30" t="str">
        <f t="shared" si="51"/>
        <v xml:space="preserve"> </v>
      </c>
      <c r="AB4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97" customFormat="1" ht="13.5" hidden="1">
      <c r="A452" s="183" t="str">
        <f t="shared" si="52"/>
        <v>71080205020000</v>
      </c>
      <c r="B452" s="184" t="s">
        <v>439</v>
      </c>
      <c r="C452" s="133" t="s">
        <v>185</v>
      </c>
      <c r="D452" s="132" t="s">
        <v>140</v>
      </c>
      <c r="E452" s="131" t="s">
        <v>149</v>
      </c>
      <c r="F452" s="185" t="s">
        <v>140</v>
      </c>
      <c r="G452" s="186" t="s">
        <v>440</v>
      </c>
      <c r="H452" s="145"/>
      <c r="I452" s="146"/>
      <c r="J452" s="147"/>
      <c r="K452" s="147"/>
      <c r="L452" s="26" t="s">
        <v>305</v>
      </c>
      <c r="M452" s="27"/>
      <c r="N452" s="196">
        <f>+'havelvac 7.2'!N468+'havelvac 7.3'!N468+'havelvac 7.4'!N468+'havelvac 7.5'!N468+'havelvac 7.6'!N468+'havelvac 7.7'!N468+'havelvac 7.9'!N468+'havelvac 7.8'!N468+'havelvac 7.10'!N468+'havelvac 7.11'!N468+'havelvac 7.12'!N468+'havelvac 7.13'!N466</f>
        <v>0</v>
      </c>
      <c r="O452" s="196">
        <f>+'havelvac 7.2'!O468+'havelvac 7.3'!O468+'havelvac 7.4'!O468+'havelvac 7.5'!O468+'havelvac 7.6'!O468+'havelvac 7.7'!O468+'havelvac 7.9'!O468+'havelvac 7.8'!O468+'havelvac 7.10'!O468+'havelvac 7.11'!O468+'havelvac 7.12'!O468+'havelvac 7.13'!O466</f>
        <v>0</v>
      </c>
      <c r="P452" s="229" t="str">
        <f t="shared" si="46"/>
        <v xml:space="preserve"> </v>
      </c>
      <c r="Q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29" t="str">
        <f t="shared" si="47"/>
        <v xml:space="preserve"> </v>
      </c>
      <c r="S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29" t="str">
        <f t="shared" si="48"/>
        <v xml:space="preserve"> </v>
      </c>
      <c r="U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96">
        <f>+'havelvac 7.2'!P468+'havelvac 7.3'!P468+'havelvac 7.4'!P468+'havelvac 7.5'!P468+'havelvac 7.6'!P468+'havelvac 7.7'!P468+'havelvac 7.9'!P468+'havelvac 7.8'!P468+'havelvac 7.10'!P468+'havelvac 7.11'!P468+'havelvac 7.12'!P468+'havelvac 7.13'!P466</f>
        <v>0</v>
      </c>
      <c r="W452" s="229" t="str">
        <f t="shared" si="49"/>
        <v xml:space="preserve"> </v>
      </c>
      <c r="X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29" t="str">
        <f t="shared" si="50"/>
        <v xml:space="preserve"> </v>
      </c>
      <c r="Z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29" t="str">
        <f t="shared" si="51"/>
        <v xml:space="preserve"> </v>
      </c>
      <c r="AB4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6" customFormat="1" ht="25.5" hidden="1">
      <c r="A453" s="183" t="str">
        <f t="shared" si="52"/>
        <v>71080205024511</v>
      </c>
      <c r="B453" s="184" t="s">
        <v>439</v>
      </c>
      <c r="C453" s="133" t="s">
        <v>185</v>
      </c>
      <c r="D453" s="132" t="s">
        <v>140</v>
      </c>
      <c r="E453" s="131" t="s">
        <v>149</v>
      </c>
      <c r="F453" s="185" t="s">
        <v>140</v>
      </c>
      <c r="G453" s="130">
        <v>4511</v>
      </c>
      <c r="H453" s="24"/>
      <c r="I453" s="24"/>
      <c r="J453" s="25"/>
      <c r="K453" s="25"/>
      <c r="L453" s="28" t="s">
        <v>217</v>
      </c>
      <c r="M453" s="11">
        <v>4511</v>
      </c>
      <c r="N453" s="182">
        <f>+'havelvac 7.2'!N469+'havelvac 7.3'!N469+'havelvac 7.4'!N469+'havelvac 7.5'!N469+'havelvac 7.6'!N469+'havelvac 7.7'!N469+'havelvac 7.9'!N469+'havelvac 7.8'!N469+'havelvac 7.10'!N469+'havelvac 7.11'!N469+'havelvac 7.12'!N469+'havelvac 7.13'!N467</f>
        <v>0</v>
      </c>
      <c r="O453" s="182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53" s="230" t="str">
        <f t="shared" si="46"/>
        <v xml:space="preserve"> </v>
      </c>
      <c r="Q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30" t="str">
        <f t="shared" si="47"/>
        <v xml:space="preserve"> </v>
      </c>
      <c r="S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30" t="str">
        <f t="shared" si="48"/>
        <v xml:space="preserve"> </v>
      </c>
      <c r="U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82">
        <f>+'havelvac 7.2'!P469+'havelvac 7.3'!P469+'havelvac 7.4'!P469+'havelvac 7.5'!P469+'havelvac 7.6'!P469+'havelvac 7.7'!P469+'havelvac 7.9'!P469+'havelvac 7.8'!P469+'havelvac 7.10'!P469+'havelvac 7.11'!P469+'havelvac 7.12'!P469+'havelvac 7.13'!P467</f>
        <v>0</v>
      </c>
      <c r="W453" s="230" t="str">
        <f t="shared" si="49"/>
        <v xml:space="preserve"> </v>
      </c>
      <c r="X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30" t="str">
        <f t="shared" si="50"/>
        <v xml:space="preserve"> </v>
      </c>
      <c r="Z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30" t="str">
        <f t="shared" si="51"/>
        <v xml:space="preserve"> </v>
      </c>
      <c r="AB4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92" customFormat="1" ht="25.5">
      <c r="A454" s="183" t="str">
        <f t="shared" si="52"/>
        <v>71080207000000</v>
      </c>
      <c r="B454" s="184" t="s">
        <v>439</v>
      </c>
      <c r="C454" s="133" t="s">
        <v>185</v>
      </c>
      <c r="D454" s="132" t="s">
        <v>140</v>
      </c>
      <c r="E454" s="131" t="s">
        <v>183</v>
      </c>
      <c r="F454" s="185" t="s">
        <v>441</v>
      </c>
      <c r="G454" s="186" t="s">
        <v>440</v>
      </c>
      <c r="H454" s="150">
        <v>2827</v>
      </c>
      <c r="I454" s="151" t="s">
        <v>185</v>
      </c>
      <c r="J454" s="152">
        <v>2</v>
      </c>
      <c r="K454" s="152">
        <v>7</v>
      </c>
      <c r="L454" s="153" t="s">
        <v>306</v>
      </c>
      <c r="M454" s="154"/>
      <c r="N454" s="191">
        <f>+'havelvac 7.2'!N473+'havelvac 7.3'!N473+'havelvac 7.4'!N473+'havelvac 7.5'!N473+'havelvac 7.6'!N473+'havelvac 7.7'!N473+'havelvac 7.9'!N473+'havelvac 7.8'!N473+'havelvac 7.10'!N473+'havelvac 7.11'!N473+'havelvac 7.12'!N473+'havelvac 7.13'!N468</f>
        <v>0</v>
      </c>
      <c r="O454" s="191">
        <f>+'havelvac 7.2'!O473+'havelvac 7.3'!O473+'havelvac 7.4'!O473+'havelvac 7.5'!O473+'havelvac 7.6'!O473+'havelvac 7.7'!O473+'havelvac 7.9'!O473+'havelvac 7.8'!O473+'havelvac 7.10'!O473+'havelvac 7.11'!O473+'havelvac 7.12'!O473+'havelvac 7.13'!O468</f>
        <v>0</v>
      </c>
      <c r="P454" s="228" t="str">
        <f t="shared" si="46"/>
        <v xml:space="preserve"> </v>
      </c>
      <c r="Q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28" t="str">
        <f t="shared" si="47"/>
        <v xml:space="preserve"> </v>
      </c>
      <c r="S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28" t="str">
        <f t="shared" si="48"/>
        <v xml:space="preserve"> </v>
      </c>
      <c r="U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91">
        <f>+'havelvac 7.2'!P473+'havelvac 7.3'!P473+'havelvac 7.4'!P473+'havelvac 7.5'!P473+'havelvac 7.6'!P473+'havelvac 7.7'!P473+'havelvac 7.9'!P473+'havelvac 7.8'!P473+'havelvac 7.10'!P473+'havelvac 7.11'!P473+'havelvac 7.12'!P473+'havelvac 7.13'!P468</f>
        <v>0</v>
      </c>
      <c r="W454" s="228" t="str">
        <f t="shared" si="49"/>
        <v xml:space="preserve"> </v>
      </c>
      <c r="X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28" t="str">
        <f t="shared" si="50"/>
        <v xml:space="preserve"> </v>
      </c>
      <c r="Z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28" t="str">
        <f t="shared" si="51"/>
        <v xml:space="preserve"> </v>
      </c>
      <c r="AB454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6" customFormat="1" ht="12.75">
      <c r="A455" s="183" t="str">
        <f t="shared" si="52"/>
        <v>71080207000001</v>
      </c>
      <c r="B455" s="184" t="s">
        <v>439</v>
      </c>
      <c r="C455" s="133" t="s">
        <v>185</v>
      </c>
      <c r="D455" s="132" t="s">
        <v>140</v>
      </c>
      <c r="E455" s="131" t="s">
        <v>183</v>
      </c>
      <c r="F455" s="185" t="s">
        <v>441</v>
      </c>
      <c r="G455" s="186" t="s">
        <v>96</v>
      </c>
      <c r="H455" s="24"/>
      <c r="I455" s="24"/>
      <c r="J455" s="25"/>
      <c r="K455" s="25"/>
      <c r="L455" s="29" t="s">
        <v>108</v>
      </c>
      <c r="M455" s="30"/>
      <c r="N455" s="189">
        <f>+'havelvac 7.2'!N474+'havelvac 7.3'!N474+'havelvac 7.4'!N474+'havelvac 7.5'!N474+'havelvac 7.6'!N474+'havelvac 7.7'!N474+'havelvac 7.9'!N474+'havelvac 7.8'!N474+'havelvac 7.10'!N474+'havelvac 7.11'!N474+'havelvac 7.12'!N474+'havelvac 7.13'!N469</f>
        <v>0</v>
      </c>
      <c r="O455" s="189">
        <f>+'havelvac 7.2'!O474+'havelvac 7.3'!O474+'havelvac 7.4'!O474+'havelvac 7.5'!O474+'havelvac 7.6'!O474+'havelvac 7.7'!O474+'havelvac 7.9'!O474+'havelvac 7.8'!O474+'havelvac 7.10'!O474+'havelvac 7.11'!O474+'havelvac 7.12'!O474+'havelvac 7.13'!O469</f>
        <v>0</v>
      </c>
      <c r="P455" s="226" t="str">
        <f t="shared" si="46"/>
        <v xml:space="preserve"> </v>
      </c>
      <c r="Q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26" t="str">
        <f t="shared" si="47"/>
        <v xml:space="preserve"> </v>
      </c>
      <c r="S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26" t="str">
        <f t="shared" si="48"/>
        <v xml:space="preserve"> </v>
      </c>
      <c r="U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89">
        <f>+'havelvac 7.2'!P474+'havelvac 7.3'!P474+'havelvac 7.4'!P474+'havelvac 7.5'!P474+'havelvac 7.6'!P474+'havelvac 7.7'!P474+'havelvac 7.9'!P474+'havelvac 7.8'!P474+'havelvac 7.10'!P474+'havelvac 7.11'!P474+'havelvac 7.12'!P474+'havelvac 7.13'!P469</f>
        <v>0</v>
      </c>
      <c r="W455" s="226" t="str">
        <f t="shared" si="49"/>
        <v xml:space="preserve"> </v>
      </c>
      <c r="X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26" t="str">
        <f t="shared" si="50"/>
        <v xml:space="preserve"> </v>
      </c>
      <c r="Z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26" t="str">
        <f t="shared" si="51"/>
        <v xml:space="preserve"> </v>
      </c>
      <c r="AB455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97" customFormat="1" ht="13.5">
      <c r="A456" s="183" t="str">
        <f t="shared" si="52"/>
        <v>71080207010000</v>
      </c>
      <c r="B456" s="184" t="s">
        <v>439</v>
      </c>
      <c r="C456" s="133" t="s">
        <v>185</v>
      </c>
      <c r="D456" s="132" t="s">
        <v>140</v>
      </c>
      <c r="E456" s="131" t="s">
        <v>183</v>
      </c>
      <c r="F456" s="185" t="s">
        <v>106</v>
      </c>
      <c r="G456" s="186" t="s">
        <v>440</v>
      </c>
      <c r="H456" s="145"/>
      <c r="I456" s="146"/>
      <c r="J456" s="147"/>
      <c r="K456" s="147"/>
      <c r="L456" s="26" t="s">
        <v>307</v>
      </c>
      <c r="M456" s="27"/>
      <c r="N456" s="196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56" s="196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56" s="229" t="str">
        <f t="shared" si="46"/>
        <v xml:space="preserve"> </v>
      </c>
      <c r="Q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29" t="str">
        <f t="shared" si="47"/>
        <v xml:space="preserve"> </v>
      </c>
      <c r="S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29" t="str">
        <f t="shared" si="48"/>
        <v xml:space="preserve"> </v>
      </c>
      <c r="U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96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56" s="229" t="str">
        <f t="shared" si="49"/>
        <v xml:space="preserve"> </v>
      </c>
      <c r="X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29" t="str">
        <f t="shared" si="50"/>
        <v xml:space="preserve"> </v>
      </c>
      <c r="Z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29" t="str">
        <f t="shared" si="51"/>
        <v xml:space="preserve"> </v>
      </c>
      <c r="AB4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6" customFormat="1">
      <c r="A457" s="183" t="str">
        <f t="shared" si="52"/>
        <v>71080207014239</v>
      </c>
      <c r="B457" s="184" t="s">
        <v>439</v>
      </c>
      <c r="C457" s="133" t="s">
        <v>185</v>
      </c>
      <c r="D457" s="132" t="s">
        <v>140</v>
      </c>
      <c r="E457" s="131" t="s">
        <v>183</v>
      </c>
      <c r="F457" s="185" t="s">
        <v>106</v>
      </c>
      <c r="G457" s="130">
        <v>4239</v>
      </c>
      <c r="H457" s="16"/>
      <c r="I457" s="24"/>
      <c r="J457" s="25"/>
      <c r="K457" s="25"/>
      <c r="L457" s="28" t="s">
        <v>125</v>
      </c>
      <c r="M457" s="30">
        <v>4239</v>
      </c>
      <c r="N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7.13'!N474</f>
        <v>#REF!</v>
      </c>
      <c r="O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7.13'!O474</f>
        <v>#REF!</v>
      </c>
      <c r="P457" s="230" t="str">
        <f t="shared" si="46"/>
        <v xml:space="preserve"> </v>
      </c>
      <c r="Q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30" t="str">
        <f t="shared" si="47"/>
        <v xml:space="preserve"> </v>
      </c>
      <c r="S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30" t="str">
        <f t="shared" si="48"/>
        <v xml:space="preserve"> </v>
      </c>
      <c r="U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7.13'!P474</f>
        <v>#REF!</v>
      </c>
      <c r="W457" s="230" t="str">
        <f t="shared" si="49"/>
        <v xml:space="preserve"> </v>
      </c>
      <c r="X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30" t="str">
        <f t="shared" si="50"/>
        <v xml:space="preserve"> </v>
      </c>
      <c r="Z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30" t="str">
        <f t="shared" si="51"/>
        <v xml:space="preserve"> </v>
      </c>
      <c r="AB4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6" customFormat="1" ht="25.5">
      <c r="A458" s="183" t="str">
        <f t="shared" si="52"/>
        <v>71080207014251</v>
      </c>
      <c r="B458" s="184" t="s">
        <v>439</v>
      </c>
      <c r="C458" s="133" t="s">
        <v>185</v>
      </c>
      <c r="D458" s="132" t="s">
        <v>140</v>
      </c>
      <c r="E458" s="131" t="s">
        <v>183</v>
      </c>
      <c r="F458" s="185" t="s">
        <v>106</v>
      </c>
      <c r="G458" s="130">
        <v>4251</v>
      </c>
      <c r="H458" s="24"/>
      <c r="I458" s="24"/>
      <c r="J458" s="25"/>
      <c r="K458" s="25"/>
      <c r="L458" s="29" t="s">
        <v>142</v>
      </c>
      <c r="M458" s="30">
        <v>4251</v>
      </c>
      <c r="N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7.13'!N475</f>
        <v>#REF!</v>
      </c>
      <c r="O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7.13'!O475</f>
        <v>#REF!</v>
      </c>
      <c r="P458" s="230" t="str">
        <f t="shared" si="46"/>
        <v xml:space="preserve"> </v>
      </c>
      <c r="Q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30" t="str">
        <f t="shared" si="47"/>
        <v xml:space="preserve"> </v>
      </c>
      <c r="S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30" t="str">
        <f t="shared" si="48"/>
        <v xml:space="preserve"> </v>
      </c>
      <c r="U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7.13'!P475</f>
        <v>#REF!</v>
      </c>
      <c r="W458" s="230" t="str">
        <f t="shared" si="49"/>
        <v xml:space="preserve"> </v>
      </c>
      <c r="X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30" t="str">
        <f t="shared" si="50"/>
        <v xml:space="preserve"> </v>
      </c>
      <c r="Z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30" t="str">
        <f t="shared" si="51"/>
        <v xml:space="preserve"> </v>
      </c>
      <c r="AB45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88" customFormat="1" ht="27" hidden="1">
      <c r="A459" s="183" t="str">
        <f t="shared" si="52"/>
        <v>71080300000000</v>
      </c>
      <c r="B459" s="184" t="s">
        <v>439</v>
      </c>
      <c r="C459" s="133" t="s">
        <v>185</v>
      </c>
      <c r="D459" s="132" t="s">
        <v>442</v>
      </c>
      <c r="E459" s="131" t="s">
        <v>441</v>
      </c>
      <c r="F459" s="185" t="s">
        <v>441</v>
      </c>
      <c r="G459" s="186" t="s">
        <v>440</v>
      </c>
      <c r="H459" s="174" t="s">
        <v>308</v>
      </c>
      <c r="I459" s="165" t="s">
        <v>185</v>
      </c>
      <c r="J459" s="166">
        <v>3</v>
      </c>
      <c r="K459" s="166">
        <v>0</v>
      </c>
      <c r="L459" s="167" t="s">
        <v>309</v>
      </c>
      <c r="M459" s="175"/>
      <c r="N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27" t="str">
        <f t="shared" si="46"/>
        <v xml:space="preserve"> </v>
      </c>
      <c r="Q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27" t="str">
        <f t="shared" si="47"/>
        <v xml:space="preserve"> </v>
      </c>
      <c r="S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27" t="str">
        <f t="shared" si="48"/>
        <v xml:space="preserve"> </v>
      </c>
      <c r="U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27" t="str">
        <f t="shared" si="49"/>
        <v xml:space="preserve"> </v>
      </c>
      <c r="X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27" t="str">
        <f t="shared" si="50"/>
        <v xml:space="preserve"> </v>
      </c>
      <c r="Z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27" t="str">
        <f t="shared" si="51"/>
        <v xml:space="preserve"> </v>
      </c>
      <c r="AB459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6" customFormat="1" ht="12.75" hidden="1">
      <c r="A460" s="183" t="str">
        <f t="shared" si="52"/>
        <v>71080300000001</v>
      </c>
      <c r="B460" s="184" t="s">
        <v>439</v>
      </c>
      <c r="C460" s="133" t="s">
        <v>185</v>
      </c>
      <c r="D460" s="132" t="s">
        <v>442</v>
      </c>
      <c r="E460" s="131" t="s">
        <v>441</v>
      </c>
      <c r="F460" s="185" t="s">
        <v>441</v>
      </c>
      <c r="G460" s="186" t="s">
        <v>96</v>
      </c>
      <c r="H460" s="24"/>
      <c r="I460" s="17"/>
      <c r="J460" s="18"/>
      <c r="K460" s="18"/>
      <c r="L460" s="29" t="s">
        <v>110</v>
      </c>
      <c r="M460" s="30"/>
      <c r="N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26" t="str">
        <f t="shared" si="46"/>
        <v xml:space="preserve"> </v>
      </c>
      <c r="Q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26" t="str">
        <f t="shared" si="47"/>
        <v xml:space="preserve"> </v>
      </c>
      <c r="S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26" t="str">
        <f t="shared" si="48"/>
        <v xml:space="preserve"> </v>
      </c>
      <c r="U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26" t="str">
        <f t="shared" si="49"/>
        <v xml:space="preserve"> </v>
      </c>
      <c r="X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26" t="str">
        <f t="shared" si="50"/>
        <v xml:space="preserve"> </v>
      </c>
      <c r="Z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26" t="str">
        <f t="shared" si="51"/>
        <v xml:space="preserve"> </v>
      </c>
      <c r="AB46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92" customFormat="1" ht="12.75" hidden="1">
      <c r="A461" s="183" t="str">
        <f t="shared" si="52"/>
        <v>71080301000000</v>
      </c>
      <c r="B461" s="184" t="s">
        <v>439</v>
      </c>
      <c r="C461" s="133" t="s">
        <v>185</v>
      </c>
      <c r="D461" s="132" t="s">
        <v>442</v>
      </c>
      <c r="E461" s="131" t="s">
        <v>106</v>
      </c>
      <c r="F461" s="185" t="s">
        <v>441</v>
      </c>
      <c r="G461" s="186" t="s">
        <v>440</v>
      </c>
      <c r="H461" s="150" t="s">
        <v>310</v>
      </c>
      <c r="I461" s="151" t="s">
        <v>185</v>
      </c>
      <c r="J461" s="152">
        <v>3</v>
      </c>
      <c r="K461" s="152">
        <v>1</v>
      </c>
      <c r="L461" s="153" t="s">
        <v>311</v>
      </c>
      <c r="M461" s="154"/>
      <c r="N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28" t="str">
        <f t="shared" si="46"/>
        <v xml:space="preserve"> </v>
      </c>
      <c r="Q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28" t="str">
        <f t="shared" si="47"/>
        <v xml:space="preserve"> </v>
      </c>
      <c r="S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28" t="str">
        <f t="shared" si="48"/>
        <v xml:space="preserve"> </v>
      </c>
      <c r="U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28" t="str">
        <f t="shared" si="49"/>
        <v xml:space="preserve"> </v>
      </c>
      <c r="X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28" t="str">
        <f t="shared" si="50"/>
        <v xml:space="preserve"> </v>
      </c>
      <c r="Z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28" t="str">
        <f t="shared" si="51"/>
        <v xml:space="preserve"> </v>
      </c>
      <c r="AB461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6" customFormat="1" ht="12.75" hidden="1">
      <c r="A462" s="183" t="str">
        <f t="shared" si="52"/>
        <v>71080301000001</v>
      </c>
      <c r="B462" s="184" t="s">
        <v>439</v>
      </c>
      <c r="C462" s="133" t="s">
        <v>185</v>
      </c>
      <c r="D462" s="132" t="s">
        <v>442</v>
      </c>
      <c r="E462" s="131" t="s">
        <v>106</v>
      </c>
      <c r="F462" s="185" t="s">
        <v>441</v>
      </c>
      <c r="G462" s="186" t="s">
        <v>96</v>
      </c>
      <c r="H462" s="24"/>
      <c r="I462" s="24"/>
      <c r="J462" s="25"/>
      <c r="K462" s="25"/>
      <c r="L462" s="29" t="s">
        <v>108</v>
      </c>
      <c r="M462" s="30"/>
      <c r="N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26" t="str">
        <f t="shared" si="46"/>
        <v xml:space="preserve"> </v>
      </c>
      <c r="Q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26" t="str">
        <f t="shared" si="47"/>
        <v xml:space="preserve"> </v>
      </c>
      <c r="S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26" t="str">
        <f t="shared" si="48"/>
        <v xml:space="preserve"> </v>
      </c>
      <c r="U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26" t="str">
        <f t="shared" si="49"/>
        <v xml:space="preserve"> </v>
      </c>
      <c r="X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26" t="str">
        <f t="shared" si="50"/>
        <v xml:space="preserve"> </v>
      </c>
      <c r="Z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26" t="str">
        <f t="shared" si="51"/>
        <v xml:space="preserve"> </v>
      </c>
      <c r="AB4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97" customFormat="1" ht="13.5" hidden="1">
      <c r="A463" s="183" t="str">
        <f t="shared" si="52"/>
        <v>71080301010000</v>
      </c>
      <c r="B463" s="184" t="s">
        <v>439</v>
      </c>
      <c r="C463" s="133" t="s">
        <v>185</v>
      </c>
      <c r="D463" s="132" t="s">
        <v>442</v>
      </c>
      <c r="E463" s="131" t="s">
        <v>106</v>
      </c>
      <c r="F463" s="185" t="s">
        <v>106</v>
      </c>
      <c r="G463" s="186" t="s">
        <v>440</v>
      </c>
      <c r="H463" s="145"/>
      <c r="I463" s="146"/>
      <c r="J463" s="147"/>
      <c r="K463" s="147"/>
      <c r="L463" s="26" t="s">
        <v>312</v>
      </c>
      <c r="M463" s="27"/>
      <c r="N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29" t="str">
        <f t="shared" si="46"/>
        <v xml:space="preserve"> </v>
      </c>
      <c r="Q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29" t="str">
        <f t="shared" si="47"/>
        <v xml:space="preserve"> </v>
      </c>
      <c r="S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29" t="str">
        <f t="shared" si="48"/>
        <v xml:space="preserve"> </v>
      </c>
      <c r="U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29" t="str">
        <f t="shared" si="49"/>
        <v xml:space="preserve"> </v>
      </c>
      <c r="X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29" t="str">
        <f t="shared" si="50"/>
        <v xml:space="preserve"> </v>
      </c>
      <c r="Z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29" t="str">
        <f t="shared" si="51"/>
        <v xml:space="preserve"> </v>
      </c>
      <c r="AB46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6" customFormat="1" hidden="1">
      <c r="A464" s="183" t="str">
        <f t="shared" si="52"/>
        <v>71080301014241</v>
      </c>
      <c r="B464" s="184" t="s">
        <v>439</v>
      </c>
      <c r="C464" s="133" t="s">
        <v>185</v>
      </c>
      <c r="D464" s="132" t="s">
        <v>442</v>
      </c>
      <c r="E464" s="131" t="s">
        <v>106</v>
      </c>
      <c r="F464" s="185" t="s">
        <v>106</v>
      </c>
      <c r="G464" s="130">
        <v>4241</v>
      </c>
      <c r="H464" s="24"/>
      <c r="I464" s="24"/>
      <c r="J464" s="25"/>
      <c r="K464" s="25"/>
      <c r="L464" s="28" t="s">
        <v>126</v>
      </c>
      <c r="M464" s="11">
        <v>4241</v>
      </c>
      <c r="N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30" t="str">
        <f t="shared" ref="P464:P527" si="53">IFERROR(Q464/O464, " ")</f>
        <v xml:space="preserve"> </v>
      </c>
      <c r="Q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30" t="str">
        <f t="shared" ref="R464:R527" si="54">IFERROR(S464/O464, " ")</f>
        <v xml:space="preserve"> </v>
      </c>
      <c r="S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30" t="str">
        <f t="shared" ref="T464:T527" si="55">IFERROR(U464/O464, " ")</f>
        <v xml:space="preserve"> </v>
      </c>
      <c r="U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30" t="str">
        <f t="shared" ref="W464:W527" si="56">IFERROR(X464/V464, " ")</f>
        <v xml:space="preserve"> </v>
      </c>
      <c r="X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30" t="str">
        <f t="shared" ref="Y464:Y527" si="57">IFERROR(Z464/V464, " ")</f>
        <v xml:space="preserve"> </v>
      </c>
      <c r="Z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30" t="str">
        <f t="shared" ref="AA464:AA527" si="58">IFERROR(AB464/V464, " ")</f>
        <v xml:space="preserve"> </v>
      </c>
      <c r="AB46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88" customFormat="1" ht="13.5" hidden="1">
      <c r="A465" s="183" t="str">
        <f t="shared" si="52"/>
        <v>71080400000000</v>
      </c>
      <c r="B465" s="184" t="s">
        <v>439</v>
      </c>
      <c r="C465" s="133" t="s">
        <v>185</v>
      </c>
      <c r="D465" s="132" t="s">
        <v>155</v>
      </c>
      <c r="E465" s="131" t="s">
        <v>441</v>
      </c>
      <c r="F465" s="185" t="s">
        <v>441</v>
      </c>
      <c r="G465" s="186" t="s">
        <v>440</v>
      </c>
      <c r="H465" s="174">
        <v>2840</v>
      </c>
      <c r="I465" s="165" t="s">
        <v>185</v>
      </c>
      <c r="J465" s="166">
        <v>4</v>
      </c>
      <c r="K465" s="166">
        <v>0</v>
      </c>
      <c r="L465" s="167" t="s">
        <v>313</v>
      </c>
      <c r="M465" s="175"/>
      <c r="N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27" t="str">
        <f t="shared" si="53"/>
        <v xml:space="preserve"> </v>
      </c>
      <c r="Q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27" t="str">
        <f t="shared" si="54"/>
        <v xml:space="preserve"> </v>
      </c>
      <c r="S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27" t="str">
        <f t="shared" si="55"/>
        <v xml:space="preserve"> </v>
      </c>
      <c r="U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27" t="str">
        <f t="shared" si="56"/>
        <v xml:space="preserve"> </v>
      </c>
      <c r="X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27" t="str">
        <f t="shared" si="57"/>
        <v xml:space="preserve"> </v>
      </c>
      <c r="Z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27" t="str">
        <f t="shared" si="58"/>
        <v xml:space="preserve"> </v>
      </c>
      <c r="AB46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6" customFormat="1" ht="12.75" hidden="1">
      <c r="A466" s="183" t="str">
        <f t="shared" si="52"/>
        <v>71080400000001</v>
      </c>
      <c r="B466" s="184" t="s">
        <v>439</v>
      </c>
      <c r="C466" s="133" t="s">
        <v>185</v>
      </c>
      <c r="D466" s="132" t="s">
        <v>155</v>
      </c>
      <c r="E466" s="131" t="s">
        <v>441</v>
      </c>
      <c r="F466" s="185" t="s">
        <v>441</v>
      </c>
      <c r="G466" s="186" t="s">
        <v>96</v>
      </c>
      <c r="H466" s="24"/>
      <c r="I466" s="17"/>
      <c r="J466" s="18"/>
      <c r="K466" s="18"/>
      <c r="L466" s="29" t="s">
        <v>110</v>
      </c>
      <c r="M466" s="30"/>
      <c r="N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26" t="str">
        <f t="shared" si="53"/>
        <v xml:space="preserve"> </v>
      </c>
      <c r="Q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26" t="str">
        <f t="shared" si="54"/>
        <v xml:space="preserve"> </v>
      </c>
      <c r="S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26" t="str">
        <f t="shared" si="55"/>
        <v xml:space="preserve"> </v>
      </c>
      <c r="U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26" t="str">
        <f t="shared" si="56"/>
        <v xml:space="preserve"> </v>
      </c>
      <c r="X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26" t="str">
        <f t="shared" si="57"/>
        <v xml:space="preserve"> </v>
      </c>
      <c r="Z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26" t="str">
        <f t="shared" si="58"/>
        <v xml:space="preserve"> </v>
      </c>
      <c r="AB4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92" customFormat="1" ht="12.75" hidden="1">
      <c r="A467" s="183" t="str">
        <f t="shared" si="52"/>
        <v>71080403000000</v>
      </c>
      <c r="B467" s="184" t="s">
        <v>439</v>
      </c>
      <c r="C467" s="133" t="s">
        <v>185</v>
      </c>
      <c r="D467" s="132" t="s">
        <v>155</v>
      </c>
      <c r="E467" s="131" t="s">
        <v>442</v>
      </c>
      <c r="F467" s="185" t="s">
        <v>441</v>
      </c>
      <c r="G467" s="186" t="s">
        <v>440</v>
      </c>
      <c r="H467" s="150">
        <v>2843</v>
      </c>
      <c r="I467" s="151" t="s">
        <v>185</v>
      </c>
      <c r="J467" s="152">
        <v>4</v>
      </c>
      <c r="K467" s="152">
        <v>3</v>
      </c>
      <c r="L467" s="153" t="s">
        <v>313</v>
      </c>
      <c r="M467" s="154"/>
      <c r="N467" s="191" t="e">
        <f>+'havelvac 7.2'!N476+'havelvac 7.3'!N476+'havelvac 7.4'!N476+'havelvac 7.5'!N476+'havelvac 7.6'!N476+'havelvac 7.7'!N476+'havelvac 7.9'!N476+'havelvac 7.8'!N476+'havelvac 7.10'!N476+'havelvac 7.11'!N476+'havelvac 7.12'!N476+'havelvac 7.13'!#REF!</f>
        <v>#REF!</v>
      </c>
      <c r="O467" s="191" t="e">
        <f>+'havelvac 7.2'!O476+'havelvac 7.3'!O476+'havelvac 7.4'!O476+'havelvac 7.5'!O476+'havelvac 7.6'!O476+'havelvac 7.7'!O476+'havelvac 7.9'!O476+'havelvac 7.8'!O476+'havelvac 7.10'!O476+'havelvac 7.11'!O476+'havelvac 7.12'!O476+'havelvac 7.13'!#REF!</f>
        <v>#REF!</v>
      </c>
      <c r="P467" s="228" t="str">
        <f t="shared" si="53"/>
        <v xml:space="preserve"> </v>
      </c>
      <c r="Q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28" t="str">
        <f t="shared" si="54"/>
        <v xml:space="preserve"> </v>
      </c>
      <c r="S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28" t="str">
        <f t="shared" si="55"/>
        <v xml:space="preserve"> </v>
      </c>
      <c r="U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91" t="e">
        <f>+'havelvac 7.2'!P476+'havelvac 7.3'!P476+'havelvac 7.4'!P476+'havelvac 7.5'!P476+'havelvac 7.6'!P476+'havelvac 7.7'!P476+'havelvac 7.9'!P476+'havelvac 7.8'!P476+'havelvac 7.10'!P476+'havelvac 7.11'!P476+'havelvac 7.12'!P476+'havelvac 7.13'!#REF!</f>
        <v>#REF!</v>
      </c>
      <c r="W467" s="228" t="str">
        <f t="shared" si="56"/>
        <v xml:space="preserve"> </v>
      </c>
      <c r="X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28" t="str">
        <f t="shared" si="57"/>
        <v xml:space="preserve"> </v>
      </c>
      <c r="Z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28" t="str">
        <f t="shared" si="58"/>
        <v xml:space="preserve"> </v>
      </c>
      <c r="AB46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6" customFormat="1" ht="12.75" hidden="1">
      <c r="A468" s="183" t="str">
        <f t="shared" si="52"/>
        <v>71080403000001</v>
      </c>
      <c r="B468" s="184" t="s">
        <v>439</v>
      </c>
      <c r="C468" s="133" t="s">
        <v>185</v>
      </c>
      <c r="D468" s="132" t="s">
        <v>155</v>
      </c>
      <c r="E468" s="131" t="s">
        <v>442</v>
      </c>
      <c r="F468" s="185" t="s">
        <v>441</v>
      </c>
      <c r="G468" s="186" t="s">
        <v>96</v>
      </c>
      <c r="H468" s="24"/>
      <c r="I468" s="24"/>
      <c r="J468" s="25"/>
      <c r="K468" s="25"/>
      <c r="L468" s="29" t="s">
        <v>108</v>
      </c>
      <c r="M468" s="30"/>
      <c r="N468" s="189" t="e">
        <f>+'havelvac 7.2'!N477+'havelvac 7.3'!N477+'havelvac 7.4'!N477+'havelvac 7.5'!N477+'havelvac 7.6'!N477+'havelvac 7.7'!N477+'havelvac 7.9'!N477+'havelvac 7.8'!N477+'havelvac 7.10'!N477+'havelvac 7.11'!N477+'havelvac 7.12'!N477+'havelvac 7.13'!#REF!</f>
        <v>#REF!</v>
      </c>
      <c r="O468" s="189" t="e">
        <f>+'havelvac 7.2'!O477+'havelvac 7.3'!O477+'havelvac 7.4'!O477+'havelvac 7.5'!O477+'havelvac 7.6'!O477+'havelvac 7.7'!O477+'havelvac 7.9'!O477+'havelvac 7.8'!O477+'havelvac 7.10'!O477+'havelvac 7.11'!O477+'havelvac 7.12'!O477+'havelvac 7.13'!#REF!</f>
        <v>#REF!</v>
      </c>
      <c r="P468" s="226" t="str">
        <f t="shared" si="53"/>
        <v xml:space="preserve"> </v>
      </c>
      <c r="Q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26" t="str">
        <f t="shared" si="54"/>
        <v xml:space="preserve"> </v>
      </c>
      <c r="S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26" t="str">
        <f t="shared" si="55"/>
        <v xml:space="preserve"> </v>
      </c>
      <c r="U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89" t="e">
        <f>+'havelvac 7.2'!P477+'havelvac 7.3'!P477+'havelvac 7.4'!P477+'havelvac 7.5'!P477+'havelvac 7.6'!P477+'havelvac 7.7'!P477+'havelvac 7.9'!P477+'havelvac 7.8'!P477+'havelvac 7.10'!P477+'havelvac 7.11'!P477+'havelvac 7.12'!P477+'havelvac 7.13'!#REF!</f>
        <v>#REF!</v>
      </c>
      <c r="W468" s="226" t="str">
        <f t="shared" si="56"/>
        <v xml:space="preserve"> </v>
      </c>
      <c r="X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26" t="str">
        <f t="shared" si="57"/>
        <v xml:space="preserve"> </v>
      </c>
      <c r="Z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26" t="str">
        <f t="shared" si="58"/>
        <v xml:space="preserve"> </v>
      </c>
      <c r="AB46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97" customFormat="1" ht="13.5" hidden="1">
      <c r="A469" s="183" t="str">
        <f t="shared" si="52"/>
        <v>71080403010000</v>
      </c>
      <c r="B469" s="184" t="s">
        <v>439</v>
      </c>
      <c r="C469" s="133" t="s">
        <v>185</v>
      </c>
      <c r="D469" s="132" t="s">
        <v>155</v>
      </c>
      <c r="E469" s="131" t="s">
        <v>442</v>
      </c>
      <c r="F469" s="185" t="s">
        <v>106</v>
      </c>
      <c r="G469" s="186" t="s">
        <v>440</v>
      </c>
      <c r="H469" s="145"/>
      <c r="I469" s="146"/>
      <c r="J469" s="147"/>
      <c r="K469" s="147"/>
      <c r="L469" s="26" t="s">
        <v>314</v>
      </c>
      <c r="M469" s="27"/>
      <c r="N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7.13'!N476</f>
        <v>#REF!</v>
      </c>
      <c r="O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7.13'!O476</f>
        <v>#REF!</v>
      </c>
      <c r="P469" s="229" t="str">
        <f t="shared" si="53"/>
        <v xml:space="preserve"> </v>
      </c>
      <c r="Q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29" t="str">
        <f t="shared" si="54"/>
        <v xml:space="preserve"> </v>
      </c>
      <c r="S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29" t="str">
        <f t="shared" si="55"/>
        <v xml:space="preserve"> </v>
      </c>
      <c r="U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7.13'!P476</f>
        <v>#REF!</v>
      </c>
      <c r="W469" s="229" t="str">
        <f t="shared" si="56"/>
        <v xml:space="preserve"> </v>
      </c>
      <c r="X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29" t="str">
        <f t="shared" si="57"/>
        <v xml:space="preserve"> </v>
      </c>
      <c r="Z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29" t="str">
        <f t="shared" si="58"/>
        <v xml:space="preserve"> </v>
      </c>
      <c r="AB46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6" customFormat="1" ht="25.5" hidden="1">
      <c r="A470" s="183" t="str">
        <f t="shared" si="52"/>
        <v>71080403014819</v>
      </c>
      <c r="B470" s="184" t="s">
        <v>439</v>
      </c>
      <c r="C470" s="133" t="s">
        <v>185</v>
      </c>
      <c r="D470" s="132" t="s">
        <v>155</v>
      </c>
      <c r="E470" s="131" t="s">
        <v>442</v>
      </c>
      <c r="F470" s="185" t="s">
        <v>106</v>
      </c>
      <c r="G470" s="130">
        <v>4819</v>
      </c>
      <c r="H470" s="24"/>
      <c r="I470" s="24"/>
      <c r="J470" s="25"/>
      <c r="K470" s="25"/>
      <c r="L470" s="29" t="s">
        <v>219</v>
      </c>
      <c r="M470" s="30">
        <v>4819</v>
      </c>
      <c r="N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7.13'!N477</f>
        <v>#REF!</v>
      </c>
      <c r="O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7.13'!O477</f>
        <v>#REF!</v>
      </c>
      <c r="P470" s="230" t="str">
        <f t="shared" si="53"/>
        <v xml:space="preserve"> </v>
      </c>
      <c r="Q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30" t="str">
        <f t="shared" si="54"/>
        <v xml:space="preserve"> </v>
      </c>
      <c r="S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30" t="str">
        <f t="shared" si="55"/>
        <v xml:space="preserve"> </v>
      </c>
      <c r="U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7.13'!P477</f>
        <v>#REF!</v>
      </c>
      <c r="W470" s="230" t="str">
        <f t="shared" si="56"/>
        <v xml:space="preserve"> </v>
      </c>
      <c r="X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30" t="str">
        <f t="shared" si="57"/>
        <v xml:space="preserve"> </v>
      </c>
      <c r="Z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30" t="str">
        <f t="shared" si="58"/>
        <v xml:space="preserve"> </v>
      </c>
      <c r="AB4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63" customFormat="1">
      <c r="A471" s="121" t="str">
        <f t="shared" si="52"/>
        <v>71090000000000</v>
      </c>
      <c r="B471" s="123" t="s">
        <v>439</v>
      </c>
      <c r="C471" s="116" t="s">
        <v>187</v>
      </c>
      <c r="D471" s="117" t="s">
        <v>441</v>
      </c>
      <c r="E471" s="126" t="s">
        <v>441</v>
      </c>
      <c r="F471" s="127" t="s">
        <v>441</v>
      </c>
      <c r="G471" s="128" t="s">
        <v>440</v>
      </c>
      <c r="H471" s="172">
        <v>2900</v>
      </c>
      <c r="I471" s="211" t="s">
        <v>187</v>
      </c>
      <c r="J471" s="212">
        <v>0</v>
      </c>
      <c r="K471" s="212">
        <v>0</v>
      </c>
      <c r="L471" s="161" t="s">
        <v>315</v>
      </c>
      <c r="M471" s="173"/>
      <c r="N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25" t="str">
        <f t="shared" si="53"/>
        <v xml:space="preserve"> </v>
      </c>
      <c r="Q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25" t="str">
        <f t="shared" si="54"/>
        <v xml:space="preserve"> </v>
      </c>
      <c r="S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25" t="str">
        <f t="shared" si="55"/>
        <v xml:space="preserve"> </v>
      </c>
      <c r="U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25" t="str">
        <f t="shared" si="56"/>
        <v xml:space="preserve"> </v>
      </c>
      <c r="X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25" t="str">
        <f t="shared" si="57"/>
        <v xml:space="preserve"> </v>
      </c>
      <c r="Z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25" t="str">
        <f t="shared" si="58"/>
        <v xml:space="preserve"> </v>
      </c>
      <c r="AB47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21" t="str">
        <f t="shared" si="52"/>
        <v>71090000000001</v>
      </c>
      <c r="B472" s="123" t="s">
        <v>439</v>
      </c>
      <c r="C472" s="116" t="s">
        <v>187</v>
      </c>
      <c r="D472" s="117" t="s">
        <v>441</v>
      </c>
      <c r="E472" s="118" t="s">
        <v>441</v>
      </c>
      <c r="F472" s="119" t="s">
        <v>441</v>
      </c>
      <c r="G472" s="128" t="s">
        <v>96</v>
      </c>
      <c r="H472" s="24"/>
      <c r="I472" s="17"/>
      <c r="J472" s="18"/>
      <c r="K472" s="18"/>
      <c r="L472" s="29" t="s">
        <v>108</v>
      </c>
      <c r="M472" s="30"/>
      <c r="N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32" t="str">
        <f t="shared" si="53"/>
        <v xml:space="preserve"> </v>
      </c>
      <c r="Q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32" t="str">
        <f t="shared" si="54"/>
        <v xml:space="preserve"> </v>
      </c>
      <c r="S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32" t="str">
        <f t="shared" si="55"/>
        <v xml:space="preserve"> </v>
      </c>
      <c r="U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32" t="str">
        <f t="shared" si="56"/>
        <v xml:space="preserve"> </v>
      </c>
      <c r="X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32" t="str">
        <f t="shared" si="57"/>
        <v xml:space="preserve"> </v>
      </c>
      <c r="Z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32" t="str">
        <f t="shared" si="58"/>
        <v xml:space="preserve"> </v>
      </c>
      <c r="AB472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88" customFormat="1" ht="13.5">
      <c r="A473" s="183" t="str">
        <f t="shared" si="52"/>
        <v>71090100000000</v>
      </c>
      <c r="B473" s="184" t="s">
        <v>439</v>
      </c>
      <c r="C473" s="133" t="s">
        <v>187</v>
      </c>
      <c r="D473" s="132" t="s">
        <v>106</v>
      </c>
      <c r="E473" s="131" t="s">
        <v>441</v>
      </c>
      <c r="F473" s="185" t="s">
        <v>441</v>
      </c>
      <c r="G473" s="186" t="s">
        <v>440</v>
      </c>
      <c r="H473" s="174">
        <v>2910</v>
      </c>
      <c r="I473" s="165" t="s">
        <v>187</v>
      </c>
      <c r="J473" s="166">
        <v>1</v>
      </c>
      <c r="K473" s="166">
        <v>0</v>
      </c>
      <c r="L473" s="167" t="s">
        <v>316</v>
      </c>
      <c r="M473" s="175"/>
      <c r="N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27" t="str">
        <f t="shared" si="53"/>
        <v xml:space="preserve"> </v>
      </c>
      <c r="Q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27" t="str">
        <f t="shared" si="54"/>
        <v xml:space="preserve"> </v>
      </c>
      <c r="S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27" t="str">
        <f t="shared" si="55"/>
        <v xml:space="preserve"> </v>
      </c>
      <c r="U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27" t="str">
        <f t="shared" si="56"/>
        <v xml:space="preserve"> </v>
      </c>
      <c r="X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27" t="str">
        <f t="shared" si="57"/>
        <v xml:space="preserve"> </v>
      </c>
      <c r="Z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27" t="str">
        <f t="shared" si="58"/>
        <v xml:space="preserve"> </v>
      </c>
      <c r="AB47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6" customFormat="1" ht="12.75">
      <c r="A474" s="183" t="str">
        <f t="shared" si="52"/>
        <v>71090100000001</v>
      </c>
      <c r="B474" s="184" t="s">
        <v>439</v>
      </c>
      <c r="C474" s="133" t="s">
        <v>187</v>
      </c>
      <c r="D474" s="132" t="s">
        <v>106</v>
      </c>
      <c r="E474" s="131" t="s">
        <v>441</v>
      </c>
      <c r="F474" s="185" t="s">
        <v>441</v>
      </c>
      <c r="G474" s="186" t="s">
        <v>96</v>
      </c>
      <c r="H474" s="24"/>
      <c r="I474" s="17"/>
      <c r="J474" s="18"/>
      <c r="K474" s="18"/>
      <c r="L474" s="29" t="s">
        <v>110</v>
      </c>
      <c r="M474" s="30"/>
      <c r="N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26" t="str">
        <f t="shared" si="53"/>
        <v xml:space="preserve"> </v>
      </c>
      <c r="Q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26" t="str">
        <f t="shared" si="54"/>
        <v xml:space="preserve"> </v>
      </c>
      <c r="S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26" t="str">
        <f t="shared" si="55"/>
        <v xml:space="preserve"> </v>
      </c>
      <c r="U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26" t="str">
        <f t="shared" si="56"/>
        <v xml:space="preserve"> </v>
      </c>
      <c r="X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26" t="str">
        <f t="shared" si="57"/>
        <v xml:space="preserve"> </v>
      </c>
      <c r="Z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26" t="str">
        <f t="shared" si="58"/>
        <v xml:space="preserve"> </v>
      </c>
      <c r="AB47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92" customFormat="1" ht="12.75">
      <c r="A475" s="183" t="str">
        <f t="shared" si="52"/>
        <v>71090101000000</v>
      </c>
      <c r="B475" s="184" t="s">
        <v>439</v>
      </c>
      <c r="C475" s="133" t="s">
        <v>187</v>
      </c>
      <c r="D475" s="132" t="s">
        <v>106</v>
      </c>
      <c r="E475" s="131" t="s">
        <v>106</v>
      </c>
      <c r="F475" s="185" t="s">
        <v>441</v>
      </c>
      <c r="G475" s="186" t="s">
        <v>440</v>
      </c>
      <c r="H475" s="150">
        <v>2911</v>
      </c>
      <c r="I475" s="151" t="s">
        <v>187</v>
      </c>
      <c r="J475" s="152">
        <v>1</v>
      </c>
      <c r="K475" s="152">
        <v>1</v>
      </c>
      <c r="L475" s="153" t="s">
        <v>317</v>
      </c>
      <c r="M475" s="154"/>
      <c r="N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28" t="str">
        <f t="shared" si="53"/>
        <v xml:space="preserve"> </v>
      </c>
      <c r="Q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28" t="str">
        <f t="shared" si="54"/>
        <v xml:space="preserve"> </v>
      </c>
      <c r="S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28" t="str">
        <f t="shared" si="55"/>
        <v xml:space="preserve"> </v>
      </c>
      <c r="U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28" t="str">
        <f t="shared" si="56"/>
        <v xml:space="preserve"> </v>
      </c>
      <c r="X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28" t="str">
        <f t="shared" si="57"/>
        <v xml:space="preserve"> </v>
      </c>
      <c r="Z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28" t="str">
        <f t="shared" si="58"/>
        <v xml:space="preserve"> </v>
      </c>
      <c r="AB47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6" customFormat="1" ht="12.75">
      <c r="A476" s="183" t="str">
        <f t="shared" si="52"/>
        <v>71090101000001</v>
      </c>
      <c r="B476" s="184" t="s">
        <v>439</v>
      </c>
      <c r="C476" s="133" t="s">
        <v>187</v>
      </c>
      <c r="D476" s="132" t="s">
        <v>106</v>
      </c>
      <c r="E476" s="131" t="s">
        <v>106</v>
      </c>
      <c r="F476" s="185" t="s">
        <v>441</v>
      </c>
      <c r="G476" s="186" t="s">
        <v>96</v>
      </c>
      <c r="H476" s="24"/>
      <c r="I476" s="24"/>
      <c r="J476" s="25"/>
      <c r="K476" s="25"/>
      <c r="L476" s="29" t="s">
        <v>108</v>
      </c>
      <c r="M476" s="30"/>
      <c r="N476" s="189" t="e">
        <f>+'havelvac 7.2'!N478+'havelvac 7.3'!N478+'havelvac 7.4'!N478+'havelvac 7.5'!N478+'havelvac 7.6'!N478+'havelvac 7.7'!N478+'havelvac 7.9'!N478+'havelvac 7.8'!N478+'havelvac 7.10'!N478+'havelvac 7.11'!N478+'havelvac 7.12'!N478+'havelvac 7.13'!#REF!</f>
        <v>#REF!</v>
      </c>
      <c r="O476" s="189" t="e">
        <f>+'havelvac 7.2'!O478+'havelvac 7.3'!O478+'havelvac 7.4'!O478+'havelvac 7.5'!O478+'havelvac 7.6'!O478+'havelvac 7.7'!O478+'havelvac 7.9'!O478+'havelvac 7.8'!O478+'havelvac 7.10'!O478+'havelvac 7.11'!O478+'havelvac 7.12'!O478+'havelvac 7.13'!#REF!</f>
        <v>#REF!</v>
      </c>
      <c r="P476" s="226" t="str">
        <f t="shared" si="53"/>
        <v xml:space="preserve"> </v>
      </c>
      <c r="Q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26" t="str">
        <f t="shared" si="54"/>
        <v xml:space="preserve"> </v>
      </c>
      <c r="S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26" t="str">
        <f t="shared" si="55"/>
        <v xml:space="preserve"> </v>
      </c>
      <c r="U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89" t="e">
        <f>+'havelvac 7.2'!P478+'havelvac 7.3'!P478+'havelvac 7.4'!P478+'havelvac 7.5'!P478+'havelvac 7.6'!P478+'havelvac 7.7'!P478+'havelvac 7.9'!P478+'havelvac 7.8'!P478+'havelvac 7.10'!P478+'havelvac 7.11'!P478+'havelvac 7.12'!P478+'havelvac 7.13'!#REF!</f>
        <v>#REF!</v>
      </c>
      <c r="W476" s="226" t="str">
        <f t="shared" si="56"/>
        <v xml:space="preserve"> </v>
      </c>
      <c r="X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26" t="str">
        <f t="shared" si="57"/>
        <v xml:space="preserve"> </v>
      </c>
      <c r="Z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26" t="str">
        <f t="shared" si="58"/>
        <v xml:space="preserve"> </v>
      </c>
      <c r="AB47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97" customFormat="1" ht="13.5">
      <c r="A477" s="183" t="str">
        <f t="shared" si="52"/>
        <v>71090101010000</v>
      </c>
      <c r="B477" s="184" t="s">
        <v>439</v>
      </c>
      <c r="C477" s="133" t="s">
        <v>187</v>
      </c>
      <c r="D477" s="132" t="s">
        <v>106</v>
      </c>
      <c r="E477" s="131" t="s">
        <v>106</v>
      </c>
      <c r="F477" s="185" t="s">
        <v>106</v>
      </c>
      <c r="G477" s="186" t="s">
        <v>440</v>
      </c>
      <c r="H477" s="145"/>
      <c r="I477" s="146"/>
      <c r="J477" s="147"/>
      <c r="K477" s="147"/>
      <c r="L477" s="26" t="s">
        <v>318</v>
      </c>
      <c r="M477" s="27"/>
      <c r="N477" s="196" t="e">
        <f>+'havelvac 7.2'!N479+'havelvac 7.3'!N479+'havelvac 7.4'!N479+'havelvac 7.5'!N479+'havelvac 7.6'!N479+'havelvac 7.7'!N479+'havelvac 7.9'!N479+'havelvac 7.8'!N479+'havelvac 7.10'!N479+'havelvac 7.11'!N479+'havelvac 7.12'!N479+'havelvac 7.13'!#REF!</f>
        <v>#REF!</v>
      </c>
      <c r="O477" s="196" t="e">
        <f>+'havelvac 7.2'!O479+'havelvac 7.3'!O479+'havelvac 7.4'!O479+'havelvac 7.5'!O479+'havelvac 7.6'!O479+'havelvac 7.7'!O479+'havelvac 7.9'!O479+'havelvac 7.8'!O479+'havelvac 7.10'!O479+'havelvac 7.11'!O479+'havelvac 7.12'!O479+'havelvac 7.13'!#REF!</f>
        <v>#REF!</v>
      </c>
      <c r="P477" s="229" t="str">
        <f t="shared" si="53"/>
        <v xml:space="preserve"> </v>
      </c>
      <c r="Q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29" t="str">
        <f t="shared" si="54"/>
        <v xml:space="preserve"> </v>
      </c>
      <c r="S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29" t="str">
        <f t="shared" si="55"/>
        <v xml:space="preserve"> </v>
      </c>
      <c r="U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96" t="e">
        <f>+'havelvac 7.2'!P479+'havelvac 7.3'!P479+'havelvac 7.4'!P479+'havelvac 7.5'!P479+'havelvac 7.6'!P479+'havelvac 7.7'!P479+'havelvac 7.9'!P479+'havelvac 7.8'!P479+'havelvac 7.10'!P479+'havelvac 7.11'!P479+'havelvac 7.12'!P479+'havelvac 7.13'!#REF!</f>
        <v>#REF!</v>
      </c>
      <c r="W477" s="229" t="str">
        <f t="shared" si="56"/>
        <v xml:space="preserve"> </v>
      </c>
      <c r="X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29" t="str">
        <f t="shared" si="57"/>
        <v xml:space="preserve"> </v>
      </c>
      <c r="Z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29" t="str">
        <f t="shared" si="58"/>
        <v xml:space="preserve"> </v>
      </c>
      <c r="AB47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6" customFormat="1" hidden="1">
      <c r="A478" s="183" t="str">
        <f t="shared" si="52"/>
        <v>71090101014239</v>
      </c>
      <c r="B478" s="184" t="s">
        <v>439</v>
      </c>
      <c r="C478" s="133" t="s">
        <v>187</v>
      </c>
      <c r="D478" s="132" t="s">
        <v>106</v>
      </c>
      <c r="E478" s="131" t="s">
        <v>106</v>
      </c>
      <c r="F478" s="185" t="s">
        <v>106</v>
      </c>
      <c r="G478" s="130">
        <v>4239</v>
      </c>
      <c r="H478" s="24"/>
      <c r="I478" s="17"/>
      <c r="J478" s="18"/>
      <c r="K478" s="18"/>
      <c r="L478" s="28" t="s">
        <v>125</v>
      </c>
      <c r="M478" s="11">
        <v>4239</v>
      </c>
      <c r="N478" s="182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78" s="182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78" s="230" t="str">
        <f t="shared" si="53"/>
        <v xml:space="preserve"> </v>
      </c>
      <c r="Q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30" t="str">
        <f t="shared" si="54"/>
        <v xml:space="preserve"> </v>
      </c>
      <c r="S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30" t="str">
        <f t="shared" si="55"/>
        <v xml:space="preserve"> </v>
      </c>
      <c r="U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82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78" s="230" t="str">
        <f t="shared" si="56"/>
        <v xml:space="preserve"> </v>
      </c>
      <c r="X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30" t="str">
        <f t="shared" si="57"/>
        <v xml:space="preserve"> </v>
      </c>
      <c r="Z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30" t="str">
        <f t="shared" si="58"/>
        <v xml:space="preserve"> </v>
      </c>
      <c r="AB4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6" customFormat="1" ht="25.5">
      <c r="A479" s="183" t="str">
        <f t="shared" si="52"/>
        <v>71090101014511</v>
      </c>
      <c r="B479" s="184" t="s">
        <v>439</v>
      </c>
      <c r="C479" s="133" t="s">
        <v>187</v>
      </c>
      <c r="D479" s="132" t="s">
        <v>106</v>
      </c>
      <c r="E479" s="131" t="s">
        <v>106</v>
      </c>
      <c r="F479" s="185" t="s">
        <v>106</v>
      </c>
      <c r="G479" s="130">
        <v>4511</v>
      </c>
      <c r="H479" s="24"/>
      <c r="I479" s="17"/>
      <c r="J479" s="18"/>
      <c r="K479" s="18"/>
      <c r="L479" s="28" t="s">
        <v>217</v>
      </c>
      <c r="M479" s="11">
        <v>4511</v>
      </c>
      <c r="N479" s="182">
        <f>+'havelvac 7.2'!N481+'havelvac 7.3'!N481+'havelvac 7.4'!N481+'havelvac 7.5'!N481+'havelvac 7.6'!N481+'havelvac 7.7'!N481+'havelvac 7.9'!N481+'havelvac 7.8'!N481+'havelvac 7.10'!N481+'havelvac 7.11'!N481+'havelvac 7.12'!N481+'havelvac 7.13'!N479</f>
        <v>0</v>
      </c>
      <c r="O479" s="182">
        <f>+'havelvac 7.2'!O481+'havelvac 7.3'!O481+'havelvac 7.4'!O481+'havelvac 7.5'!O481+'havelvac 7.6'!O481+'havelvac 7.7'!O481+'havelvac 7.9'!O481+'havelvac 7.8'!O481+'havelvac 7.10'!O481+'havelvac 7.11'!O481+'havelvac 7.12'!O481+'havelvac 7.13'!O479</f>
        <v>0</v>
      </c>
      <c r="P479" s="230" t="str">
        <f t="shared" si="53"/>
        <v xml:space="preserve"> </v>
      </c>
      <c r="Q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30" t="str">
        <f t="shared" si="54"/>
        <v xml:space="preserve"> </v>
      </c>
      <c r="S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30" t="str">
        <f t="shared" si="55"/>
        <v xml:space="preserve"> </v>
      </c>
      <c r="U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82">
        <f>+'havelvac 7.2'!P481+'havelvac 7.3'!P481+'havelvac 7.4'!P481+'havelvac 7.5'!P481+'havelvac 7.6'!P481+'havelvac 7.7'!P481+'havelvac 7.9'!P481+'havelvac 7.8'!P481+'havelvac 7.10'!P481+'havelvac 7.11'!P481+'havelvac 7.12'!P481+'havelvac 7.13'!P479</f>
        <v>0</v>
      </c>
      <c r="W479" s="230" t="str">
        <f t="shared" si="56"/>
        <v xml:space="preserve"> </v>
      </c>
      <c r="X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30" t="str">
        <f t="shared" si="57"/>
        <v xml:space="preserve"> </v>
      </c>
      <c r="Z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30" t="str">
        <f t="shared" si="58"/>
        <v xml:space="preserve"> </v>
      </c>
      <c r="AB4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97" customFormat="1" ht="27" hidden="1">
      <c r="A480" s="183" t="str">
        <f t="shared" si="52"/>
        <v>71090101020000</v>
      </c>
      <c r="B480" s="184" t="s">
        <v>439</v>
      </c>
      <c r="C480" s="133" t="s">
        <v>187</v>
      </c>
      <c r="D480" s="132" t="s">
        <v>106</v>
      </c>
      <c r="E480" s="131" t="s">
        <v>106</v>
      </c>
      <c r="F480" s="185" t="s">
        <v>140</v>
      </c>
      <c r="G480" s="186" t="s">
        <v>440</v>
      </c>
      <c r="H480" s="145"/>
      <c r="I480" s="146"/>
      <c r="J480" s="147"/>
      <c r="K480" s="147"/>
      <c r="L480" s="26" t="s">
        <v>319</v>
      </c>
      <c r="M480" s="27"/>
      <c r="N480" s="196">
        <f>+'havelvac 7.2'!N482+'havelvac 7.3'!N482+'havelvac 7.4'!N482+'havelvac 7.5'!N482+'havelvac 7.6'!N482+'havelvac 7.7'!N482+'havelvac 7.9'!N482+'havelvac 7.8'!N482+'havelvac 7.10'!N482+'havelvac 7.11'!N482+'havelvac 7.12'!N482+'havelvac 7.13'!N480</f>
        <v>0</v>
      </c>
      <c r="O480" s="196">
        <f>+'havelvac 7.2'!O482+'havelvac 7.3'!O482+'havelvac 7.4'!O482+'havelvac 7.5'!O482+'havelvac 7.6'!O482+'havelvac 7.7'!O482+'havelvac 7.9'!O482+'havelvac 7.8'!O482+'havelvac 7.10'!O482+'havelvac 7.11'!O482+'havelvac 7.12'!O482+'havelvac 7.13'!O480</f>
        <v>0</v>
      </c>
      <c r="P480" s="229" t="str">
        <f t="shared" si="53"/>
        <v xml:space="preserve"> </v>
      </c>
      <c r="Q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29" t="str">
        <f t="shared" si="54"/>
        <v xml:space="preserve"> </v>
      </c>
      <c r="S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29" t="str">
        <f t="shared" si="55"/>
        <v xml:space="preserve"> </v>
      </c>
      <c r="U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96">
        <f>+'havelvac 7.2'!P482+'havelvac 7.3'!P482+'havelvac 7.4'!P482+'havelvac 7.5'!P482+'havelvac 7.6'!P482+'havelvac 7.7'!P482+'havelvac 7.9'!P482+'havelvac 7.8'!P482+'havelvac 7.10'!P482+'havelvac 7.11'!P482+'havelvac 7.12'!P482+'havelvac 7.13'!P480</f>
        <v>0</v>
      </c>
      <c r="W480" s="229" t="str">
        <f t="shared" si="56"/>
        <v xml:space="preserve"> </v>
      </c>
      <c r="X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29" t="str">
        <f t="shared" si="57"/>
        <v xml:space="preserve"> </v>
      </c>
      <c r="Z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29" t="str">
        <f t="shared" si="58"/>
        <v xml:space="preserve"> </v>
      </c>
      <c r="AB48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6" customFormat="1" hidden="1">
      <c r="A481" s="183" t="str">
        <f t="shared" ref="A481:A544" si="59">CONCATENATE(B481,C481,D481,E481,F481,G481)</f>
        <v>71090101025129</v>
      </c>
      <c r="B481" s="184" t="s">
        <v>439</v>
      </c>
      <c r="C481" s="133" t="s">
        <v>187</v>
      </c>
      <c r="D481" s="132" t="s">
        <v>106</v>
      </c>
      <c r="E481" s="131" t="s">
        <v>106</v>
      </c>
      <c r="F481" s="185" t="s">
        <v>140</v>
      </c>
      <c r="G481" s="130">
        <v>5129</v>
      </c>
      <c r="H481" s="24"/>
      <c r="I481" s="24"/>
      <c r="J481" s="25"/>
      <c r="K481" s="25"/>
      <c r="L481" s="28" t="s">
        <v>137</v>
      </c>
      <c r="M481" s="11">
        <v>5129</v>
      </c>
      <c r="N481" s="182">
        <f>+'havelvac 7.2'!N483+'havelvac 7.3'!N483+'havelvac 7.4'!N483+'havelvac 7.5'!N483+'havelvac 7.6'!N483+'havelvac 7.7'!N483+'havelvac 7.9'!N483+'havelvac 7.8'!N483+'havelvac 7.10'!N483+'havelvac 7.11'!N483+'havelvac 7.12'!N483+'havelvac 7.13'!N481</f>
        <v>0</v>
      </c>
      <c r="O481" s="182">
        <f>+'havelvac 7.2'!O483+'havelvac 7.3'!O483+'havelvac 7.4'!O483+'havelvac 7.5'!O483+'havelvac 7.6'!O483+'havelvac 7.7'!O483+'havelvac 7.9'!O483+'havelvac 7.8'!O483+'havelvac 7.10'!O483+'havelvac 7.11'!O483+'havelvac 7.12'!O483+'havelvac 7.13'!O481</f>
        <v>0</v>
      </c>
      <c r="P481" s="230" t="str">
        <f t="shared" si="53"/>
        <v xml:space="preserve"> </v>
      </c>
      <c r="Q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30" t="str">
        <f t="shared" si="54"/>
        <v xml:space="preserve"> </v>
      </c>
      <c r="S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30" t="str">
        <f t="shared" si="55"/>
        <v xml:space="preserve"> </v>
      </c>
      <c r="U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82">
        <f>+'havelvac 7.2'!P483+'havelvac 7.3'!P483+'havelvac 7.4'!P483+'havelvac 7.5'!P483+'havelvac 7.6'!P483+'havelvac 7.7'!P483+'havelvac 7.9'!P483+'havelvac 7.8'!P483+'havelvac 7.10'!P483+'havelvac 7.11'!P483+'havelvac 7.12'!P483+'havelvac 7.13'!P481</f>
        <v>0</v>
      </c>
      <c r="W481" s="230" t="str">
        <f t="shared" si="56"/>
        <v xml:space="preserve"> </v>
      </c>
      <c r="X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30" t="str">
        <f t="shared" si="57"/>
        <v xml:space="preserve"> </v>
      </c>
      <c r="Z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30" t="str">
        <f t="shared" si="58"/>
        <v xml:space="preserve"> </v>
      </c>
      <c r="AB48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97" customFormat="1" ht="27" hidden="1">
      <c r="A482" s="183" t="str">
        <f t="shared" si="59"/>
        <v>71090101030000</v>
      </c>
      <c r="B482" s="184" t="s">
        <v>439</v>
      </c>
      <c r="C482" s="133" t="s">
        <v>187</v>
      </c>
      <c r="D482" s="132" t="s">
        <v>106</v>
      </c>
      <c r="E482" s="131" t="s">
        <v>106</v>
      </c>
      <c r="F482" s="185" t="s">
        <v>442</v>
      </c>
      <c r="G482" s="186" t="s">
        <v>440</v>
      </c>
      <c r="H482" s="145"/>
      <c r="I482" s="146"/>
      <c r="J482" s="147"/>
      <c r="K482" s="147"/>
      <c r="L482" s="26" t="s">
        <v>320</v>
      </c>
      <c r="M482" s="27"/>
      <c r="N482" s="196">
        <f>+'havelvac 7.2'!N484+'havelvac 7.3'!N484+'havelvac 7.4'!N484+'havelvac 7.5'!N484+'havelvac 7.6'!N484+'havelvac 7.7'!N484+'havelvac 7.9'!N484+'havelvac 7.8'!N484+'havelvac 7.10'!N484+'havelvac 7.11'!N484+'havelvac 7.12'!N484+'havelvac 7.13'!N482</f>
        <v>0</v>
      </c>
      <c r="O482" s="196">
        <f>+'havelvac 7.2'!O484+'havelvac 7.3'!O484+'havelvac 7.4'!O484+'havelvac 7.5'!O484+'havelvac 7.6'!O484+'havelvac 7.7'!O484+'havelvac 7.9'!O484+'havelvac 7.8'!O484+'havelvac 7.10'!O484+'havelvac 7.11'!O484+'havelvac 7.12'!O484+'havelvac 7.13'!O482</f>
        <v>0</v>
      </c>
      <c r="P482" s="229" t="str">
        <f t="shared" si="53"/>
        <v xml:space="preserve"> </v>
      </c>
      <c r="Q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29" t="str">
        <f t="shared" si="54"/>
        <v xml:space="preserve"> </v>
      </c>
      <c r="S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29" t="str">
        <f t="shared" si="55"/>
        <v xml:space="preserve"> </v>
      </c>
      <c r="U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96">
        <f>+'havelvac 7.2'!P484+'havelvac 7.3'!P484+'havelvac 7.4'!P484+'havelvac 7.5'!P484+'havelvac 7.6'!P484+'havelvac 7.7'!P484+'havelvac 7.9'!P484+'havelvac 7.8'!P484+'havelvac 7.10'!P484+'havelvac 7.11'!P484+'havelvac 7.12'!P484+'havelvac 7.13'!P482</f>
        <v>0</v>
      </c>
      <c r="W482" s="229" t="str">
        <f t="shared" si="56"/>
        <v xml:space="preserve"> </v>
      </c>
      <c r="X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29" t="str">
        <f t="shared" si="57"/>
        <v xml:space="preserve"> </v>
      </c>
      <c r="Z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29" t="str">
        <f t="shared" si="58"/>
        <v xml:space="preserve"> </v>
      </c>
      <c r="AB48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6" customFormat="1" hidden="1">
      <c r="A483" s="183" t="str">
        <f t="shared" si="59"/>
        <v>71090101034239</v>
      </c>
      <c r="B483" s="184" t="s">
        <v>439</v>
      </c>
      <c r="C483" s="133" t="s">
        <v>187</v>
      </c>
      <c r="D483" s="132" t="s">
        <v>106</v>
      </c>
      <c r="E483" s="131" t="s">
        <v>106</v>
      </c>
      <c r="F483" s="185" t="s">
        <v>442</v>
      </c>
      <c r="G483" s="130">
        <v>4239</v>
      </c>
      <c r="H483" s="24"/>
      <c r="I483" s="24"/>
      <c r="J483" s="25"/>
      <c r="K483" s="25"/>
      <c r="L483" s="28" t="s">
        <v>125</v>
      </c>
      <c r="M483" s="11">
        <v>4239</v>
      </c>
      <c r="N483" s="182">
        <f>+'havelvac 7.2'!N485+'havelvac 7.3'!N485+'havelvac 7.4'!N485+'havelvac 7.5'!N485+'havelvac 7.6'!N485+'havelvac 7.7'!N485+'havelvac 7.9'!N485+'havelvac 7.8'!N485+'havelvac 7.10'!N485+'havelvac 7.11'!N485+'havelvac 7.12'!N485+'havelvac 7.13'!N483</f>
        <v>0</v>
      </c>
      <c r="O483" s="182">
        <f>+'havelvac 7.2'!O485+'havelvac 7.3'!O485+'havelvac 7.4'!O485+'havelvac 7.5'!O485+'havelvac 7.6'!O485+'havelvac 7.7'!O485+'havelvac 7.9'!O485+'havelvac 7.8'!O485+'havelvac 7.10'!O485+'havelvac 7.11'!O485+'havelvac 7.12'!O485+'havelvac 7.13'!O483</f>
        <v>0</v>
      </c>
      <c r="P483" s="230" t="str">
        <f t="shared" si="53"/>
        <v xml:space="preserve"> </v>
      </c>
      <c r="Q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30" t="str">
        <f t="shared" si="54"/>
        <v xml:space="preserve"> </v>
      </c>
      <c r="S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30" t="str">
        <f t="shared" si="55"/>
        <v xml:space="preserve"> </v>
      </c>
      <c r="U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82">
        <f>+'havelvac 7.2'!P485+'havelvac 7.3'!P485+'havelvac 7.4'!P485+'havelvac 7.5'!P485+'havelvac 7.6'!P485+'havelvac 7.7'!P485+'havelvac 7.9'!P485+'havelvac 7.8'!P485+'havelvac 7.10'!P485+'havelvac 7.11'!P485+'havelvac 7.12'!P485+'havelvac 7.13'!P483</f>
        <v>0</v>
      </c>
      <c r="W483" s="230" t="str">
        <f t="shared" si="56"/>
        <v xml:space="preserve"> </v>
      </c>
      <c r="X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30" t="str">
        <f t="shared" si="57"/>
        <v xml:space="preserve"> </v>
      </c>
      <c r="Z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30" t="str">
        <f t="shared" si="58"/>
        <v xml:space="preserve"> </v>
      </c>
      <c r="AB4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98" customFormat="1" ht="25.5" hidden="1">
      <c r="A484" s="183" t="str">
        <f t="shared" si="59"/>
        <v>71090101034511</v>
      </c>
      <c r="B484" s="184" t="s">
        <v>439</v>
      </c>
      <c r="C484" s="133" t="s">
        <v>187</v>
      </c>
      <c r="D484" s="132" t="s">
        <v>106</v>
      </c>
      <c r="E484" s="131" t="s">
        <v>106</v>
      </c>
      <c r="F484" s="185" t="s">
        <v>442</v>
      </c>
      <c r="G484" s="186" t="s">
        <v>83</v>
      </c>
      <c r="H484" s="193"/>
      <c r="I484" s="193"/>
      <c r="J484" s="194"/>
      <c r="K484" s="195"/>
      <c r="L484" s="35" t="s">
        <v>217</v>
      </c>
      <c r="M484" s="11" t="s">
        <v>83</v>
      </c>
      <c r="N484" s="182">
        <f>+'havelvac 7.2'!N486+'havelvac 7.3'!N486+'havelvac 7.4'!N486+'havelvac 7.5'!N486+'havelvac 7.6'!N486+'havelvac 7.7'!N486+'havelvac 7.9'!N486+'havelvac 7.8'!N486+'havelvac 7.10'!N486+'havelvac 7.11'!N486+'havelvac 7.12'!N486+'havelvac 7.13'!N484</f>
        <v>0</v>
      </c>
      <c r="O484" s="182">
        <f>+'havelvac 7.2'!O486+'havelvac 7.3'!O486+'havelvac 7.4'!O486+'havelvac 7.5'!O486+'havelvac 7.6'!O486+'havelvac 7.7'!O486+'havelvac 7.9'!O486+'havelvac 7.8'!O486+'havelvac 7.10'!O486+'havelvac 7.11'!O486+'havelvac 7.12'!O486+'havelvac 7.13'!O484</f>
        <v>0</v>
      </c>
      <c r="P484" s="230" t="str">
        <f t="shared" si="53"/>
        <v xml:space="preserve"> </v>
      </c>
      <c r="Q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30" t="str">
        <f t="shared" si="54"/>
        <v xml:space="preserve"> </v>
      </c>
      <c r="S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30" t="str">
        <f t="shared" si="55"/>
        <v xml:space="preserve"> </v>
      </c>
      <c r="U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82">
        <f>+'havelvac 7.2'!P486+'havelvac 7.3'!P486+'havelvac 7.4'!P486+'havelvac 7.5'!P486+'havelvac 7.6'!P486+'havelvac 7.7'!P486+'havelvac 7.9'!P486+'havelvac 7.8'!P486+'havelvac 7.10'!P486+'havelvac 7.11'!P486+'havelvac 7.12'!P486+'havelvac 7.13'!P484</f>
        <v>0</v>
      </c>
      <c r="W484" s="230" t="str">
        <f t="shared" si="56"/>
        <v xml:space="preserve"> </v>
      </c>
      <c r="X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30" t="str">
        <f t="shared" si="57"/>
        <v xml:space="preserve"> </v>
      </c>
      <c r="Z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30" t="str">
        <f t="shared" si="58"/>
        <v xml:space="preserve"> </v>
      </c>
      <c r="AB4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6"/>
      <c r="AD484" s="136"/>
      <c r="AE484" s="136"/>
      <c r="AF484" s="136"/>
      <c r="AG484" s="136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6"/>
      <c r="AV484" s="136"/>
      <c r="AW484" s="136"/>
      <c r="AX484" s="136"/>
      <c r="AY484" s="136"/>
      <c r="AZ484" s="136"/>
      <c r="BA484" s="136"/>
      <c r="BB484" s="136"/>
      <c r="BC484" s="136"/>
      <c r="BD484" s="136"/>
      <c r="BE484" s="136"/>
      <c r="BF484" s="136"/>
      <c r="BG484" s="136"/>
      <c r="BH484" s="136"/>
      <c r="BI484" s="136"/>
      <c r="BJ484" s="136"/>
      <c r="BK484" s="136"/>
      <c r="BL484" s="136"/>
      <c r="BM484" s="136"/>
      <c r="BN484" s="136"/>
      <c r="BO484" s="136"/>
      <c r="BP484" s="136"/>
      <c r="BQ484" s="136"/>
      <c r="BR484" s="136"/>
      <c r="BS484" s="136"/>
      <c r="BT484" s="136"/>
      <c r="BU484" s="136"/>
      <c r="BV484" s="136"/>
      <c r="BW484" s="136"/>
      <c r="BX484" s="136"/>
      <c r="BY484" s="136"/>
      <c r="BZ484" s="136"/>
      <c r="CA484" s="136"/>
      <c r="CB484" s="136"/>
      <c r="CC484" s="136"/>
      <c r="CD484" s="136"/>
      <c r="CE484" s="136"/>
      <c r="CF484" s="136"/>
      <c r="CG484" s="136"/>
      <c r="CH484" s="136"/>
      <c r="CI484" s="136"/>
      <c r="CJ484" s="136"/>
      <c r="CK484" s="136"/>
      <c r="CL484" s="136"/>
      <c r="CM484" s="136"/>
      <c r="CN484" s="136"/>
      <c r="CO484" s="136"/>
      <c r="CP484" s="136"/>
      <c r="CQ484" s="136"/>
      <c r="CR484" s="136"/>
      <c r="CS484" s="136"/>
      <c r="CT484" s="136"/>
      <c r="CU484" s="136"/>
      <c r="CV484" s="136"/>
      <c r="CW484" s="136"/>
      <c r="CX484" s="136"/>
      <c r="CY484" s="136"/>
      <c r="CZ484" s="136"/>
      <c r="DA484" s="136"/>
      <c r="DB484" s="136"/>
      <c r="DC484" s="136"/>
      <c r="DD484" s="136"/>
      <c r="DE484" s="136"/>
      <c r="DF484" s="136"/>
      <c r="DG484" s="136"/>
      <c r="DH484" s="136"/>
      <c r="DI484" s="136"/>
      <c r="DJ484" s="136"/>
      <c r="DK484" s="136"/>
      <c r="DL484" s="136"/>
      <c r="DM484" s="136"/>
      <c r="DN484" s="136"/>
      <c r="DO484" s="136"/>
      <c r="DP484" s="136"/>
      <c r="DQ484" s="136"/>
      <c r="DR484" s="136"/>
      <c r="DS484" s="136"/>
      <c r="DT484" s="136"/>
      <c r="DU484" s="136"/>
      <c r="DV484" s="136"/>
      <c r="DW484" s="136"/>
      <c r="DX484" s="136"/>
      <c r="DY484" s="136"/>
      <c r="DZ484" s="136"/>
      <c r="EA484" s="136"/>
      <c r="EB484" s="136"/>
      <c r="EC484" s="136"/>
      <c r="ED484" s="136"/>
      <c r="EE484" s="136"/>
      <c r="EF484" s="136"/>
      <c r="EG484" s="136"/>
      <c r="EH484" s="136"/>
      <c r="EI484" s="136"/>
      <c r="EJ484" s="136"/>
      <c r="EK484" s="136"/>
      <c r="EL484" s="136"/>
      <c r="EM484" s="136"/>
      <c r="EN484" s="136"/>
      <c r="EO484" s="136"/>
      <c r="EP484" s="136"/>
      <c r="EQ484" s="136"/>
      <c r="ER484" s="136"/>
      <c r="ES484" s="136"/>
      <c r="ET484" s="136"/>
      <c r="EU484" s="136"/>
      <c r="EV484" s="136"/>
      <c r="EW484" s="136"/>
      <c r="EX484" s="136"/>
      <c r="EY484" s="136"/>
      <c r="EZ484" s="136"/>
      <c r="FA484" s="136"/>
      <c r="FB484" s="136"/>
      <c r="FC484" s="136"/>
      <c r="FD484" s="136"/>
      <c r="FE484" s="136"/>
      <c r="FF484" s="136"/>
      <c r="FG484" s="136"/>
      <c r="FH484" s="136"/>
      <c r="FI484" s="136"/>
      <c r="FJ484" s="136"/>
      <c r="FK484" s="136"/>
      <c r="FL484" s="136"/>
      <c r="FM484" s="136"/>
      <c r="FN484" s="136"/>
      <c r="FO484" s="136"/>
      <c r="FP484" s="136"/>
      <c r="FQ484" s="136"/>
      <c r="FR484" s="136"/>
      <c r="FS484" s="136"/>
      <c r="FT484" s="136"/>
      <c r="FU484" s="136"/>
      <c r="FV484" s="136"/>
      <c r="FW484" s="136"/>
      <c r="FX484" s="136"/>
      <c r="FY484" s="136"/>
      <c r="FZ484" s="136"/>
      <c r="GA484" s="136"/>
      <c r="GB484" s="136"/>
      <c r="GC484" s="136"/>
      <c r="GD484" s="136"/>
      <c r="GE484" s="136"/>
      <c r="GF484" s="136"/>
      <c r="GG484" s="136"/>
      <c r="GH484" s="136"/>
      <c r="GI484" s="136"/>
      <c r="GJ484" s="136"/>
      <c r="GK484" s="136"/>
      <c r="GL484" s="136"/>
      <c r="GM484" s="136"/>
      <c r="GN484" s="136"/>
      <c r="GO484" s="136"/>
      <c r="GP484" s="136"/>
      <c r="GQ484" s="136"/>
      <c r="GR484" s="136"/>
      <c r="GS484" s="136"/>
      <c r="GT484" s="136"/>
      <c r="GU484" s="136"/>
      <c r="GV484" s="136"/>
      <c r="GW484" s="136"/>
      <c r="GX484" s="136"/>
      <c r="GY484" s="136"/>
      <c r="GZ484" s="136"/>
      <c r="HA484" s="136"/>
      <c r="HB484" s="136"/>
      <c r="HC484" s="136"/>
      <c r="HD484" s="136"/>
      <c r="HE484" s="136"/>
      <c r="HF484" s="136"/>
      <c r="HG484" s="136"/>
      <c r="HH484" s="136"/>
      <c r="HI484" s="136"/>
      <c r="HJ484" s="136"/>
      <c r="HK484" s="136"/>
      <c r="HL484" s="136"/>
      <c r="HM484" s="136"/>
      <c r="HN484" s="136"/>
      <c r="HO484" s="136"/>
      <c r="HP484" s="136"/>
      <c r="HQ484" s="136"/>
      <c r="HR484" s="136"/>
      <c r="HS484" s="136"/>
      <c r="HT484" s="136"/>
      <c r="HU484" s="136"/>
      <c r="HV484" s="136"/>
      <c r="HW484" s="136"/>
      <c r="HX484" s="136"/>
      <c r="HY484" s="136"/>
      <c r="HZ484" s="136"/>
      <c r="IA484" s="136"/>
      <c r="IB484" s="136"/>
      <c r="IC484" s="136"/>
      <c r="ID484" s="136"/>
      <c r="IE484" s="136"/>
      <c r="IF484" s="136"/>
      <c r="IG484" s="136"/>
      <c r="IH484" s="136"/>
      <c r="II484" s="136"/>
      <c r="IJ484" s="136"/>
      <c r="IK484" s="136"/>
      <c r="IL484" s="136"/>
      <c r="IM484" s="136"/>
      <c r="IN484" s="136"/>
      <c r="IO484" s="136"/>
      <c r="IP484" s="136"/>
      <c r="IQ484" s="136"/>
      <c r="IR484" s="136"/>
      <c r="IS484" s="136"/>
      <c r="IT484" s="136"/>
      <c r="IU484" s="136"/>
    </row>
    <row r="485" spans="1:255" s="192" customFormat="1" ht="25.5" hidden="1">
      <c r="A485" s="183" t="str">
        <f t="shared" si="59"/>
        <v>71090102000000</v>
      </c>
      <c r="B485" s="184" t="s">
        <v>439</v>
      </c>
      <c r="C485" s="133" t="s">
        <v>187</v>
      </c>
      <c r="D485" s="132" t="s">
        <v>106</v>
      </c>
      <c r="E485" s="131" t="s">
        <v>140</v>
      </c>
      <c r="F485" s="185" t="s">
        <v>441</v>
      </c>
      <c r="G485" s="186" t="s">
        <v>440</v>
      </c>
      <c r="H485" s="150">
        <v>2911</v>
      </c>
      <c r="I485" s="151" t="s">
        <v>187</v>
      </c>
      <c r="J485" s="152">
        <v>1</v>
      </c>
      <c r="K485" s="152">
        <v>2</v>
      </c>
      <c r="L485" s="153" t="s">
        <v>321</v>
      </c>
      <c r="M485" s="154"/>
      <c r="N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7.13'!N485</f>
        <v>#REF!</v>
      </c>
      <c r="O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7.13'!O485</f>
        <v>#REF!</v>
      </c>
      <c r="P485" s="228" t="str">
        <f t="shared" si="53"/>
        <v xml:space="preserve"> </v>
      </c>
      <c r="Q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28" t="str">
        <f t="shared" si="54"/>
        <v xml:space="preserve"> </v>
      </c>
      <c r="S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28" t="str">
        <f t="shared" si="55"/>
        <v xml:space="preserve"> </v>
      </c>
      <c r="U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7.13'!P485</f>
        <v>#REF!</v>
      </c>
      <c r="W485" s="228" t="str">
        <f t="shared" si="56"/>
        <v xml:space="preserve"> </v>
      </c>
      <c r="X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28" t="str">
        <f t="shared" si="57"/>
        <v xml:space="preserve"> </v>
      </c>
      <c r="Z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28" t="str">
        <f t="shared" si="58"/>
        <v xml:space="preserve"> </v>
      </c>
      <c r="AB48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6" customFormat="1" ht="12.75" hidden="1">
      <c r="A486" s="183" t="str">
        <f t="shared" si="59"/>
        <v>71090102000001</v>
      </c>
      <c r="B486" s="184" t="s">
        <v>439</v>
      </c>
      <c r="C486" s="133" t="s">
        <v>187</v>
      </c>
      <c r="D486" s="132" t="s">
        <v>106</v>
      </c>
      <c r="E486" s="131" t="s">
        <v>140</v>
      </c>
      <c r="F486" s="185" t="s">
        <v>441</v>
      </c>
      <c r="G486" s="186" t="s">
        <v>96</v>
      </c>
      <c r="H486" s="24"/>
      <c r="I486" s="24"/>
      <c r="J486" s="25"/>
      <c r="K486" s="25"/>
      <c r="L486" s="29" t="s">
        <v>108</v>
      </c>
      <c r="M486" s="30"/>
      <c r="N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7.13'!N486</f>
        <v>#REF!</v>
      </c>
      <c r="O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7.13'!O486</f>
        <v>#REF!</v>
      </c>
      <c r="P486" s="226" t="str">
        <f t="shared" si="53"/>
        <v xml:space="preserve"> </v>
      </c>
      <c r="Q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26" t="str">
        <f t="shared" si="54"/>
        <v xml:space="preserve"> </v>
      </c>
      <c r="S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26" t="str">
        <f t="shared" si="55"/>
        <v xml:space="preserve"> </v>
      </c>
      <c r="U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7.13'!P486</f>
        <v>#REF!</v>
      </c>
      <c r="W486" s="226" t="str">
        <f t="shared" si="56"/>
        <v xml:space="preserve"> </v>
      </c>
      <c r="X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26" t="str">
        <f t="shared" si="57"/>
        <v xml:space="preserve"> </v>
      </c>
      <c r="Z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26" t="str">
        <f t="shared" si="58"/>
        <v xml:space="preserve"> </v>
      </c>
      <c r="AB48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97" customFormat="1" ht="13.5" hidden="1">
      <c r="A487" s="183" t="str">
        <f t="shared" si="59"/>
        <v>71090102010000</v>
      </c>
      <c r="B487" s="184" t="s">
        <v>439</v>
      </c>
      <c r="C487" s="133" t="s">
        <v>187</v>
      </c>
      <c r="D487" s="132" t="s">
        <v>106</v>
      </c>
      <c r="E487" s="131" t="s">
        <v>140</v>
      </c>
      <c r="F487" s="185" t="s">
        <v>106</v>
      </c>
      <c r="G487" s="186" t="s">
        <v>440</v>
      </c>
      <c r="H487" s="145"/>
      <c r="I487" s="146"/>
      <c r="J487" s="147"/>
      <c r="K487" s="147"/>
      <c r="L487" s="26" t="s">
        <v>322</v>
      </c>
      <c r="M487" s="27"/>
      <c r="N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29" t="str">
        <f t="shared" si="53"/>
        <v xml:space="preserve"> </v>
      </c>
      <c r="Q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29" t="str">
        <f t="shared" si="54"/>
        <v xml:space="preserve"> </v>
      </c>
      <c r="S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29" t="str">
        <f t="shared" si="55"/>
        <v xml:space="preserve"> </v>
      </c>
      <c r="U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29" t="str">
        <f t="shared" si="56"/>
        <v xml:space="preserve"> </v>
      </c>
      <c r="X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29" t="str">
        <f t="shared" si="57"/>
        <v xml:space="preserve"> </v>
      </c>
      <c r="Z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29" t="str">
        <f t="shared" si="58"/>
        <v xml:space="preserve"> </v>
      </c>
      <c r="AB48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6" customFormat="1" hidden="1">
      <c r="A488" s="183" t="str">
        <f t="shared" si="59"/>
        <v>71090102014239</v>
      </c>
      <c r="B488" s="184" t="s">
        <v>439</v>
      </c>
      <c r="C488" s="133" t="s">
        <v>187</v>
      </c>
      <c r="D488" s="132" t="s">
        <v>106</v>
      </c>
      <c r="E488" s="131" t="s">
        <v>140</v>
      </c>
      <c r="F488" s="185" t="s">
        <v>106</v>
      </c>
      <c r="G488" s="130">
        <v>4239</v>
      </c>
      <c r="H488" s="24"/>
      <c r="I488" s="17"/>
      <c r="J488" s="18"/>
      <c r="K488" s="18"/>
      <c r="L488" s="28" t="s">
        <v>125</v>
      </c>
      <c r="M488" s="11">
        <v>4239</v>
      </c>
      <c r="N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30" t="str">
        <f t="shared" si="53"/>
        <v xml:space="preserve"> </v>
      </c>
      <c r="Q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30" t="str">
        <f t="shared" si="54"/>
        <v xml:space="preserve"> </v>
      </c>
      <c r="S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30" t="str">
        <f t="shared" si="55"/>
        <v xml:space="preserve"> </v>
      </c>
      <c r="U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30" t="str">
        <f t="shared" si="56"/>
        <v xml:space="preserve"> </v>
      </c>
      <c r="X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30" t="str">
        <f t="shared" si="57"/>
        <v xml:space="preserve"> </v>
      </c>
      <c r="Z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30" t="str">
        <f t="shared" si="58"/>
        <v xml:space="preserve"> </v>
      </c>
      <c r="AB4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6" customFormat="1" ht="25.5" hidden="1">
      <c r="A489" s="183" t="str">
        <f t="shared" si="59"/>
        <v>71090102014511</v>
      </c>
      <c r="B489" s="199" t="s">
        <v>439</v>
      </c>
      <c r="C489" s="133" t="s">
        <v>187</v>
      </c>
      <c r="D489" s="132" t="s">
        <v>106</v>
      </c>
      <c r="E489" s="131" t="s">
        <v>140</v>
      </c>
      <c r="F489" s="185" t="s">
        <v>106</v>
      </c>
      <c r="G489" s="130">
        <v>4511</v>
      </c>
      <c r="H489" s="190"/>
      <c r="I489" s="193"/>
      <c r="J489" s="200"/>
      <c r="K489" s="201"/>
      <c r="L489" s="202" t="s">
        <v>217</v>
      </c>
      <c r="M489" s="12">
        <v>4511</v>
      </c>
      <c r="N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30" t="str">
        <f t="shared" si="53"/>
        <v xml:space="preserve"> </v>
      </c>
      <c r="Q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30" t="str">
        <f t="shared" si="54"/>
        <v xml:space="preserve"> </v>
      </c>
      <c r="S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30" t="str">
        <f t="shared" si="55"/>
        <v xml:space="preserve"> </v>
      </c>
      <c r="U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30" t="str">
        <f t="shared" si="56"/>
        <v xml:space="preserve"> </v>
      </c>
      <c r="X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30" t="str">
        <f t="shared" si="57"/>
        <v xml:space="preserve"> </v>
      </c>
      <c r="Z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30" t="str">
        <f t="shared" si="58"/>
        <v xml:space="preserve"> </v>
      </c>
      <c r="AB48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97" customFormat="1" ht="13.5" hidden="1">
      <c r="A490" s="183" t="str">
        <f t="shared" si="59"/>
        <v>71090102020000</v>
      </c>
      <c r="B490" s="184" t="s">
        <v>439</v>
      </c>
      <c r="C490" s="133" t="s">
        <v>187</v>
      </c>
      <c r="D490" s="132" t="s">
        <v>106</v>
      </c>
      <c r="E490" s="131" t="s">
        <v>140</v>
      </c>
      <c r="F490" s="185" t="s">
        <v>140</v>
      </c>
      <c r="G490" s="186" t="s">
        <v>440</v>
      </c>
      <c r="H490" s="145"/>
      <c r="I490" s="146"/>
      <c r="J490" s="147"/>
      <c r="K490" s="147"/>
      <c r="L490" s="26" t="s">
        <v>323</v>
      </c>
      <c r="M490" s="27"/>
      <c r="N490" s="196" t="e">
        <f>+'havelvac 7.2'!N489+'havelvac 7.3'!N489+'havelvac 7.4'!N489+'havelvac 7.5'!N489+'havelvac 7.6'!N489+'havelvac 7.7'!N489+'havelvac 7.9'!N489+'havelvac 7.8'!N489+'havelvac 7.10'!N489+'havelvac 7.11'!N489+'havelvac 7.12'!N489+'havelvac 7.13'!#REF!</f>
        <v>#REF!</v>
      </c>
      <c r="O490" s="196" t="e">
        <f>+'havelvac 7.2'!O489+'havelvac 7.3'!O489+'havelvac 7.4'!O489+'havelvac 7.5'!O489+'havelvac 7.6'!O489+'havelvac 7.7'!O489+'havelvac 7.9'!O489+'havelvac 7.8'!O489+'havelvac 7.10'!O489+'havelvac 7.11'!O489+'havelvac 7.12'!O489+'havelvac 7.13'!#REF!</f>
        <v>#REF!</v>
      </c>
      <c r="P490" s="229" t="str">
        <f t="shared" si="53"/>
        <v xml:space="preserve"> </v>
      </c>
      <c r="Q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29" t="str">
        <f t="shared" si="54"/>
        <v xml:space="preserve"> </v>
      </c>
      <c r="S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29" t="str">
        <f t="shared" si="55"/>
        <v xml:space="preserve"> </v>
      </c>
      <c r="U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96" t="e">
        <f>+'havelvac 7.2'!P489+'havelvac 7.3'!P489+'havelvac 7.4'!P489+'havelvac 7.5'!P489+'havelvac 7.6'!P489+'havelvac 7.7'!P489+'havelvac 7.9'!P489+'havelvac 7.8'!P489+'havelvac 7.10'!P489+'havelvac 7.11'!P489+'havelvac 7.12'!P489+'havelvac 7.13'!#REF!</f>
        <v>#REF!</v>
      </c>
      <c r="W490" s="229" t="str">
        <f t="shared" si="56"/>
        <v xml:space="preserve"> </v>
      </c>
      <c r="X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29" t="str">
        <f t="shared" si="57"/>
        <v xml:space="preserve"> </v>
      </c>
      <c r="Z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29" t="str">
        <f t="shared" si="58"/>
        <v xml:space="preserve"> </v>
      </c>
      <c r="AB49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6" customFormat="1" hidden="1">
      <c r="A491" s="183" t="str">
        <f t="shared" si="59"/>
        <v>71090102024239</v>
      </c>
      <c r="B491" s="184" t="s">
        <v>439</v>
      </c>
      <c r="C491" s="133" t="s">
        <v>187</v>
      </c>
      <c r="D491" s="132" t="s">
        <v>106</v>
      </c>
      <c r="E491" s="131" t="s">
        <v>140</v>
      </c>
      <c r="F491" s="185" t="s">
        <v>140</v>
      </c>
      <c r="G491" s="130">
        <v>4239</v>
      </c>
      <c r="H491" s="24"/>
      <c r="I491" s="17"/>
      <c r="J491" s="18"/>
      <c r="K491" s="18"/>
      <c r="L491" s="28" t="s">
        <v>125</v>
      </c>
      <c r="M491" s="11">
        <v>4239</v>
      </c>
      <c r="N491" s="182" t="e">
        <f>+'havelvac 7.2'!N490+'havelvac 7.3'!N490+'havelvac 7.4'!N490+'havelvac 7.5'!N490+'havelvac 7.6'!N490+'havelvac 7.7'!N490+'havelvac 7.9'!N490+'havelvac 7.8'!N490+'havelvac 7.10'!N490+'havelvac 7.11'!N490+'havelvac 7.12'!N490+'havelvac 7.13'!#REF!</f>
        <v>#REF!</v>
      </c>
      <c r="O491" s="182" t="e">
        <f>+'havelvac 7.2'!O490+'havelvac 7.3'!O490+'havelvac 7.4'!O490+'havelvac 7.5'!O490+'havelvac 7.6'!O490+'havelvac 7.7'!O490+'havelvac 7.9'!O490+'havelvac 7.8'!O490+'havelvac 7.10'!O490+'havelvac 7.11'!O490+'havelvac 7.12'!O490+'havelvac 7.13'!#REF!</f>
        <v>#REF!</v>
      </c>
      <c r="P491" s="230" t="str">
        <f t="shared" si="53"/>
        <v xml:space="preserve"> </v>
      </c>
      <c r="Q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30" t="str">
        <f t="shared" si="54"/>
        <v xml:space="preserve"> </v>
      </c>
      <c r="S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30" t="str">
        <f t="shared" si="55"/>
        <v xml:space="preserve"> </v>
      </c>
      <c r="U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82" t="e">
        <f>+'havelvac 7.2'!P490+'havelvac 7.3'!P490+'havelvac 7.4'!P490+'havelvac 7.5'!P490+'havelvac 7.6'!P490+'havelvac 7.7'!P490+'havelvac 7.9'!P490+'havelvac 7.8'!P490+'havelvac 7.10'!P490+'havelvac 7.11'!P490+'havelvac 7.12'!P490+'havelvac 7.13'!#REF!</f>
        <v>#REF!</v>
      </c>
      <c r="W491" s="230" t="str">
        <f t="shared" si="56"/>
        <v xml:space="preserve"> </v>
      </c>
      <c r="X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30" t="str">
        <f t="shared" si="57"/>
        <v xml:space="preserve"> </v>
      </c>
      <c r="Z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30" t="str">
        <f t="shared" si="58"/>
        <v xml:space="preserve"> </v>
      </c>
      <c r="AB49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6" customFormat="1" ht="25.5" hidden="1">
      <c r="A492" s="183" t="str">
        <f t="shared" si="59"/>
        <v>71090102024511</v>
      </c>
      <c r="B492" s="199" t="s">
        <v>439</v>
      </c>
      <c r="C492" s="133" t="s">
        <v>187</v>
      </c>
      <c r="D492" s="132" t="s">
        <v>106</v>
      </c>
      <c r="E492" s="131" t="s">
        <v>140</v>
      </c>
      <c r="F492" s="185" t="s">
        <v>140</v>
      </c>
      <c r="G492" s="130">
        <v>4511</v>
      </c>
      <c r="H492" s="190"/>
      <c r="I492" s="193"/>
      <c r="J492" s="200"/>
      <c r="K492" s="201"/>
      <c r="L492" s="202" t="s">
        <v>217</v>
      </c>
      <c r="M492" s="12">
        <v>4511</v>
      </c>
      <c r="N492" s="182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92" s="182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92" s="230" t="str">
        <f t="shared" si="53"/>
        <v xml:space="preserve"> </v>
      </c>
      <c r="Q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30" t="str">
        <f t="shared" si="54"/>
        <v xml:space="preserve"> </v>
      </c>
      <c r="S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30" t="str">
        <f t="shared" si="55"/>
        <v xml:space="preserve"> </v>
      </c>
      <c r="U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82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92" s="230" t="str">
        <f t="shared" si="56"/>
        <v xml:space="preserve"> </v>
      </c>
      <c r="X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30" t="str">
        <f t="shared" si="57"/>
        <v xml:space="preserve"> </v>
      </c>
      <c r="Z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30" t="str">
        <f t="shared" si="58"/>
        <v xml:space="preserve"> </v>
      </c>
      <c r="AB49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97" customFormat="1" ht="13.5" hidden="1">
      <c r="A493" s="183" t="str">
        <f t="shared" si="59"/>
        <v>71090102030000</v>
      </c>
      <c r="B493" s="184" t="s">
        <v>439</v>
      </c>
      <c r="C493" s="133" t="s">
        <v>187</v>
      </c>
      <c r="D493" s="132" t="s">
        <v>106</v>
      </c>
      <c r="E493" s="131" t="s">
        <v>140</v>
      </c>
      <c r="F493" s="185" t="s">
        <v>442</v>
      </c>
      <c r="G493" s="186" t="s">
        <v>440</v>
      </c>
      <c r="H493" s="145"/>
      <c r="I493" s="146"/>
      <c r="J493" s="147"/>
      <c r="K493" s="147"/>
      <c r="L493" s="26" t="s">
        <v>324</v>
      </c>
      <c r="M493" s="27"/>
      <c r="N493" s="196">
        <f>+'havelvac 7.2'!N492+'havelvac 7.3'!N492+'havelvac 7.4'!N492+'havelvac 7.5'!N492+'havelvac 7.6'!N492+'havelvac 7.7'!N492+'havelvac 7.9'!N492+'havelvac 7.8'!N492+'havelvac 7.10'!N492+'havelvac 7.11'!N492+'havelvac 7.12'!N492+'havelvac 7.13'!N490</f>
        <v>0</v>
      </c>
      <c r="O493" s="196">
        <f>+'havelvac 7.2'!O492+'havelvac 7.3'!O492+'havelvac 7.4'!O492+'havelvac 7.5'!O492+'havelvac 7.6'!O492+'havelvac 7.7'!O492+'havelvac 7.9'!O492+'havelvac 7.8'!O492+'havelvac 7.10'!O492+'havelvac 7.11'!O492+'havelvac 7.12'!O492+'havelvac 7.13'!O490</f>
        <v>0</v>
      </c>
      <c r="P493" s="229" t="str">
        <f t="shared" si="53"/>
        <v xml:space="preserve"> </v>
      </c>
      <c r="Q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29" t="str">
        <f t="shared" si="54"/>
        <v xml:space="preserve"> </v>
      </c>
      <c r="S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29" t="str">
        <f t="shared" si="55"/>
        <v xml:space="preserve"> </v>
      </c>
      <c r="U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96">
        <f>+'havelvac 7.2'!P492+'havelvac 7.3'!P492+'havelvac 7.4'!P492+'havelvac 7.5'!P492+'havelvac 7.6'!P492+'havelvac 7.7'!P492+'havelvac 7.9'!P492+'havelvac 7.8'!P492+'havelvac 7.10'!P492+'havelvac 7.11'!P492+'havelvac 7.12'!P492+'havelvac 7.13'!P490</f>
        <v>0</v>
      </c>
      <c r="W493" s="229" t="str">
        <f t="shared" si="56"/>
        <v xml:space="preserve"> </v>
      </c>
      <c r="X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29" t="str">
        <f t="shared" si="57"/>
        <v xml:space="preserve"> </v>
      </c>
      <c r="Z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29" t="str">
        <f t="shared" si="58"/>
        <v xml:space="preserve"> </v>
      </c>
      <c r="AB49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6" customFormat="1" hidden="1">
      <c r="A494" s="183" t="str">
        <f t="shared" si="59"/>
        <v>71090102034239</v>
      </c>
      <c r="B494" s="184" t="s">
        <v>439</v>
      </c>
      <c r="C494" s="133" t="s">
        <v>187</v>
      </c>
      <c r="D494" s="132" t="s">
        <v>106</v>
      </c>
      <c r="E494" s="131" t="s">
        <v>140</v>
      </c>
      <c r="F494" s="185" t="s">
        <v>442</v>
      </c>
      <c r="G494" s="130">
        <v>4239</v>
      </c>
      <c r="H494" s="24"/>
      <c r="I494" s="17"/>
      <c r="J494" s="18"/>
      <c r="K494" s="18"/>
      <c r="L494" s="28" t="s">
        <v>125</v>
      </c>
      <c r="M494" s="11">
        <v>4239</v>
      </c>
      <c r="N494" s="182">
        <f>+'havelvac 7.2'!N493+'havelvac 7.3'!N493+'havelvac 7.4'!N493+'havelvac 7.5'!N493+'havelvac 7.6'!N493+'havelvac 7.7'!N493+'havelvac 7.9'!N493+'havelvac 7.8'!N493+'havelvac 7.10'!N493+'havelvac 7.11'!N493+'havelvac 7.12'!N493+'havelvac 7.13'!N491</f>
        <v>0</v>
      </c>
      <c r="O494" s="182">
        <f>+'havelvac 7.2'!O493+'havelvac 7.3'!O493+'havelvac 7.4'!O493+'havelvac 7.5'!O493+'havelvac 7.6'!O493+'havelvac 7.7'!O493+'havelvac 7.9'!O493+'havelvac 7.8'!O493+'havelvac 7.10'!O493+'havelvac 7.11'!O493+'havelvac 7.12'!O493+'havelvac 7.13'!O491</f>
        <v>0</v>
      </c>
      <c r="P494" s="230" t="str">
        <f t="shared" si="53"/>
        <v xml:space="preserve"> </v>
      </c>
      <c r="Q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30" t="str">
        <f t="shared" si="54"/>
        <v xml:space="preserve"> </v>
      </c>
      <c r="S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30" t="str">
        <f t="shared" si="55"/>
        <v xml:space="preserve"> </v>
      </c>
      <c r="U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82">
        <f>+'havelvac 7.2'!P493+'havelvac 7.3'!P493+'havelvac 7.4'!P493+'havelvac 7.5'!P493+'havelvac 7.6'!P493+'havelvac 7.7'!P493+'havelvac 7.9'!P493+'havelvac 7.8'!P493+'havelvac 7.10'!P493+'havelvac 7.11'!P493+'havelvac 7.12'!P493+'havelvac 7.13'!P491</f>
        <v>0</v>
      </c>
      <c r="W494" s="230" t="str">
        <f t="shared" si="56"/>
        <v xml:space="preserve"> </v>
      </c>
      <c r="X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30" t="str">
        <f t="shared" si="57"/>
        <v xml:space="preserve"> </v>
      </c>
      <c r="Z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30" t="str">
        <f t="shared" si="58"/>
        <v xml:space="preserve"> </v>
      </c>
      <c r="AB49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6" customFormat="1" ht="25.5" hidden="1">
      <c r="A495" s="183" t="str">
        <f t="shared" si="59"/>
        <v>71090102034511</v>
      </c>
      <c r="B495" s="199" t="s">
        <v>439</v>
      </c>
      <c r="C495" s="133" t="s">
        <v>187</v>
      </c>
      <c r="D495" s="132" t="s">
        <v>106</v>
      </c>
      <c r="E495" s="131" t="s">
        <v>140</v>
      </c>
      <c r="F495" s="185" t="s">
        <v>442</v>
      </c>
      <c r="G495" s="130">
        <v>4511</v>
      </c>
      <c r="H495" s="190"/>
      <c r="I495" s="193"/>
      <c r="J495" s="200"/>
      <c r="K495" s="201"/>
      <c r="L495" s="202" t="s">
        <v>217</v>
      </c>
      <c r="M495" s="12">
        <v>4511</v>
      </c>
      <c r="N495" s="182">
        <f>+'havelvac 7.2'!N494+'havelvac 7.3'!N494+'havelvac 7.4'!N494+'havelvac 7.5'!N494+'havelvac 7.6'!N494+'havelvac 7.7'!N494+'havelvac 7.9'!N494+'havelvac 7.8'!N494+'havelvac 7.10'!N494+'havelvac 7.11'!N494+'havelvac 7.12'!N494+'havelvac 7.13'!N492</f>
        <v>0</v>
      </c>
      <c r="O495" s="182">
        <f>+'havelvac 7.2'!O494+'havelvac 7.3'!O494+'havelvac 7.4'!O494+'havelvac 7.5'!O494+'havelvac 7.6'!O494+'havelvac 7.7'!O494+'havelvac 7.9'!O494+'havelvac 7.8'!O494+'havelvac 7.10'!O494+'havelvac 7.11'!O494+'havelvac 7.12'!O494+'havelvac 7.13'!O492</f>
        <v>0</v>
      </c>
      <c r="P495" s="230" t="str">
        <f t="shared" si="53"/>
        <v xml:space="preserve"> </v>
      </c>
      <c r="Q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30" t="str">
        <f t="shared" si="54"/>
        <v xml:space="preserve"> </v>
      </c>
      <c r="S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30" t="str">
        <f t="shared" si="55"/>
        <v xml:space="preserve"> </v>
      </c>
      <c r="U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82">
        <f>+'havelvac 7.2'!P494+'havelvac 7.3'!P494+'havelvac 7.4'!P494+'havelvac 7.5'!P494+'havelvac 7.6'!P494+'havelvac 7.7'!P494+'havelvac 7.9'!P494+'havelvac 7.8'!P494+'havelvac 7.10'!P494+'havelvac 7.11'!P494+'havelvac 7.12'!P494+'havelvac 7.13'!P492</f>
        <v>0</v>
      </c>
      <c r="W495" s="230" t="str">
        <f t="shared" si="56"/>
        <v xml:space="preserve"> </v>
      </c>
      <c r="X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30" t="str">
        <f t="shared" si="57"/>
        <v xml:space="preserve"> </v>
      </c>
      <c r="Z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30" t="str">
        <f t="shared" si="58"/>
        <v xml:space="preserve"> </v>
      </c>
      <c r="AB49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88" customFormat="1" ht="13.5" hidden="1">
      <c r="A496" s="183" t="str">
        <f t="shared" si="59"/>
        <v>71090200000000</v>
      </c>
      <c r="B496" s="184" t="s">
        <v>439</v>
      </c>
      <c r="C496" s="133" t="s">
        <v>187</v>
      </c>
      <c r="D496" s="132" t="s">
        <v>140</v>
      </c>
      <c r="E496" s="131" t="s">
        <v>441</v>
      </c>
      <c r="F496" s="185" t="s">
        <v>441</v>
      </c>
      <c r="G496" s="186" t="s">
        <v>440</v>
      </c>
      <c r="H496" s="174">
        <v>2920</v>
      </c>
      <c r="I496" s="165" t="s">
        <v>187</v>
      </c>
      <c r="J496" s="166">
        <v>2</v>
      </c>
      <c r="K496" s="166">
        <v>0</v>
      </c>
      <c r="L496" s="167" t="s">
        <v>325</v>
      </c>
      <c r="M496" s="175"/>
      <c r="N496" s="187">
        <f>+'havelvac 7.2'!N495+'havelvac 7.3'!N495+'havelvac 7.4'!N495+'havelvac 7.5'!N495+'havelvac 7.6'!N495+'havelvac 7.7'!N495+'havelvac 7.9'!N495+'havelvac 7.8'!N495+'havelvac 7.10'!N495+'havelvac 7.11'!N495+'havelvac 7.12'!N495+'havelvac 7.13'!N493</f>
        <v>0</v>
      </c>
      <c r="O496" s="187">
        <f>+'havelvac 7.2'!O495+'havelvac 7.3'!O495+'havelvac 7.4'!O495+'havelvac 7.5'!O495+'havelvac 7.6'!O495+'havelvac 7.7'!O495+'havelvac 7.9'!O495+'havelvac 7.8'!O495+'havelvac 7.10'!O495+'havelvac 7.11'!O495+'havelvac 7.12'!O495+'havelvac 7.13'!O493</f>
        <v>0</v>
      </c>
      <c r="P496" s="227" t="str">
        <f t="shared" si="53"/>
        <v xml:space="preserve"> </v>
      </c>
      <c r="Q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27" t="str">
        <f t="shared" si="54"/>
        <v xml:space="preserve"> </v>
      </c>
      <c r="S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27" t="str">
        <f t="shared" si="55"/>
        <v xml:space="preserve"> </v>
      </c>
      <c r="U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87">
        <f>+'havelvac 7.2'!P495+'havelvac 7.3'!P495+'havelvac 7.4'!P495+'havelvac 7.5'!P495+'havelvac 7.6'!P495+'havelvac 7.7'!P495+'havelvac 7.9'!P495+'havelvac 7.8'!P495+'havelvac 7.10'!P495+'havelvac 7.11'!P495+'havelvac 7.12'!P495+'havelvac 7.13'!P493</f>
        <v>0</v>
      </c>
      <c r="W496" s="227" t="str">
        <f t="shared" si="56"/>
        <v xml:space="preserve"> </v>
      </c>
      <c r="X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27" t="str">
        <f t="shared" si="57"/>
        <v xml:space="preserve"> </v>
      </c>
      <c r="Z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27" t="str">
        <f t="shared" si="58"/>
        <v xml:space="preserve"> </v>
      </c>
      <c r="AB49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6" customFormat="1" ht="12.75" hidden="1">
      <c r="A497" s="183" t="str">
        <f t="shared" si="59"/>
        <v>71090200000001</v>
      </c>
      <c r="B497" s="184" t="s">
        <v>439</v>
      </c>
      <c r="C497" s="133" t="s">
        <v>187</v>
      </c>
      <c r="D497" s="132" t="s">
        <v>140</v>
      </c>
      <c r="E497" s="131" t="s">
        <v>441</v>
      </c>
      <c r="F497" s="185" t="s">
        <v>441</v>
      </c>
      <c r="G497" s="186" t="s">
        <v>96</v>
      </c>
      <c r="H497" s="24"/>
      <c r="I497" s="17"/>
      <c r="J497" s="18"/>
      <c r="K497" s="18"/>
      <c r="L497" s="29" t="s">
        <v>110</v>
      </c>
      <c r="M497" s="30"/>
      <c r="N497" s="189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497" s="189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497" s="226" t="str">
        <f t="shared" si="53"/>
        <v xml:space="preserve"> </v>
      </c>
      <c r="Q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26" t="str">
        <f t="shared" si="54"/>
        <v xml:space="preserve"> </v>
      </c>
      <c r="S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26" t="str">
        <f t="shared" si="55"/>
        <v xml:space="preserve"> </v>
      </c>
      <c r="U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89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497" s="226" t="str">
        <f t="shared" si="56"/>
        <v xml:space="preserve"> </v>
      </c>
      <c r="X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26" t="str">
        <f t="shared" si="57"/>
        <v xml:space="preserve"> </v>
      </c>
      <c r="Z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26" t="str">
        <f t="shared" si="58"/>
        <v xml:space="preserve"> </v>
      </c>
      <c r="AB49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92" customFormat="1" ht="25.5" hidden="1">
      <c r="A498" s="183" t="str">
        <f t="shared" si="59"/>
        <v>71090201000000</v>
      </c>
      <c r="B498" s="184" t="s">
        <v>439</v>
      </c>
      <c r="C498" s="133" t="s">
        <v>187</v>
      </c>
      <c r="D498" s="132" t="s">
        <v>140</v>
      </c>
      <c r="E498" s="131" t="s">
        <v>106</v>
      </c>
      <c r="F498" s="185" t="s">
        <v>441</v>
      </c>
      <c r="G498" s="186" t="s">
        <v>440</v>
      </c>
      <c r="H498" s="150">
        <v>2921</v>
      </c>
      <c r="I498" s="151" t="s">
        <v>187</v>
      </c>
      <c r="J498" s="152">
        <v>2</v>
      </c>
      <c r="K498" s="152">
        <v>1</v>
      </c>
      <c r="L498" s="153" t="s">
        <v>326</v>
      </c>
      <c r="M498" s="154"/>
      <c r="N498" s="191">
        <f>+'havelvac 7.2'!N497+'havelvac 7.3'!N497+'havelvac 7.4'!N497+'havelvac 7.5'!N497+'havelvac 7.6'!N497+'havelvac 7.7'!N497+'havelvac 7.9'!N497+'havelvac 7.8'!N497+'havelvac 7.10'!N497+'havelvac 7.11'!N497+'havelvac 7.12'!N497+'havelvac 7.13'!N495</f>
        <v>0</v>
      </c>
      <c r="O498" s="191">
        <f>+'havelvac 7.2'!O497+'havelvac 7.3'!O497+'havelvac 7.4'!O497+'havelvac 7.5'!O497+'havelvac 7.6'!O497+'havelvac 7.7'!O497+'havelvac 7.9'!O497+'havelvac 7.8'!O497+'havelvac 7.10'!O497+'havelvac 7.11'!O497+'havelvac 7.12'!O497+'havelvac 7.13'!O495</f>
        <v>0</v>
      </c>
      <c r="P498" s="228" t="str">
        <f t="shared" si="53"/>
        <v xml:space="preserve"> </v>
      </c>
      <c r="Q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28" t="str">
        <f t="shared" si="54"/>
        <v xml:space="preserve"> </v>
      </c>
      <c r="S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28" t="str">
        <f t="shared" si="55"/>
        <v xml:space="preserve"> </v>
      </c>
      <c r="U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91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498" s="228" t="str">
        <f t="shared" si="56"/>
        <v xml:space="preserve"> </v>
      </c>
      <c r="X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28" t="str">
        <f t="shared" si="57"/>
        <v xml:space="preserve"> </v>
      </c>
      <c r="Z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28" t="str">
        <f t="shared" si="58"/>
        <v xml:space="preserve"> </v>
      </c>
      <c r="AB49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6" customFormat="1" ht="12.75" hidden="1">
      <c r="A499" s="183" t="str">
        <f t="shared" si="59"/>
        <v>71090201000001</v>
      </c>
      <c r="B499" s="184" t="s">
        <v>439</v>
      </c>
      <c r="C499" s="133" t="s">
        <v>187</v>
      </c>
      <c r="D499" s="132" t="s">
        <v>140</v>
      </c>
      <c r="E499" s="131" t="s">
        <v>106</v>
      </c>
      <c r="F499" s="185" t="s">
        <v>441</v>
      </c>
      <c r="G499" s="186" t="s">
        <v>96</v>
      </c>
      <c r="H499" s="24"/>
      <c r="I499" s="24"/>
      <c r="J499" s="25"/>
      <c r="K499" s="25"/>
      <c r="L499" s="29" t="s">
        <v>108</v>
      </c>
      <c r="M499" s="30"/>
      <c r="N499" s="189">
        <f>+'havelvac 7.2'!N500+'havelvac 7.3'!N500+'havelvac 7.4'!N500+'havelvac 7.5'!N500+'havelvac 7.6'!N500+'havelvac 7.7'!N500+'havelvac 7.9'!N500+'havelvac 7.8'!N500+'havelvac 7.10'!N500+'havelvac 7.11'!N500+'havelvac 7.12'!N500+'havelvac 7.13'!N496</f>
        <v>0</v>
      </c>
      <c r="O499" s="189">
        <f>+'havelvac 7.2'!O500+'havelvac 7.3'!O500+'havelvac 7.4'!O500+'havelvac 7.5'!O500+'havelvac 7.6'!O500+'havelvac 7.7'!O500+'havelvac 7.9'!O500+'havelvac 7.8'!O500+'havelvac 7.10'!O500+'havelvac 7.11'!O500+'havelvac 7.12'!O500+'havelvac 7.13'!O496</f>
        <v>0</v>
      </c>
      <c r="P499" s="226" t="str">
        <f t="shared" si="53"/>
        <v xml:space="preserve"> </v>
      </c>
      <c r="Q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26" t="str">
        <f t="shared" si="54"/>
        <v xml:space="preserve"> </v>
      </c>
      <c r="S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26" t="str">
        <f t="shared" si="55"/>
        <v xml:space="preserve"> </v>
      </c>
      <c r="U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89">
        <f>+'havelvac 7.2'!P500+'havelvac 7.3'!P500+'havelvac 7.4'!P500+'havelvac 7.5'!P500+'havelvac 7.6'!P500+'havelvac 7.7'!P500+'havelvac 7.9'!P500+'havelvac 7.8'!P500+'havelvac 7.10'!P500+'havelvac 7.11'!P500+'havelvac 7.12'!P500+'havelvac 7.13'!P496</f>
        <v>0</v>
      </c>
      <c r="W499" s="226" t="str">
        <f t="shared" si="56"/>
        <v xml:space="preserve"> </v>
      </c>
      <c r="X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26" t="str">
        <f t="shared" si="57"/>
        <v xml:space="preserve"> </v>
      </c>
      <c r="Z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26" t="str">
        <f t="shared" si="58"/>
        <v xml:space="preserve"> </v>
      </c>
      <c r="AB49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97" customFormat="1" ht="13.5" hidden="1">
      <c r="A500" s="183" t="str">
        <f t="shared" si="59"/>
        <v>71090201010000</v>
      </c>
      <c r="B500" s="184" t="s">
        <v>439</v>
      </c>
      <c r="C500" s="133" t="s">
        <v>187</v>
      </c>
      <c r="D500" s="132" t="s">
        <v>140</v>
      </c>
      <c r="E500" s="131" t="s">
        <v>106</v>
      </c>
      <c r="F500" s="185" t="s">
        <v>106</v>
      </c>
      <c r="G500" s="186" t="s">
        <v>440</v>
      </c>
      <c r="H500" s="145"/>
      <c r="I500" s="146"/>
      <c r="J500" s="147"/>
      <c r="K500" s="147"/>
      <c r="L500" s="26" t="s">
        <v>322</v>
      </c>
      <c r="M500" s="27"/>
      <c r="N500" s="196">
        <f>+'havelvac 7.2'!N501+'havelvac 7.3'!N501+'havelvac 7.4'!N501+'havelvac 7.5'!N501+'havelvac 7.6'!N501+'havelvac 7.7'!N501+'havelvac 7.9'!N501+'havelvac 7.8'!N501+'havelvac 7.10'!N501+'havelvac 7.11'!N501+'havelvac 7.12'!N501+'havelvac 7.13'!N497</f>
        <v>0</v>
      </c>
      <c r="O500" s="196">
        <f>+'havelvac 7.2'!O501+'havelvac 7.3'!O501+'havelvac 7.4'!O501+'havelvac 7.5'!O501+'havelvac 7.6'!O501+'havelvac 7.7'!O501+'havelvac 7.9'!O501+'havelvac 7.8'!O501+'havelvac 7.10'!O501+'havelvac 7.11'!O501+'havelvac 7.12'!O501+'havelvac 7.13'!O497</f>
        <v>0</v>
      </c>
      <c r="P500" s="229" t="str">
        <f t="shared" si="53"/>
        <v xml:space="preserve"> </v>
      </c>
      <c r="Q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29" t="str">
        <f t="shared" si="54"/>
        <v xml:space="preserve"> </v>
      </c>
      <c r="S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29" t="str">
        <f t="shared" si="55"/>
        <v xml:space="preserve"> </v>
      </c>
      <c r="U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96">
        <f>+'havelvac 7.2'!P501+'havelvac 7.3'!P501+'havelvac 7.4'!P501+'havelvac 7.5'!P501+'havelvac 7.6'!P501+'havelvac 7.7'!P501+'havelvac 7.9'!P501+'havelvac 7.8'!P501+'havelvac 7.10'!P501+'havelvac 7.11'!P501+'havelvac 7.12'!P501+'havelvac 7.13'!P497</f>
        <v>0</v>
      </c>
      <c r="W500" s="229" t="str">
        <f t="shared" si="56"/>
        <v xml:space="preserve"> </v>
      </c>
      <c r="X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29" t="str">
        <f t="shared" si="57"/>
        <v xml:space="preserve"> </v>
      </c>
      <c r="Z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29" t="str">
        <f t="shared" si="58"/>
        <v xml:space="preserve"> </v>
      </c>
      <c r="AB50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6" customFormat="1" hidden="1">
      <c r="A501" s="183" t="str">
        <f t="shared" si="59"/>
        <v>71090201014239</v>
      </c>
      <c r="B501" s="184" t="s">
        <v>439</v>
      </c>
      <c r="C501" s="133" t="s">
        <v>187</v>
      </c>
      <c r="D501" s="132" t="s">
        <v>140</v>
      </c>
      <c r="E501" s="131" t="s">
        <v>106</v>
      </c>
      <c r="F501" s="185" t="s">
        <v>106</v>
      </c>
      <c r="G501" s="130">
        <v>4239</v>
      </c>
      <c r="H501" s="24"/>
      <c r="I501" s="17"/>
      <c r="J501" s="18"/>
      <c r="K501" s="18"/>
      <c r="L501" s="28" t="s">
        <v>125</v>
      </c>
      <c r="M501" s="11">
        <v>4239</v>
      </c>
      <c r="N501" s="182">
        <f>+'havelvac 7.2'!N502+'havelvac 7.3'!N502+'havelvac 7.4'!N502+'havelvac 7.5'!N502+'havelvac 7.6'!N502+'havelvac 7.7'!N502+'havelvac 7.9'!N502+'havelvac 7.8'!N502+'havelvac 7.10'!N502+'havelvac 7.11'!N502+'havelvac 7.12'!N502+'havelvac 7.13'!N500</f>
        <v>0</v>
      </c>
      <c r="O501" s="182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501" s="230" t="str">
        <f t="shared" si="53"/>
        <v xml:space="preserve"> </v>
      </c>
      <c r="Q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30" t="str">
        <f t="shared" si="54"/>
        <v xml:space="preserve"> </v>
      </c>
      <c r="S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30" t="str">
        <f t="shared" si="55"/>
        <v xml:space="preserve"> </v>
      </c>
      <c r="U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82">
        <f>+'havelvac 7.2'!P502+'havelvac 7.3'!P502+'havelvac 7.4'!P502+'havelvac 7.5'!P502+'havelvac 7.6'!P502+'havelvac 7.7'!P502+'havelvac 7.9'!P502+'havelvac 7.8'!P502+'havelvac 7.10'!P502+'havelvac 7.11'!P502+'havelvac 7.12'!P502+'havelvac 7.13'!P500</f>
        <v>0</v>
      </c>
      <c r="W501" s="230" t="str">
        <f t="shared" si="56"/>
        <v xml:space="preserve"> </v>
      </c>
      <c r="X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30" t="str">
        <f t="shared" si="57"/>
        <v xml:space="preserve"> </v>
      </c>
      <c r="Z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30" t="str">
        <f t="shared" si="58"/>
        <v xml:space="preserve"> </v>
      </c>
      <c r="AB5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6" customFormat="1" ht="25.5" hidden="1">
      <c r="A502" s="183" t="str">
        <f t="shared" si="59"/>
        <v>71090201014511</v>
      </c>
      <c r="B502" s="199" t="s">
        <v>439</v>
      </c>
      <c r="C502" s="133" t="s">
        <v>187</v>
      </c>
      <c r="D502" s="132" t="s">
        <v>140</v>
      </c>
      <c r="E502" s="131" t="s">
        <v>106</v>
      </c>
      <c r="F502" s="185" t="s">
        <v>106</v>
      </c>
      <c r="G502" s="130">
        <v>4511</v>
      </c>
      <c r="H502" s="190"/>
      <c r="I502" s="193"/>
      <c r="J502" s="200"/>
      <c r="K502" s="201"/>
      <c r="L502" s="202" t="s">
        <v>217</v>
      </c>
      <c r="M502" s="12">
        <v>4511</v>
      </c>
      <c r="N502" s="182">
        <f>+'havelvac 7.2'!N503+'havelvac 7.3'!N503+'havelvac 7.4'!N503+'havelvac 7.5'!N503+'havelvac 7.6'!N503+'havelvac 7.7'!N503+'havelvac 7.9'!N503+'havelvac 7.8'!N503+'havelvac 7.10'!N503+'havelvac 7.11'!N503+'havelvac 7.12'!N503+'havelvac 7.13'!N501</f>
        <v>0</v>
      </c>
      <c r="O502" s="182">
        <f>+'havelvac 7.2'!O503+'havelvac 7.3'!O503+'havelvac 7.4'!O503+'havelvac 7.5'!O503+'havelvac 7.6'!O503+'havelvac 7.7'!O503+'havelvac 7.9'!O503+'havelvac 7.8'!O503+'havelvac 7.10'!O503+'havelvac 7.11'!O503+'havelvac 7.12'!O503+'havelvac 7.13'!O501</f>
        <v>0</v>
      </c>
      <c r="P502" s="230" t="str">
        <f t="shared" si="53"/>
        <v xml:space="preserve"> </v>
      </c>
      <c r="Q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30" t="str">
        <f t="shared" si="54"/>
        <v xml:space="preserve"> </v>
      </c>
      <c r="S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30" t="str">
        <f t="shared" si="55"/>
        <v xml:space="preserve"> </v>
      </c>
      <c r="U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82">
        <f>+'havelvac 7.2'!P503+'havelvac 7.3'!P503+'havelvac 7.4'!P503+'havelvac 7.5'!P503+'havelvac 7.6'!P503+'havelvac 7.7'!P503+'havelvac 7.9'!P503+'havelvac 7.8'!P503+'havelvac 7.10'!P503+'havelvac 7.11'!P503+'havelvac 7.12'!P503+'havelvac 7.13'!P501</f>
        <v>0</v>
      </c>
      <c r="W502" s="230" t="str">
        <f t="shared" si="56"/>
        <v xml:space="preserve"> </v>
      </c>
      <c r="X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30" t="str">
        <f t="shared" si="57"/>
        <v xml:space="preserve"> </v>
      </c>
      <c r="Z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30" t="str">
        <f t="shared" si="58"/>
        <v xml:space="preserve"> </v>
      </c>
      <c r="AB5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97" customFormat="1" ht="13.5" hidden="1">
      <c r="A503" s="183" t="str">
        <f t="shared" si="59"/>
        <v>71090201020000</v>
      </c>
      <c r="B503" s="184" t="s">
        <v>439</v>
      </c>
      <c r="C503" s="133" t="s">
        <v>187</v>
      </c>
      <c r="D503" s="132" t="s">
        <v>140</v>
      </c>
      <c r="E503" s="131" t="s">
        <v>106</v>
      </c>
      <c r="F503" s="185" t="s">
        <v>140</v>
      </c>
      <c r="G503" s="186" t="s">
        <v>440</v>
      </c>
      <c r="H503" s="145"/>
      <c r="I503" s="146"/>
      <c r="J503" s="147"/>
      <c r="K503" s="147"/>
      <c r="L503" s="26" t="s">
        <v>323</v>
      </c>
      <c r="M503" s="27"/>
      <c r="N503" s="196">
        <f>+'havelvac 7.2'!N504+'havelvac 7.3'!N504+'havelvac 7.4'!N504+'havelvac 7.5'!N504+'havelvac 7.6'!N504+'havelvac 7.7'!N504+'havelvac 7.9'!N504+'havelvac 7.8'!N504+'havelvac 7.10'!N504+'havelvac 7.11'!N504+'havelvac 7.12'!N504+'havelvac 7.13'!N502</f>
        <v>0</v>
      </c>
      <c r="O503" s="196">
        <f>+'havelvac 7.2'!O504+'havelvac 7.3'!O504+'havelvac 7.4'!O504+'havelvac 7.5'!O504+'havelvac 7.6'!O504+'havelvac 7.7'!O504+'havelvac 7.9'!O504+'havelvac 7.8'!O504+'havelvac 7.10'!O504+'havelvac 7.11'!O504+'havelvac 7.12'!O504+'havelvac 7.13'!O502</f>
        <v>0</v>
      </c>
      <c r="P503" s="229" t="str">
        <f t="shared" si="53"/>
        <v xml:space="preserve"> </v>
      </c>
      <c r="Q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29" t="str">
        <f t="shared" si="54"/>
        <v xml:space="preserve"> </v>
      </c>
      <c r="S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29" t="str">
        <f t="shared" si="55"/>
        <v xml:space="preserve"> </v>
      </c>
      <c r="U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96">
        <f>+'havelvac 7.2'!P504+'havelvac 7.3'!P504+'havelvac 7.4'!P504+'havelvac 7.5'!P504+'havelvac 7.6'!P504+'havelvac 7.7'!P504+'havelvac 7.9'!P504+'havelvac 7.8'!P504+'havelvac 7.10'!P504+'havelvac 7.11'!P504+'havelvac 7.12'!P504+'havelvac 7.13'!P502</f>
        <v>0</v>
      </c>
      <c r="W503" s="229" t="str">
        <f t="shared" si="56"/>
        <v xml:space="preserve"> </v>
      </c>
      <c r="X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29" t="str">
        <f t="shared" si="57"/>
        <v xml:space="preserve"> </v>
      </c>
      <c r="Z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29" t="str">
        <f t="shared" si="58"/>
        <v xml:space="preserve"> </v>
      </c>
      <c r="AB50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6" customFormat="1" hidden="1">
      <c r="A504" s="183" t="str">
        <f t="shared" si="59"/>
        <v>71090201024239</v>
      </c>
      <c r="B504" s="184" t="s">
        <v>439</v>
      </c>
      <c r="C504" s="133" t="s">
        <v>187</v>
      </c>
      <c r="D504" s="132" t="s">
        <v>140</v>
      </c>
      <c r="E504" s="131" t="s">
        <v>106</v>
      </c>
      <c r="F504" s="185" t="s">
        <v>140</v>
      </c>
      <c r="G504" s="130">
        <v>4239</v>
      </c>
      <c r="H504" s="24"/>
      <c r="I504" s="17"/>
      <c r="J504" s="18"/>
      <c r="K504" s="18"/>
      <c r="L504" s="28" t="s">
        <v>125</v>
      </c>
      <c r="M504" s="11">
        <v>4239</v>
      </c>
      <c r="N504" s="182">
        <f>+'havelvac 7.2'!N505+'havelvac 7.3'!N505+'havelvac 7.4'!N505+'havelvac 7.5'!N505+'havelvac 7.6'!N505+'havelvac 7.7'!N505+'havelvac 7.9'!N505+'havelvac 7.8'!N505+'havelvac 7.10'!N505+'havelvac 7.11'!N505+'havelvac 7.12'!N505+'havelvac 7.13'!N503</f>
        <v>0</v>
      </c>
      <c r="O504" s="182">
        <f>+'havelvac 7.2'!O505+'havelvac 7.3'!O505+'havelvac 7.4'!O505+'havelvac 7.5'!O505+'havelvac 7.6'!O505+'havelvac 7.7'!O505+'havelvac 7.9'!O505+'havelvac 7.8'!O505+'havelvac 7.10'!O505+'havelvac 7.11'!O505+'havelvac 7.12'!O505+'havelvac 7.13'!O503</f>
        <v>0</v>
      </c>
      <c r="P504" s="230" t="str">
        <f t="shared" si="53"/>
        <v xml:space="preserve"> </v>
      </c>
      <c r="Q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30" t="str">
        <f t="shared" si="54"/>
        <v xml:space="preserve"> </v>
      </c>
      <c r="S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30" t="str">
        <f t="shared" si="55"/>
        <v xml:space="preserve"> </v>
      </c>
      <c r="U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82">
        <f>+'havelvac 7.2'!P505+'havelvac 7.3'!P505+'havelvac 7.4'!P505+'havelvac 7.5'!P505+'havelvac 7.6'!P505+'havelvac 7.7'!P505+'havelvac 7.9'!P505+'havelvac 7.8'!P505+'havelvac 7.10'!P505+'havelvac 7.11'!P505+'havelvac 7.12'!P505+'havelvac 7.13'!P503</f>
        <v>0</v>
      </c>
      <c r="W504" s="230" t="str">
        <f t="shared" si="56"/>
        <v xml:space="preserve"> </v>
      </c>
      <c r="X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30" t="str">
        <f t="shared" si="57"/>
        <v xml:space="preserve"> </v>
      </c>
      <c r="Z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30" t="str">
        <f t="shared" si="58"/>
        <v xml:space="preserve"> </v>
      </c>
      <c r="AB5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6" customFormat="1" ht="25.5" hidden="1">
      <c r="A505" s="183" t="str">
        <f t="shared" si="59"/>
        <v>71090201024511</v>
      </c>
      <c r="B505" s="199" t="s">
        <v>439</v>
      </c>
      <c r="C505" s="133" t="s">
        <v>187</v>
      </c>
      <c r="D505" s="132" t="s">
        <v>140</v>
      </c>
      <c r="E505" s="131" t="s">
        <v>106</v>
      </c>
      <c r="F505" s="185" t="s">
        <v>140</v>
      </c>
      <c r="G505" s="130">
        <v>4511</v>
      </c>
      <c r="H505" s="190"/>
      <c r="I505" s="193"/>
      <c r="J505" s="200"/>
      <c r="K505" s="201"/>
      <c r="L505" s="202" t="s">
        <v>217</v>
      </c>
      <c r="M505" s="12">
        <v>4511</v>
      </c>
      <c r="N505" s="182">
        <f>+'havelvac 7.2'!N506+'havelvac 7.3'!N506+'havelvac 7.4'!N506+'havelvac 7.5'!N506+'havelvac 7.6'!N506+'havelvac 7.7'!N506+'havelvac 7.9'!N506+'havelvac 7.8'!N506+'havelvac 7.10'!N506+'havelvac 7.11'!N506+'havelvac 7.12'!N506+'havelvac 7.13'!N504</f>
        <v>0</v>
      </c>
      <c r="O505" s="182">
        <f>+'havelvac 7.2'!O506+'havelvac 7.3'!O506+'havelvac 7.4'!O506+'havelvac 7.5'!O506+'havelvac 7.6'!O506+'havelvac 7.7'!O506+'havelvac 7.9'!O506+'havelvac 7.8'!O506+'havelvac 7.10'!O506+'havelvac 7.11'!O506+'havelvac 7.12'!O506+'havelvac 7.13'!O504</f>
        <v>0</v>
      </c>
      <c r="P505" s="230" t="str">
        <f t="shared" si="53"/>
        <v xml:space="preserve"> </v>
      </c>
      <c r="Q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30" t="str">
        <f t="shared" si="54"/>
        <v xml:space="preserve"> </v>
      </c>
      <c r="S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30" t="str">
        <f t="shared" si="55"/>
        <v xml:space="preserve"> </v>
      </c>
      <c r="U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82">
        <f>+'havelvac 7.2'!P506+'havelvac 7.3'!P506+'havelvac 7.4'!P506+'havelvac 7.5'!P506+'havelvac 7.6'!P506+'havelvac 7.7'!P506+'havelvac 7.9'!P506+'havelvac 7.8'!P506+'havelvac 7.10'!P506+'havelvac 7.11'!P506+'havelvac 7.12'!P506+'havelvac 7.13'!P504</f>
        <v>0</v>
      </c>
      <c r="W505" s="230" t="str">
        <f t="shared" si="56"/>
        <v xml:space="preserve"> </v>
      </c>
      <c r="X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30" t="str">
        <f t="shared" si="57"/>
        <v xml:space="preserve"> </v>
      </c>
      <c r="Z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30" t="str">
        <f t="shared" si="58"/>
        <v xml:space="preserve"> </v>
      </c>
      <c r="AB5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97" customFormat="1" ht="13.5" hidden="1">
      <c r="A506" s="183" t="str">
        <f t="shared" si="59"/>
        <v>71090201030000</v>
      </c>
      <c r="B506" s="184" t="s">
        <v>439</v>
      </c>
      <c r="C506" s="133" t="s">
        <v>187</v>
      </c>
      <c r="D506" s="132" t="s">
        <v>140</v>
      </c>
      <c r="E506" s="131" t="s">
        <v>106</v>
      </c>
      <c r="F506" s="185" t="s">
        <v>442</v>
      </c>
      <c r="G506" s="186" t="s">
        <v>440</v>
      </c>
      <c r="H506" s="145"/>
      <c r="I506" s="146"/>
      <c r="J506" s="147"/>
      <c r="K506" s="147"/>
      <c r="L506" s="26" t="s">
        <v>324</v>
      </c>
      <c r="M506" s="27"/>
      <c r="N506" s="196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506" s="196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506" s="229" t="str">
        <f t="shared" si="53"/>
        <v xml:space="preserve"> </v>
      </c>
      <c r="Q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29" t="str">
        <f t="shared" si="54"/>
        <v xml:space="preserve"> </v>
      </c>
      <c r="S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29" t="str">
        <f t="shared" si="55"/>
        <v xml:space="preserve"> </v>
      </c>
      <c r="U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96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506" s="229" t="str">
        <f t="shared" si="56"/>
        <v xml:space="preserve"> </v>
      </c>
      <c r="X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29" t="str">
        <f t="shared" si="57"/>
        <v xml:space="preserve"> </v>
      </c>
      <c r="Z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29" t="str">
        <f t="shared" si="58"/>
        <v xml:space="preserve"> </v>
      </c>
      <c r="AB50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6" customFormat="1" hidden="1">
      <c r="A507" s="183" t="str">
        <f t="shared" si="59"/>
        <v>71090201034239</v>
      </c>
      <c r="B507" s="184" t="s">
        <v>439</v>
      </c>
      <c r="C507" s="133" t="s">
        <v>187</v>
      </c>
      <c r="D507" s="132" t="s">
        <v>140</v>
      </c>
      <c r="E507" s="131" t="s">
        <v>106</v>
      </c>
      <c r="F507" s="185" t="s">
        <v>442</v>
      </c>
      <c r="G507" s="130">
        <v>4239</v>
      </c>
      <c r="H507" s="24"/>
      <c r="I507" s="17"/>
      <c r="J507" s="18"/>
      <c r="K507" s="18"/>
      <c r="L507" s="28" t="s">
        <v>125</v>
      </c>
      <c r="M507" s="11">
        <v>4239</v>
      </c>
      <c r="N507" s="182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507" s="182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507" s="230" t="str">
        <f t="shared" si="53"/>
        <v xml:space="preserve"> </v>
      </c>
      <c r="Q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30" t="str">
        <f t="shared" si="54"/>
        <v xml:space="preserve"> </v>
      </c>
      <c r="S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30" t="str">
        <f t="shared" si="55"/>
        <v xml:space="preserve"> </v>
      </c>
      <c r="U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82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507" s="230" t="str">
        <f t="shared" si="56"/>
        <v xml:space="preserve"> </v>
      </c>
      <c r="X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30" t="str">
        <f t="shared" si="57"/>
        <v xml:space="preserve"> </v>
      </c>
      <c r="Z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30" t="str">
        <f t="shared" si="58"/>
        <v xml:space="preserve"> </v>
      </c>
      <c r="AB5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6" customFormat="1" ht="25.5" hidden="1">
      <c r="A508" s="183" t="str">
        <f t="shared" si="59"/>
        <v>71090201034511</v>
      </c>
      <c r="B508" s="199" t="s">
        <v>439</v>
      </c>
      <c r="C508" s="133" t="s">
        <v>187</v>
      </c>
      <c r="D508" s="132" t="s">
        <v>140</v>
      </c>
      <c r="E508" s="131" t="s">
        <v>106</v>
      </c>
      <c r="F508" s="185" t="s">
        <v>442</v>
      </c>
      <c r="G508" s="130">
        <v>4511</v>
      </c>
      <c r="H508" s="190"/>
      <c r="I508" s="193"/>
      <c r="J508" s="200"/>
      <c r="K508" s="201"/>
      <c r="L508" s="202" t="s">
        <v>217</v>
      </c>
      <c r="M508" s="12">
        <v>4511</v>
      </c>
      <c r="N508" s="182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508" s="182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508" s="230" t="str">
        <f t="shared" si="53"/>
        <v xml:space="preserve"> </v>
      </c>
      <c r="Q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30" t="str">
        <f t="shared" si="54"/>
        <v xml:space="preserve"> </v>
      </c>
      <c r="S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30" t="str">
        <f t="shared" si="55"/>
        <v xml:space="preserve"> </v>
      </c>
      <c r="U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82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508" s="230" t="str">
        <f t="shared" si="56"/>
        <v xml:space="preserve"> </v>
      </c>
      <c r="X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30" t="str">
        <f t="shared" si="57"/>
        <v xml:space="preserve"> </v>
      </c>
      <c r="Z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30" t="str">
        <f t="shared" si="58"/>
        <v xml:space="preserve"> </v>
      </c>
      <c r="AB5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97" customFormat="1" ht="13.5" hidden="1">
      <c r="A509" s="183" t="str">
        <f t="shared" si="59"/>
        <v>71090201040000</v>
      </c>
      <c r="B509" s="184" t="s">
        <v>439</v>
      </c>
      <c r="C509" s="133" t="s">
        <v>187</v>
      </c>
      <c r="D509" s="132" t="s">
        <v>140</v>
      </c>
      <c r="E509" s="131" t="s">
        <v>106</v>
      </c>
      <c r="F509" s="185" t="s">
        <v>155</v>
      </c>
      <c r="G509" s="186" t="s">
        <v>440</v>
      </c>
      <c r="H509" s="145"/>
      <c r="I509" s="146"/>
      <c r="J509" s="147"/>
      <c r="K509" s="147"/>
      <c r="L509" s="26" t="s">
        <v>327</v>
      </c>
      <c r="M509" s="27"/>
      <c r="N509" s="196">
        <f>+'havelvac 7.2'!N510+'havelvac 7.3'!N510+'havelvac 7.4'!N510+'havelvac 7.5'!N510+'havelvac 7.6'!N510+'havelvac 7.7'!N510+'havelvac 7.9'!N510+'havelvac 7.8'!N510+'havelvac 7.10'!N510+'havelvac 7.11'!N510+'havelvac 7.12'!N510+'havelvac 7.13'!N508</f>
        <v>0</v>
      </c>
      <c r="O509" s="196">
        <f>+'havelvac 7.2'!O510+'havelvac 7.3'!O510+'havelvac 7.4'!O510+'havelvac 7.5'!O510+'havelvac 7.6'!O510+'havelvac 7.7'!O510+'havelvac 7.9'!O510+'havelvac 7.8'!O510+'havelvac 7.10'!O510+'havelvac 7.11'!O510+'havelvac 7.12'!O510+'havelvac 7.13'!O508</f>
        <v>0</v>
      </c>
      <c r="P509" s="229" t="str">
        <f t="shared" si="53"/>
        <v xml:space="preserve"> </v>
      </c>
      <c r="Q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29" t="str">
        <f t="shared" si="54"/>
        <v xml:space="preserve"> </v>
      </c>
      <c r="S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29" t="str">
        <f t="shared" si="55"/>
        <v xml:space="preserve"> </v>
      </c>
      <c r="U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96">
        <f>+'havelvac 7.2'!P510+'havelvac 7.3'!P510+'havelvac 7.4'!P510+'havelvac 7.5'!P510+'havelvac 7.6'!P510+'havelvac 7.7'!P510+'havelvac 7.9'!P510+'havelvac 7.8'!P510+'havelvac 7.10'!P510+'havelvac 7.11'!P510+'havelvac 7.12'!P510+'havelvac 7.13'!P508</f>
        <v>0</v>
      </c>
      <c r="W509" s="229" t="str">
        <f t="shared" si="56"/>
        <v xml:space="preserve"> </v>
      </c>
      <c r="X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29" t="str">
        <f t="shared" si="57"/>
        <v xml:space="preserve"> </v>
      </c>
      <c r="Z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29" t="str">
        <f t="shared" si="58"/>
        <v xml:space="preserve"> </v>
      </c>
      <c r="AB50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6" customFormat="1" hidden="1">
      <c r="A510" s="183" t="str">
        <f t="shared" si="59"/>
        <v>71090201044239</v>
      </c>
      <c r="B510" s="184" t="s">
        <v>439</v>
      </c>
      <c r="C510" s="133" t="s">
        <v>187</v>
      </c>
      <c r="D510" s="132" t="s">
        <v>140</v>
      </c>
      <c r="E510" s="131" t="s">
        <v>106</v>
      </c>
      <c r="F510" s="185" t="s">
        <v>155</v>
      </c>
      <c r="G510" s="130">
        <v>4239</v>
      </c>
      <c r="H510" s="24"/>
      <c r="I510" s="17"/>
      <c r="J510" s="18"/>
      <c r="K510" s="18"/>
      <c r="L510" s="28" t="s">
        <v>125</v>
      </c>
      <c r="M510" s="11">
        <v>4239</v>
      </c>
      <c r="N510" s="182">
        <f>+'havelvac 7.2'!N511+'havelvac 7.3'!N511+'havelvac 7.4'!N511+'havelvac 7.5'!N511+'havelvac 7.6'!N511+'havelvac 7.7'!N511+'havelvac 7.9'!N511+'havelvac 7.8'!N511+'havelvac 7.10'!N511+'havelvac 7.11'!N511+'havelvac 7.12'!N511+'havelvac 7.13'!N509</f>
        <v>0</v>
      </c>
      <c r="O510" s="182">
        <f>+'havelvac 7.2'!O511+'havelvac 7.3'!O511+'havelvac 7.4'!O511+'havelvac 7.5'!O511+'havelvac 7.6'!O511+'havelvac 7.7'!O511+'havelvac 7.9'!O511+'havelvac 7.8'!O511+'havelvac 7.10'!O511+'havelvac 7.11'!O511+'havelvac 7.12'!O511+'havelvac 7.13'!O509</f>
        <v>0</v>
      </c>
      <c r="P510" s="230" t="str">
        <f t="shared" si="53"/>
        <v xml:space="preserve"> </v>
      </c>
      <c r="Q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30" t="str">
        <f t="shared" si="54"/>
        <v xml:space="preserve"> </v>
      </c>
      <c r="S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30" t="str">
        <f t="shared" si="55"/>
        <v xml:space="preserve"> </v>
      </c>
      <c r="U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82">
        <f>+'havelvac 7.2'!P511+'havelvac 7.3'!P511+'havelvac 7.4'!P511+'havelvac 7.5'!P511+'havelvac 7.6'!P511+'havelvac 7.7'!P511+'havelvac 7.9'!P511+'havelvac 7.8'!P511+'havelvac 7.10'!P511+'havelvac 7.11'!P511+'havelvac 7.12'!P511+'havelvac 7.13'!P509</f>
        <v>0</v>
      </c>
      <c r="W510" s="230" t="str">
        <f t="shared" si="56"/>
        <v xml:space="preserve"> </v>
      </c>
      <c r="X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30" t="str">
        <f t="shared" si="57"/>
        <v xml:space="preserve"> </v>
      </c>
      <c r="Z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30" t="str">
        <f t="shared" si="58"/>
        <v xml:space="preserve"> </v>
      </c>
      <c r="AB51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6" customFormat="1" ht="25.5" hidden="1">
      <c r="A511" s="183" t="str">
        <f t="shared" si="59"/>
        <v>71090201044511</v>
      </c>
      <c r="B511" s="199" t="s">
        <v>439</v>
      </c>
      <c r="C511" s="133" t="s">
        <v>187</v>
      </c>
      <c r="D511" s="132" t="s">
        <v>140</v>
      </c>
      <c r="E511" s="131" t="s">
        <v>106</v>
      </c>
      <c r="F511" s="185" t="s">
        <v>155</v>
      </c>
      <c r="G511" s="130">
        <v>4511</v>
      </c>
      <c r="H511" s="190"/>
      <c r="I511" s="193"/>
      <c r="J511" s="200"/>
      <c r="K511" s="201"/>
      <c r="L511" s="202" t="s">
        <v>217</v>
      </c>
      <c r="M511" s="12">
        <v>4511</v>
      </c>
      <c r="N511" s="182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511" s="182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511" s="230" t="str">
        <f t="shared" si="53"/>
        <v xml:space="preserve"> </v>
      </c>
      <c r="Q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30" t="str">
        <f t="shared" si="54"/>
        <v xml:space="preserve"> </v>
      </c>
      <c r="S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30" t="str">
        <f t="shared" si="55"/>
        <v xml:space="preserve"> </v>
      </c>
      <c r="U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82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511" s="230" t="str">
        <f t="shared" si="56"/>
        <v xml:space="preserve"> </v>
      </c>
      <c r="X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30" t="str">
        <f t="shared" si="57"/>
        <v xml:space="preserve"> </v>
      </c>
      <c r="Z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30" t="str">
        <f t="shared" si="58"/>
        <v xml:space="preserve"> </v>
      </c>
      <c r="AB51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92" customFormat="1" ht="25.5" hidden="1">
      <c r="A512" s="183" t="str">
        <f t="shared" si="59"/>
        <v>71090202000000</v>
      </c>
      <c r="B512" s="184" t="s">
        <v>439</v>
      </c>
      <c r="C512" s="133" t="s">
        <v>187</v>
      </c>
      <c r="D512" s="132" t="s">
        <v>140</v>
      </c>
      <c r="E512" s="131" t="s">
        <v>140</v>
      </c>
      <c r="F512" s="185" t="s">
        <v>441</v>
      </c>
      <c r="G512" s="186" t="s">
        <v>440</v>
      </c>
      <c r="H512" s="150">
        <v>2922</v>
      </c>
      <c r="I512" s="151" t="s">
        <v>187</v>
      </c>
      <c r="J512" s="152">
        <v>2</v>
      </c>
      <c r="K512" s="152">
        <v>2</v>
      </c>
      <c r="L512" s="153" t="s">
        <v>328</v>
      </c>
      <c r="M512" s="154"/>
      <c r="N512" s="191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512" s="191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512" s="228" t="str">
        <f t="shared" si="53"/>
        <v xml:space="preserve"> </v>
      </c>
      <c r="Q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28" t="str">
        <f t="shared" si="54"/>
        <v xml:space="preserve"> </v>
      </c>
      <c r="S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28" t="str">
        <f t="shared" si="55"/>
        <v xml:space="preserve"> </v>
      </c>
      <c r="U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91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512" s="228" t="str">
        <f t="shared" si="56"/>
        <v xml:space="preserve"> </v>
      </c>
      <c r="X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28" t="str">
        <f t="shared" si="57"/>
        <v xml:space="preserve"> </v>
      </c>
      <c r="Z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28" t="str">
        <f t="shared" si="58"/>
        <v xml:space="preserve"> </v>
      </c>
      <c r="AB512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6" customFormat="1" ht="12.75" hidden="1">
      <c r="A513" s="183" t="str">
        <f t="shared" si="59"/>
        <v>71090202000001</v>
      </c>
      <c r="B513" s="184" t="s">
        <v>439</v>
      </c>
      <c r="C513" s="133" t="s">
        <v>187</v>
      </c>
      <c r="D513" s="132" t="s">
        <v>140</v>
      </c>
      <c r="E513" s="131" t="s">
        <v>140</v>
      </c>
      <c r="F513" s="185" t="s">
        <v>441</v>
      </c>
      <c r="G513" s="186" t="s">
        <v>96</v>
      </c>
      <c r="H513" s="24"/>
      <c r="I513" s="24"/>
      <c r="J513" s="25"/>
      <c r="K513" s="25"/>
      <c r="L513" s="29" t="s">
        <v>108</v>
      </c>
      <c r="M513" s="30"/>
      <c r="N513" s="189">
        <f>+'havelvac 7.2'!N514+'havelvac 7.3'!N514+'havelvac 7.4'!N514+'havelvac 7.5'!N514+'havelvac 7.6'!N514+'havelvac 7.7'!N514+'havelvac 7.9'!N514+'havelvac 7.8'!N514+'havelvac 7.10'!N514+'havelvac 7.11'!N514+'havelvac 7.12'!N514+'havelvac 7.13'!N512</f>
        <v>0</v>
      </c>
      <c r="O513" s="189">
        <f>+'havelvac 7.2'!O514+'havelvac 7.3'!O514+'havelvac 7.4'!O514+'havelvac 7.5'!O514+'havelvac 7.6'!O514+'havelvac 7.7'!O514+'havelvac 7.9'!O514+'havelvac 7.8'!O514+'havelvac 7.10'!O514+'havelvac 7.11'!O514+'havelvac 7.12'!O514+'havelvac 7.13'!O512</f>
        <v>0</v>
      </c>
      <c r="P513" s="226" t="str">
        <f t="shared" si="53"/>
        <v xml:space="preserve"> </v>
      </c>
      <c r="Q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26" t="str">
        <f t="shared" si="54"/>
        <v xml:space="preserve"> </v>
      </c>
      <c r="S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26" t="str">
        <f t="shared" si="55"/>
        <v xml:space="preserve"> </v>
      </c>
      <c r="U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89">
        <f>+'havelvac 7.2'!P514+'havelvac 7.3'!P514+'havelvac 7.4'!P514+'havelvac 7.5'!P514+'havelvac 7.6'!P514+'havelvac 7.7'!P514+'havelvac 7.9'!P514+'havelvac 7.8'!P514+'havelvac 7.10'!P514+'havelvac 7.11'!P514+'havelvac 7.12'!P514+'havelvac 7.13'!P512</f>
        <v>0</v>
      </c>
      <c r="W513" s="226" t="str">
        <f t="shared" si="56"/>
        <v xml:space="preserve"> </v>
      </c>
      <c r="X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26" t="str">
        <f t="shared" si="57"/>
        <v xml:space="preserve"> </v>
      </c>
      <c r="Z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26" t="str">
        <f t="shared" si="58"/>
        <v xml:space="preserve"> </v>
      </c>
      <c r="AB513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97" customFormat="1" ht="13.5" hidden="1">
      <c r="A514" s="183" t="str">
        <f t="shared" si="59"/>
        <v>71090202010000</v>
      </c>
      <c r="B514" s="184" t="s">
        <v>439</v>
      </c>
      <c r="C514" s="133" t="s">
        <v>187</v>
      </c>
      <c r="D514" s="132" t="s">
        <v>140</v>
      </c>
      <c r="E514" s="131" t="s">
        <v>140</v>
      </c>
      <c r="F514" s="185" t="s">
        <v>106</v>
      </c>
      <c r="G514" s="186" t="s">
        <v>440</v>
      </c>
      <c r="H514" s="145"/>
      <c r="I514" s="146"/>
      <c r="J514" s="147"/>
      <c r="K514" s="147"/>
      <c r="L514" s="26" t="s">
        <v>322</v>
      </c>
      <c r="M514" s="27"/>
      <c r="N514" s="196">
        <f>+'havelvac 7.2'!N515+'havelvac 7.3'!N515+'havelvac 7.4'!N515+'havelvac 7.5'!N515+'havelvac 7.6'!N515+'havelvac 7.7'!N515+'havelvac 7.9'!N515+'havelvac 7.8'!N515+'havelvac 7.10'!N515+'havelvac 7.11'!N515+'havelvac 7.12'!N515+'havelvac 7.13'!N513</f>
        <v>0</v>
      </c>
      <c r="O514" s="196">
        <f>+'havelvac 7.2'!O515+'havelvac 7.3'!O515+'havelvac 7.4'!O515+'havelvac 7.5'!O515+'havelvac 7.6'!O515+'havelvac 7.7'!O515+'havelvac 7.9'!O515+'havelvac 7.8'!O515+'havelvac 7.10'!O515+'havelvac 7.11'!O515+'havelvac 7.12'!O515+'havelvac 7.13'!O513</f>
        <v>0</v>
      </c>
      <c r="P514" s="229" t="str">
        <f t="shared" si="53"/>
        <v xml:space="preserve"> </v>
      </c>
      <c r="Q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29" t="str">
        <f t="shared" si="54"/>
        <v xml:space="preserve"> </v>
      </c>
      <c r="S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29" t="str">
        <f t="shared" si="55"/>
        <v xml:space="preserve"> </v>
      </c>
      <c r="U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96">
        <f>+'havelvac 7.2'!P515+'havelvac 7.3'!P515+'havelvac 7.4'!P515+'havelvac 7.5'!P515+'havelvac 7.6'!P515+'havelvac 7.7'!P515+'havelvac 7.9'!P515+'havelvac 7.8'!P515+'havelvac 7.10'!P515+'havelvac 7.11'!P515+'havelvac 7.12'!P515+'havelvac 7.13'!P513</f>
        <v>0</v>
      </c>
      <c r="W514" s="229" t="str">
        <f t="shared" si="56"/>
        <v xml:space="preserve"> </v>
      </c>
      <c r="X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29" t="str">
        <f t="shared" si="57"/>
        <v xml:space="preserve"> </v>
      </c>
      <c r="Z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29" t="str">
        <f t="shared" si="58"/>
        <v xml:space="preserve"> </v>
      </c>
      <c r="AB51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6" customFormat="1" hidden="1">
      <c r="A515" s="183" t="str">
        <f t="shared" si="59"/>
        <v>71090202014239</v>
      </c>
      <c r="B515" s="184" t="s">
        <v>439</v>
      </c>
      <c r="C515" s="133" t="s">
        <v>187</v>
      </c>
      <c r="D515" s="132" t="s">
        <v>140</v>
      </c>
      <c r="E515" s="131" t="s">
        <v>140</v>
      </c>
      <c r="F515" s="185" t="s">
        <v>106</v>
      </c>
      <c r="G515" s="130">
        <v>4239</v>
      </c>
      <c r="H515" s="24"/>
      <c r="I515" s="17"/>
      <c r="J515" s="18"/>
      <c r="K515" s="18"/>
      <c r="L515" s="28" t="s">
        <v>125</v>
      </c>
      <c r="M515" s="11">
        <v>4239</v>
      </c>
      <c r="N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7.13'!N514</f>
        <v>#REF!</v>
      </c>
      <c r="O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7.13'!O514</f>
        <v>#REF!</v>
      </c>
      <c r="P515" s="230" t="str">
        <f t="shared" si="53"/>
        <v xml:space="preserve"> </v>
      </c>
      <c r="Q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30" t="str">
        <f t="shared" si="54"/>
        <v xml:space="preserve"> </v>
      </c>
      <c r="S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30" t="str">
        <f t="shared" si="55"/>
        <v xml:space="preserve"> </v>
      </c>
      <c r="U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7.13'!P514</f>
        <v>#REF!</v>
      </c>
      <c r="W515" s="230" t="str">
        <f t="shared" si="56"/>
        <v xml:space="preserve"> </v>
      </c>
      <c r="X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30" t="str">
        <f t="shared" si="57"/>
        <v xml:space="preserve"> </v>
      </c>
      <c r="Z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30" t="str">
        <f t="shared" si="58"/>
        <v xml:space="preserve"> </v>
      </c>
      <c r="AB51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6" customFormat="1" ht="25.5" hidden="1">
      <c r="A516" s="183" t="str">
        <f t="shared" si="59"/>
        <v>71090202014511</v>
      </c>
      <c r="B516" s="199" t="s">
        <v>439</v>
      </c>
      <c r="C516" s="133" t="s">
        <v>187</v>
      </c>
      <c r="D516" s="132" t="s">
        <v>140</v>
      </c>
      <c r="E516" s="131" t="s">
        <v>140</v>
      </c>
      <c r="F516" s="185" t="s">
        <v>106</v>
      </c>
      <c r="G516" s="130">
        <v>4511</v>
      </c>
      <c r="H516" s="190"/>
      <c r="I516" s="193"/>
      <c r="J516" s="200"/>
      <c r="K516" s="201"/>
      <c r="L516" s="202" t="s">
        <v>217</v>
      </c>
      <c r="M516" s="12">
        <v>4511</v>
      </c>
      <c r="N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7.13'!N515</f>
        <v>#REF!</v>
      </c>
      <c r="O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7.13'!O515</f>
        <v>#REF!</v>
      </c>
      <c r="P516" s="230" t="str">
        <f t="shared" si="53"/>
        <v xml:space="preserve"> </v>
      </c>
      <c r="Q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30" t="str">
        <f t="shared" si="54"/>
        <v xml:space="preserve"> </v>
      </c>
      <c r="S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30" t="str">
        <f t="shared" si="55"/>
        <v xml:space="preserve"> </v>
      </c>
      <c r="U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7.13'!P515</f>
        <v>#REF!</v>
      </c>
      <c r="W516" s="230" t="str">
        <f t="shared" si="56"/>
        <v xml:space="preserve"> </v>
      </c>
      <c r="X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30" t="str">
        <f t="shared" si="57"/>
        <v xml:space="preserve"> </v>
      </c>
      <c r="Z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30" t="str">
        <f t="shared" si="58"/>
        <v xml:space="preserve"> </v>
      </c>
      <c r="AB51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97" customFormat="1" ht="13.5" hidden="1">
      <c r="A517" s="183" t="str">
        <f t="shared" si="59"/>
        <v>71090202020000</v>
      </c>
      <c r="B517" s="184" t="s">
        <v>439</v>
      </c>
      <c r="C517" s="133" t="s">
        <v>187</v>
      </c>
      <c r="D517" s="132" t="s">
        <v>140</v>
      </c>
      <c r="E517" s="131" t="s">
        <v>140</v>
      </c>
      <c r="F517" s="185" t="s">
        <v>140</v>
      </c>
      <c r="G517" s="186" t="s">
        <v>440</v>
      </c>
      <c r="H517" s="145"/>
      <c r="I517" s="146"/>
      <c r="J517" s="147"/>
      <c r="K517" s="147"/>
      <c r="L517" s="26" t="s">
        <v>323</v>
      </c>
      <c r="M517" s="27"/>
      <c r="N517" s="196" t="e">
        <f>+'havelvac 7.2'!N516+'havelvac 7.3'!N516+'havelvac 7.4'!N516+'havelvac 7.5'!N516+'havelvac 7.6'!N516+'havelvac 7.7'!N516+'havelvac 7.9'!N516+'havelvac 7.8'!N516+'havelvac 7.10'!N516+'havelvac 7.11'!N516+'havelvac 7.12'!N516+'havelvac 7.13'!#REF!</f>
        <v>#REF!</v>
      </c>
      <c r="O517" s="196" t="e">
        <f>+'havelvac 7.2'!O516+'havelvac 7.3'!O516+'havelvac 7.4'!O516+'havelvac 7.5'!O516+'havelvac 7.6'!O516+'havelvac 7.7'!O516+'havelvac 7.9'!O516+'havelvac 7.8'!O516+'havelvac 7.10'!O516+'havelvac 7.11'!O516+'havelvac 7.12'!O516+'havelvac 7.13'!#REF!</f>
        <v>#REF!</v>
      </c>
      <c r="P517" s="229" t="str">
        <f t="shared" si="53"/>
        <v xml:space="preserve"> </v>
      </c>
      <c r="Q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29" t="str">
        <f t="shared" si="54"/>
        <v xml:space="preserve"> </v>
      </c>
      <c r="S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29" t="str">
        <f t="shared" si="55"/>
        <v xml:space="preserve"> </v>
      </c>
      <c r="U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96" t="e">
        <f>+'havelvac 7.2'!P516+'havelvac 7.3'!P516+'havelvac 7.4'!P516+'havelvac 7.5'!P516+'havelvac 7.6'!P516+'havelvac 7.7'!P516+'havelvac 7.9'!P516+'havelvac 7.8'!P516+'havelvac 7.10'!P516+'havelvac 7.11'!P516+'havelvac 7.12'!P516+'havelvac 7.13'!#REF!</f>
        <v>#REF!</v>
      </c>
      <c r="W517" s="229" t="str">
        <f t="shared" si="56"/>
        <v xml:space="preserve"> </v>
      </c>
      <c r="X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29" t="str">
        <f t="shared" si="57"/>
        <v xml:space="preserve"> </v>
      </c>
      <c r="Z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29" t="str">
        <f t="shared" si="58"/>
        <v xml:space="preserve"> </v>
      </c>
      <c r="AB51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6" customFormat="1" hidden="1">
      <c r="A518" s="183" t="str">
        <f t="shared" si="59"/>
        <v>71090202024239</v>
      </c>
      <c r="B518" s="184" t="s">
        <v>439</v>
      </c>
      <c r="C518" s="133" t="s">
        <v>187</v>
      </c>
      <c r="D518" s="132" t="s">
        <v>140</v>
      </c>
      <c r="E518" s="131" t="s">
        <v>140</v>
      </c>
      <c r="F518" s="185" t="s">
        <v>140</v>
      </c>
      <c r="G518" s="130">
        <v>4239</v>
      </c>
      <c r="H518" s="24"/>
      <c r="I518" s="17"/>
      <c r="J518" s="18"/>
      <c r="K518" s="18"/>
      <c r="L518" s="28" t="s">
        <v>125</v>
      </c>
      <c r="M518" s="11">
        <v>4239</v>
      </c>
      <c r="N518" s="182" t="e">
        <f>+'havelvac 7.2'!N517+'havelvac 7.3'!N517+'havelvac 7.4'!N517+'havelvac 7.5'!N517+'havelvac 7.6'!N517+'havelvac 7.7'!N517+'havelvac 7.9'!N517+'havelvac 7.8'!N517+'havelvac 7.10'!N517+'havelvac 7.11'!N517+'havelvac 7.12'!N517+'havelvac 7.13'!#REF!</f>
        <v>#REF!</v>
      </c>
      <c r="O518" s="182" t="e">
        <f>+'havelvac 7.2'!O517+'havelvac 7.3'!O517+'havelvac 7.4'!O517+'havelvac 7.5'!O517+'havelvac 7.6'!O517+'havelvac 7.7'!O517+'havelvac 7.9'!O517+'havelvac 7.8'!O517+'havelvac 7.10'!O517+'havelvac 7.11'!O517+'havelvac 7.12'!O517+'havelvac 7.13'!#REF!</f>
        <v>#REF!</v>
      </c>
      <c r="P518" s="230" t="str">
        <f t="shared" si="53"/>
        <v xml:space="preserve"> </v>
      </c>
      <c r="Q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30" t="str">
        <f t="shared" si="54"/>
        <v xml:space="preserve"> </v>
      </c>
      <c r="S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30" t="str">
        <f t="shared" si="55"/>
        <v xml:space="preserve"> </v>
      </c>
      <c r="U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82" t="e">
        <f>+'havelvac 7.2'!P517+'havelvac 7.3'!P517+'havelvac 7.4'!P517+'havelvac 7.5'!P517+'havelvac 7.6'!P517+'havelvac 7.7'!P517+'havelvac 7.9'!P517+'havelvac 7.8'!P517+'havelvac 7.10'!P517+'havelvac 7.11'!P517+'havelvac 7.12'!P517+'havelvac 7.13'!#REF!</f>
        <v>#REF!</v>
      </c>
      <c r="W518" s="230" t="str">
        <f t="shared" si="56"/>
        <v xml:space="preserve"> </v>
      </c>
      <c r="X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30" t="str">
        <f t="shared" si="57"/>
        <v xml:space="preserve"> </v>
      </c>
      <c r="Z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30" t="str">
        <f t="shared" si="58"/>
        <v xml:space="preserve"> </v>
      </c>
      <c r="AB51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6" customFormat="1" ht="25.5" hidden="1">
      <c r="A519" s="183" t="str">
        <f t="shared" si="59"/>
        <v>71090202024511</v>
      </c>
      <c r="B519" s="199" t="s">
        <v>439</v>
      </c>
      <c r="C519" s="133" t="s">
        <v>187</v>
      </c>
      <c r="D519" s="132" t="s">
        <v>140</v>
      </c>
      <c r="E519" s="131" t="s">
        <v>140</v>
      </c>
      <c r="F519" s="185" t="s">
        <v>140</v>
      </c>
      <c r="G519" s="130">
        <v>4511</v>
      </c>
      <c r="H519" s="190"/>
      <c r="I519" s="193"/>
      <c r="J519" s="200"/>
      <c r="K519" s="201"/>
      <c r="L519" s="202" t="s">
        <v>217</v>
      </c>
      <c r="M519" s="12">
        <v>4511</v>
      </c>
      <c r="N519" s="182">
        <f>+'havelvac 7.2'!N518+'havelvac 7.3'!N518+'havelvac 7.4'!N518+'havelvac 7.5'!N518+'havelvac 7.6'!N518+'havelvac 7.7'!N518+'havelvac 7.9'!N518+'havelvac 7.8'!N518+'havelvac 7.10'!N518+'havelvac 7.11'!N518+'havelvac 7.12'!N518+'havelvac 7.13'!N516</f>
        <v>0</v>
      </c>
      <c r="O519" s="182">
        <f>+'havelvac 7.2'!O518+'havelvac 7.3'!O518+'havelvac 7.4'!O518+'havelvac 7.5'!O518+'havelvac 7.6'!O518+'havelvac 7.7'!O518+'havelvac 7.9'!O518+'havelvac 7.8'!O518+'havelvac 7.10'!O518+'havelvac 7.11'!O518+'havelvac 7.12'!O518+'havelvac 7.13'!O516</f>
        <v>0</v>
      </c>
      <c r="P519" s="230" t="str">
        <f t="shared" si="53"/>
        <v xml:space="preserve"> </v>
      </c>
      <c r="Q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30" t="str">
        <f t="shared" si="54"/>
        <v xml:space="preserve"> </v>
      </c>
      <c r="S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30" t="str">
        <f t="shared" si="55"/>
        <v xml:space="preserve"> </v>
      </c>
      <c r="U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82">
        <f>+'havelvac 7.2'!P518+'havelvac 7.3'!P518+'havelvac 7.4'!P518+'havelvac 7.5'!P518+'havelvac 7.6'!P518+'havelvac 7.7'!P518+'havelvac 7.9'!P518+'havelvac 7.8'!P518+'havelvac 7.10'!P518+'havelvac 7.11'!P518+'havelvac 7.12'!P518+'havelvac 7.13'!P516</f>
        <v>0</v>
      </c>
      <c r="W519" s="230" t="str">
        <f t="shared" si="56"/>
        <v xml:space="preserve"> </v>
      </c>
      <c r="X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30" t="str">
        <f t="shared" si="57"/>
        <v xml:space="preserve"> </v>
      </c>
      <c r="Z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30" t="str">
        <f t="shared" si="58"/>
        <v xml:space="preserve"> </v>
      </c>
      <c r="AB51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97" customFormat="1" ht="13.5" hidden="1">
      <c r="A520" s="183" t="str">
        <f t="shared" si="59"/>
        <v>71090202030000</v>
      </c>
      <c r="B520" s="184" t="s">
        <v>439</v>
      </c>
      <c r="C520" s="133" t="s">
        <v>187</v>
      </c>
      <c r="D520" s="132" t="s">
        <v>140</v>
      </c>
      <c r="E520" s="131" t="s">
        <v>140</v>
      </c>
      <c r="F520" s="185" t="s">
        <v>442</v>
      </c>
      <c r="G520" s="186" t="s">
        <v>440</v>
      </c>
      <c r="H520" s="145"/>
      <c r="I520" s="146"/>
      <c r="J520" s="147"/>
      <c r="K520" s="147"/>
      <c r="L520" s="26" t="s">
        <v>324</v>
      </c>
      <c r="M520" s="27"/>
      <c r="N520" s="196">
        <f>+'havelvac 7.2'!N519+'havelvac 7.3'!N519+'havelvac 7.4'!N519+'havelvac 7.5'!N519+'havelvac 7.6'!N519+'havelvac 7.7'!N519+'havelvac 7.9'!N519+'havelvac 7.8'!N519+'havelvac 7.10'!N519+'havelvac 7.11'!N519+'havelvac 7.12'!N519+'havelvac 7.13'!N517</f>
        <v>0</v>
      </c>
      <c r="O520" s="196">
        <f>+'havelvac 7.2'!O519+'havelvac 7.3'!O519+'havelvac 7.4'!O519+'havelvac 7.5'!O519+'havelvac 7.6'!O519+'havelvac 7.7'!O519+'havelvac 7.9'!O519+'havelvac 7.8'!O519+'havelvac 7.10'!O519+'havelvac 7.11'!O519+'havelvac 7.12'!O519+'havelvac 7.13'!O517</f>
        <v>0</v>
      </c>
      <c r="P520" s="229" t="str">
        <f t="shared" si="53"/>
        <v xml:space="preserve"> </v>
      </c>
      <c r="Q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29" t="str">
        <f t="shared" si="54"/>
        <v xml:space="preserve"> </v>
      </c>
      <c r="S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29" t="str">
        <f t="shared" si="55"/>
        <v xml:space="preserve"> </v>
      </c>
      <c r="U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96">
        <f>+'havelvac 7.2'!P519+'havelvac 7.3'!P519+'havelvac 7.4'!P519+'havelvac 7.5'!P519+'havelvac 7.6'!P519+'havelvac 7.7'!P519+'havelvac 7.9'!P519+'havelvac 7.8'!P519+'havelvac 7.10'!P519+'havelvac 7.11'!P519+'havelvac 7.12'!P519+'havelvac 7.13'!P517</f>
        <v>0</v>
      </c>
      <c r="W520" s="229" t="str">
        <f t="shared" si="56"/>
        <v xml:space="preserve"> </v>
      </c>
      <c r="X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29" t="str">
        <f t="shared" si="57"/>
        <v xml:space="preserve"> </v>
      </c>
      <c r="Z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29" t="str">
        <f t="shared" si="58"/>
        <v xml:space="preserve"> </v>
      </c>
      <c r="AB52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6" customFormat="1" hidden="1">
      <c r="A521" s="183" t="str">
        <f t="shared" si="59"/>
        <v>71090202034239</v>
      </c>
      <c r="B521" s="184" t="s">
        <v>439</v>
      </c>
      <c r="C521" s="133" t="s">
        <v>187</v>
      </c>
      <c r="D521" s="132" t="s">
        <v>140</v>
      </c>
      <c r="E521" s="131" t="s">
        <v>140</v>
      </c>
      <c r="F521" s="185" t="s">
        <v>442</v>
      </c>
      <c r="G521" s="130">
        <v>4239</v>
      </c>
      <c r="H521" s="24"/>
      <c r="I521" s="17"/>
      <c r="J521" s="18"/>
      <c r="K521" s="18"/>
      <c r="L521" s="28" t="s">
        <v>125</v>
      </c>
      <c r="M521" s="11">
        <v>4239</v>
      </c>
      <c r="N521" s="182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21" s="182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21" s="230" t="str">
        <f t="shared" si="53"/>
        <v xml:space="preserve"> </v>
      </c>
      <c r="Q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30" t="str">
        <f t="shared" si="54"/>
        <v xml:space="preserve"> </v>
      </c>
      <c r="S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30" t="str">
        <f t="shared" si="55"/>
        <v xml:space="preserve"> </v>
      </c>
      <c r="U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82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21" s="230" t="str">
        <f t="shared" si="56"/>
        <v xml:space="preserve"> </v>
      </c>
      <c r="X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30" t="str">
        <f t="shared" si="57"/>
        <v xml:space="preserve"> </v>
      </c>
      <c r="Z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30" t="str">
        <f t="shared" si="58"/>
        <v xml:space="preserve"> </v>
      </c>
      <c r="AB5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6" customFormat="1" ht="25.5" hidden="1">
      <c r="A522" s="183" t="str">
        <f t="shared" si="59"/>
        <v>71090202034511</v>
      </c>
      <c r="B522" s="199" t="s">
        <v>439</v>
      </c>
      <c r="C522" s="133" t="s">
        <v>187</v>
      </c>
      <c r="D522" s="132" t="s">
        <v>140</v>
      </c>
      <c r="E522" s="131" t="s">
        <v>140</v>
      </c>
      <c r="F522" s="185" t="s">
        <v>442</v>
      </c>
      <c r="G522" s="130">
        <v>4511</v>
      </c>
      <c r="H522" s="190"/>
      <c r="I522" s="193"/>
      <c r="J522" s="200"/>
      <c r="K522" s="201"/>
      <c r="L522" s="202" t="s">
        <v>217</v>
      </c>
      <c r="M522" s="12">
        <v>4511</v>
      </c>
      <c r="N522" s="182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22" s="182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22" s="230" t="str">
        <f t="shared" si="53"/>
        <v xml:space="preserve"> </v>
      </c>
      <c r="Q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30" t="str">
        <f t="shared" si="54"/>
        <v xml:space="preserve"> </v>
      </c>
      <c r="S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30" t="str">
        <f t="shared" si="55"/>
        <v xml:space="preserve"> </v>
      </c>
      <c r="U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82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22" s="230" t="str">
        <f t="shared" si="56"/>
        <v xml:space="preserve"> </v>
      </c>
      <c r="X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30" t="str">
        <f t="shared" si="57"/>
        <v xml:space="preserve"> </v>
      </c>
      <c r="Z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30" t="str">
        <f t="shared" si="58"/>
        <v xml:space="preserve"> </v>
      </c>
      <c r="AB5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97" customFormat="1" ht="13.5" hidden="1">
      <c r="A523" s="183" t="str">
        <f t="shared" si="59"/>
        <v>71090202040000</v>
      </c>
      <c r="B523" s="184" t="s">
        <v>439</v>
      </c>
      <c r="C523" s="133" t="s">
        <v>187</v>
      </c>
      <c r="D523" s="132" t="s">
        <v>140</v>
      </c>
      <c r="E523" s="131" t="s">
        <v>140</v>
      </c>
      <c r="F523" s="185" t="s">
        <v>155</v>
      </c>
      <c r="G523" s="186" t="s">
        <v>440</v>
      </c>
      <c r="H523" s="145"/>
      <c r="I523" s="146"/>
      <c r="J523" s="147"/>
      <c r="K523" s="147"/>
      <c r="L523" s="26" t="s">
        <v>327</v>
      </c>
      <c r="M523" s="27"/>
      <c r="N523" s="196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23" s="196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23" s="229" t="str">
        <f t="shared" si="53"/>
        <v xml:space="preserve"> </v>
      </c>
      <c r="Q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29" t="str">
        <f t="shared" si="54"/>
        <v xml:space="preserve"> </v>
      </c>
      <c r="S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29" t="str">
        <f t="shared" si="55"/>
        <v xml:space="preserve"> </v>
      </c>
      <c r="U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96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23" s="229" t="str">
        <f t="shared" si="56"/>
        <v xml:space="preserve"> </v>
      </c>
      <c r="X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29" t="str">
        <f t="shared" si="57"/>
        <v xml:space="preserve"> </v>
      </c>
      <c r="Z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29" t="str">
        <f t="shared" si="58"/>
        <v xml:space="preserve"> </v>
      </c>
      <c r="AB52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6" customFormat="1" hidden="1">
      <c r="A524" s="183" t="str">
        <f t="shared" si="59"/>
        <v>71090202044239</v>
      </c>
      <c r="B524" s="184" t="s">
        <v>439</v>
      </c>
      <c r="C524" s="133" t="s">
        <v>187</v>
      </c>
      <c r="D524" s="132" t="s">
        <v>140</v>
      </c>
      <c r="E524" s="131" t="s">
        <v>140</v>
      </c>
      <c r="F524" s="185" t="s">
        <v>155</v>
      </c>
      <c r="G524" s="130">
        <v>4239</v>
      </c>
      <c r="H524" s="24"/>
      <c r="I524" s="17"/>
      <c r="J524" s="18"/>
      <c r="K524" s="18"/>
      <c r="L524" s="28" t="s">
        <v>125</v>
      </c>
      <c r="M524" s="11">
        <v>4239</v>
      </c>
      <c r="N524" s="182">
        <f>+'havelvac 7.2'!N523+'havelvac 7.3'!N523+'havelvac 7.4'!N523+'havelvac 7.5'!N523+'havelvac 7.6'!N523+'havelvac 7.7'!N523+'havelvac 7.9'!N523+'havelvac 7.8'!N523+'havelvac 7.10'!N523+'havelvac 7.11'!N523+'havelvac 7.12'!N523+'havelvac 7.13'!N521</f>
        <v>0</v>
      </c>
      <c r="O524" s="182">
        <f>+'havelvac 7.2'!O523+'havelvac 7.3'!O523+'havelvac 7.4'!O523+'havelvac 7.5'!O523+'havelvac 7.6'!O523+'havelvac 7.7'!O523+'havelvac 7.9'!O523+'havelvac 7.8'!O523+'havelvac 7.10'!O523+'havelvac 7.11'!O523+'havelvac 7.12'!O523+'havelvac 7.13'!O521</f>
        <v>0</v>
      </c>
      <c r="P524" s="230" t="str">
        <f t="shared" si="53"/>
        <v xml:space="preserve"> </v>
      </c>
      <c r="Q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30" t="str">
        <f t="shared" si="54"/>
        <v xml:space="preserve"> </v>
      </c>
      <c r="S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30" t="str">
        <f t="shared" si="55"/>
        <v xml:space="preserve"> </v>
      </c>
      <c r="U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82">
        <f>+'havelvac 7.2'!P523+'havelvac 7.3'!P523+'havelvac 7.4'!P523+'havelvac 7.5'!P523+'havelvac 7.6'!P523+'havelvac 7.7'!P523+'havelvac 7.9'!P523+'havelvac 7.8'!P523+'havelvac 7.10'!P523+'havelvac 7.11'!P523+'havelvac 7.12'!P523+'havelvac 7.13'!P521</f>
        <v>0</v>
      </c>
      <c r="W524" s="230" t="str">
        <f t="shared" si="56"/>
        <v xml:space="preserve"> </v>
      </c>
      <c r="X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30" t="str">
        <f t="shared" si="57"/>
        <v xml:space="preserve"> </v>
      </c>
      <c r="Z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30" t="str">
        <f t="shared" si="58"/>
        <v xml:space="preserve"> </v>
      </c>
      <c r="AB52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6" customFormat="1" ht="25.5" hidden="1">
      <c r="A525" s="183" t="str">
        <f t="shared" si="59"/>
        <v>71090202044511</v>
      </c>
      <c r="B525" s="199" t="s">
        <v>439</v>
      </c>
      <c r="C525" s="133" t="s">
        <v>187</v>
      </c>
      <c r="D525" s="132" t="s">
        <v>140</v>
      </c>
      <c r="E525" s="131" t="s">
        <v>140</v>
      </c>
      <c r="F525" s="185" t="s">
        <v>155</v>
      </c>
      <c r="G525" s="130">
        <v>4511</v>
      </c>
      <c r="H525" s="190"/>
      <c r="I525" s="193"/>
      <c r="J525" s="200"/>
      <c r="K525" s="201"/>
      <c r="L525" s="202" t="s">
        <v>217</v>
      </c>
      <c r="M525" s="12">
        <v>4511</v>
      </c>
      <c r="N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7.13'!N522</f>
        <v>#REF!</v>
      </c>
      <c r="O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7.13'!O522</f>
        <v>#REF!</v>
      </c>
      <c r="P525" s="230" t="str">
        <f t="shared" si="53"/>
        <v xml:space="preserve"> </v>
      </c>
      <c r="Q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30" t="str">
        <f t="shared" si="54"/>
        <v xml:space="preserve"> </v>
      </c>
      <c r="S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30" t="str">
        <f t="shared" si="55"/>
        <v xml:space="preserve"> </v>
      </c>
      <c r="U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7.13'!P522</f>
        <v>#REF!</v>
      </c>
      <c r="W525" s="230" t="str">
        <f t="shared" si="56"/>
        <v xml:space="preserve"> </v>
      </c>
      <c r="X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30" t="str">
        <f t="shared" si="57"/>
        <v xml:space="preserve"> </v>
      </c>
      <c r="Z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30" t="str">
        <f t="shared" si="58"/>
        <v xml:space="preserve"> </v>
      </c>
      <c r="AB52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88" customFormat="1" ht="13.5">
      <c r="A526" s="183" t="str">
        <f t="shared" si="59"/>
        <v>71090500000000</v>
      </c>
      <c r="B526" s="184" t="s">
        <v>439</v>
      </c>
      <c r="C526" s="133" t="s">
        <v>187</v>
      </c>
      <c r="D526" s="132" t="s">
        <v>149</v>
      </c>
      <c r="E526" s="131" t="s">
        <v>441</v>
      </c>
      <c r="F526" s="185" t="s">
        <v>441</v>
      </c>
      <c r="G526" s="186" t="s">
        <v>440</v>
      </c>
      <c r="H526" s="174">
        <v>2950</v>
      </c>
      <c r="I526" s="165" t="s">
        <v>187</v>
      </c>
      <c r="J526" s="166">
        <v>5</v>
      </c>
      <c r="K526" s="166">
        <v>0</v>
      </c>
      <c r="L526" s="167" t="s">
        <v>329</v>
      </c>
      <c r="M526" s="175"/>
      <c r="N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7.13'!N523</f>
        <v>#REF!</v>
      </c>
      <c r="O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7.13'!O523</f>
        <v>#REF!</v>
      </c>
      <c r="P526" s="227" t="str">
        <f t="shared" si="53"/>
        <v xml:space="preserve"> </v>
      </c>
      <c r="Q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27" t="str">
        <f t="shared" si="54"/>
        <v xml:space="preserve"> </v>
      </c>
      <c r="S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27" t="str">
        <f t="shared" si="55"/>
        <v xml:space="preserve"> </v>
      </c>
      <c r="U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7.13'!P523</f>
        <v>#REF!</v>
      </c>
      <c r="W526" s="227" t="str">
        <f t="shared" si="56"/>
        <v xml:space="preserve"> </v>
      </c>
      <c r="X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27" t="str">
        <f t="shared" si="57"/>
        <v xml:space="preserve"> </v>
      </c>
      <c r="Z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27" t="str">
        <f t="shared" si="58"/>
        <v xml:space="preserve"> </v>
      </c>
      <c r="AB526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6" customFormat="1" ht="12.75">
      <c r="A527" s="183" t="str">
        <f t="shared" si="59"/>
        <v>71090500000001</v>
      </c>
      <c r="B527" s="184" t="s">
        <v>439</v>
      </c>
      <c r="C527" s="133" t="s">
        <v>187</v>
      </c>
      <c r="D527" s="132" t="s">
        <v>149</v>
      </c>
      <c r="E527" s="131" t="s">
        <v>441</v>
      </c>
      <c r="F527" s="185" t="s">
        <v>441</v>
      </c>
      <c r="G527" s="186" t="s">
        <v>96</v>
      </c>
      <c r="H527" s="24"/>
      <c r="I527" s="17"/>
      <c r="J527" s="18"/>
      <c r="K527" s="18"/>
      <c r="L527" s="29" t="s">
        <v>110</v>
      </c>
      <c r="M527" s="30"/>
      <c r="N527" s="189" t="e">
        <f>+'havelvac 7.2'!N524+'havelvac 7.3'!N524+'havelvac 7.4'!N524+'havelvac 7.5'!N524+'havelvac 7.6'!N524+'havelvac 7.7'!N524+'havelvac 7.9'!N524+'havelvac 7.8'!N524+'havelvac 7.10'!N524+'havelvac 7.11'!N524+'havelvac 7.12'!N524+'havelvac 7.13'!#REF!</f>
        <v>#REF!</v>
      </c>
      <c r="O527" s="189" t="e">
        <f>+'havelvac 7.2'!O524+'havelvac 7.3'!O524+'havelvac 7.4'!O524+'havelvac 7.5'!O524+'havelvac 7.6'!O524+'havelvac 7.7'!O524+'havelvac 7.9'!O524+'havelvac 7.8'!O524+'havelvac 7.10'!O524+'havelvac 7.11'!O524+'havelvac 7.12'!O524+'havelvac 7.13'!#REF!</f>
        <v>#REF!</v>
      </c>
      <c r="P527" s="226" t="str">
        <f t="shared" si="53"/>
        <v xml:space="preserve"> </v>
      </c>
      <c r="Q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26" t="str">
        <f t="shared" si="54"/>
        <v xml:space="preserve"> </v>
      </c>
      <c r="S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26" t="str">
        <f t="shared" si="55"/>
        <v xml:space="preserve"> </v>
      </c>
      <c r="U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89" t="e">
        <f>+'havelvac 7.2'!P524+'havelvac 7.3'!P524+'havelvac 7.4'!P524+'havelvac 7.5'!P524+'havelvac 7.6'!P524+'havelvac 7.7'!P524+'havelvac 7.9'!P524+'havelvac 7.8'!P524+'havelvac 7.10'!P524+'havelvac 7.11'!P524+'havelvac 7.12'!P524+'havelvac 7.13'!#REF!</f>
        <v>#REF!</v>
      </c>
      <c r="W527" s="226" t="str">
        <f t="shared" si="56"/>
        <v xml:space="preserve"> </v>
      </c>
      <c r="X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26" t="str">
        <f t="shared" si="57"/>
        <v xml:space="preserve"> </v>
      </c>
      <c r="Z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26" t="str">
        <f t="shared" si="58"/>
        <v xml:space="preserve"> </v>
      </c>
      <c r="AB527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92" customFormat="1" ht="12.75">
      <c r="A528" s="183" t="str">
        <f t="shared" si="59"/>
        <v>71090501000000</v>
      </c>
      <c r="B528" s="184" t="s">
        <v>439</v>
      </c>
      <c r="C528" s="133" t="s">
        <v>187</v>
      </c>
      <c r="D528" s="132" t="s">
        <v>149</v>
      </c>
      <c r="E528" s="131" t="s">
        <v>106</v>
      </c>
      <c r="F528" s="185" t="s">
        <v>441</v>
      </c>
      <c r="G528" s="186" t="s">
        <v>440</v>
      </c>
      <c r="H528" s="150">
        <v>2951</v>
      </c>
      <c r="I528" s="151" t="s">
        <v>187</v>
      </c>
      <c r="J528" s="152">
        <v>5</v>
      </c>
      <c r="K528" s="152">
        <v>1</v>
      </c>
      <c r="L528" s="153" t="s">
        <v>330</v>
      </c>
      <c r="M528" s="154"/>
      <c r="N528" s="191" t="e">
        <f>+'havelvac 7.2'!N525+'havelvac 7.3'!N525+'havelvac 7.4'!N525+'havelvac 7.5'!N525+'havelvac 7.6'!N525+'havelvac 7.7'!N525+'havelvac 7.9'!N525+'havelvac 7.8'!N525+'havelvac 7.10'!N525+'havelvac 7.11'!N525+'havelvac 7.12'!N525+'havelvac 7.13'!#REF!</f>
        <v>#REF!</v>
      </c>
      <c r="O528" s="191" t="e">
        <f>+'havelvac 7.2'!O525+'havelvac 7.3'!O525+'havelvac 7.4'!O525+'havelvac 7.5'!O525+'havelvac 7.6'!O525+'havelvac 7.7'!O525+'havelvac 7.9'!O525+'havelvac 7.8'!O525+'havelvac 7.10'!O525+'havelvac 7.11'!O525+'havelvac 7.12'!O525+'havelvac 7.13'!#REF!</f>
        <v>#REF!</v>
      </c>
      <c r="P528" s="228" t="str">
        <f t="shared" ref="P528:P591" si="60">IFERROR(Q528/O528, " ")</f>
        <v xml:space="preserve"> </v>
      </c>
      <c r="Q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28" t="str">
        <f t="shared" ref="R528:R591" si="61">IFERROR(S528/O528, " ")</f>
        <v xml:space="preserve"> </v>
      </c>
      <c r="S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28" t="str">
        <f t="shared" ref="T528:T591" si="62">IFERROR(U528/O528, " ")</f>
        <v xml:space="preserve"> </v>
      </c>
      <c r="U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91" t="e">
        <f>+'havelvac 7.2'!P525+'havelvac 7.3'!P525+'havelvac 7.4'!P525+'havelvac 7.5'!P525+'havelvac 7.6'!P525+'havelvac 7.7'!P525+'havelvac 7.9'!P525+'havelvac 7.8'!P525+'havelvac 7.10'!P525+'havelvac 7.11'!P525+'havelvac 7.12'!P525+'havelvac 7.13'!#REF!</f>
        <v>#REF!</v>
      </c>
      <c r="W528" s="228" t="str">
        <f t="shared" ref="W528:W591" si="63">IFERROR(X528/V528, " ")</f>
        <v xml:space="preserve"> </v>
      </c>
      <c r="X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28" t="str">
        <f t="shared" ref="Y528:Y591" si="64">IFERROR(Z528/V528, " ")</f>
        <v xml:space="preserve"> </v>
      </c>
      <c r="Z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28" t="str">
        <f t="shared" ref="AA528:AA591" si="65">IFERROR(AB528/V528, " ")</f>
        <v xml:space="preserve"> </v>
      </c>
      <c r="AB528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6" customFormat="1" ht="12.75">
      <c r="A529" s="183" t="str">
        <f t="shared" si="59"/>
        <v>71090501000001</v>
      </c>
      <c r="B529" s="184" t="s">
        <v>439</v>
      </c>
      <c r="C529" s="133" t="s">
        <v>187</v>
      </c>
      <c r="D529" s="132" t="s">
        <v>149</v>
      </c>
      <c r="E529" s="131" t="s">
        <v>106</v>
      </c>
      <c r="F529" s="185" t="s">
        <v>441</v>
      </c>
      <c r="G529" s="186" t="s">
        <v>96</v>
      </c>
      <c r="H529" s="24"/>
      <c r="I529" s="24"/>
      <c r="J529" s="25"/>
      <c r="K529" s="25"/>
      <c r="L529" s="29" t="s">
        <v>108</v>
      </c>
      <c r="M529" s="30"/>
      <c r="N529" s="189">
        <f>+'havelvac 7.2'!N526+'havelvac 7.3'!N526+'havelvac 7.4'!N526+'havelvac 7.5'!N526+'havelvac 7.6'!N526+'havelvac 7.7'!N526+'havelvac 7.9'!N526+'havelvac 7.8'!N526+'havelvac 7.10'!N526+'havelvac 7.11'!N526+'havelvac 7.12'!N526+'havelvac 7.13'!N524</f>
        <v>0</v>
      </c>
      <c r="O529" s="189">
        <f>+'havelvac 7.2'!O526+'havelvac 7.3'!O526+'havelvac 7.4'!O526+'havelvac 7.5'!O526+'havelvac 7.6'!O526+'havelvac 7.7'!O526+'havelvac 7.9'!O526+'havelvac 7.8'!O526+'havelvac 7.10'!O526+'havelvac 7.11'!O526+'havelvac 7.12'!O526+'havelvac 7.13'!O524</f>
        <v>0</v>
      </c>
      <c r="P529" s="226" t="str">
        <f t="shared" si="60"/>
        <v xml:space="preserve"> </v>
      </c>
      <c r="Q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26" t="str">
        <f t="shared" si="61"/>
        <v xml:space="preserve"> </v>
      </c>
      <c r="S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26" t="str">
        <f t="shared" si="62"/>
        <v xml:space="preserve"> </v>
      </c>
      <c r="U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89">
        <f>+'havelvac 7.2'!P526+'havelvac 7.3'!P526+'havelvac 7.4'!P526+'havelvac 7.5'!P526+'havelvac 7.6'!P526+'havelvac 7.7'!P526+'havelvac 7.9'!P526+'havelvac 7.8'!P526+'havelvac 7.10'!P526+'havelvac 7.11'!P526+'havelvac 7.12'!P526+'havelvac 7.13'!P524</f>
        <v>0</v>
      </c>
      <c r="W529" s="226" t="str">
        <f t="shared" si="63"/>
        <v xml:space="preserve"> </v>
      </c>
      <c r="X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26" t="str">
        <f t="shared" si="64"/>
        <v xml:space="preserve"> </v>
      </c>
      <c r="Z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26" t="str">
        <f t="shared" si="65"/>
        <v xml:space="preserve"> </v>
      </c>
      <c r="AB529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97" customFormat="1" ht="13.5">
      <c r="A530" s="183" t="str">
        <f t="shared" si="59"/>
        <v>71090501010000</v>
      </c>
      <c r="B530" s="184" t="s">
        <v>439</v>
      </c>
      <c r="C530" s="133" t="s">
        <v>187</v>
      </c>
      <c r="D530" s="132" t="s">
        <v>149</v>
      </c>
      <c r="E530" s="131" t="s">
        <v>106</v>
      </c>
      <c r="F530" s="185" t="s">
        <v>106</v>
      </c>
      <c r="G530" s="186" t="s">
        <v>440</v>
      </c>
      <c r="H530" s="145"/>
      <c r="I530" s="146"/>
      <c r="J530" s="147"/>
      <c r="K530" s="147"/>
      <c r="L530" s="26" t="s">
        <v>331</v>
      </c>
      <c r="M530" s="27"/>
      <c r="N530" s="196">
        <f>+'havelvac 7.2'!N527+'havelvac 7.3'!N527+'havelvac 7.4'!N527+'havelvac 7.5'!N527+'havelvac 7.6'!N527+'havelvac 7.7'!N527+'havelvac 7.9'!N527+'havelvac 7.8'!N527+'havelvac 7.10'!N527+'havelvac 7.11'!N527+'havelvac 7.12'!N527+'havelvac 7.13'!N525</f>
        <v>0</v>
      </c>
      <c r="O530" s="196">
        <f>+'havelvac 7.2'!O527+'havelvac 7.3'!O527+'havelvac 7.4'!O527+'havelvac 7.5'!O527+'havelvac 7.6'!O527+'havelvac 7.7'!O527+'havelvac 7.9'!O527+'havelvac 7.8'!O527+'havelvac 7.10'!O527+'havelvac 7.11'!O527+'havelvac 7.12'!O527+'havelvac 7.13'!O525</f>
        <v>0</v>
      </c>
      <c r="P530" s="229" t="str">
        <f t="shared" si="60"/>
        <v xml:space="preserve"> </v>
      </c>
      <c r="Q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29" t="str">
        <f t="shared" si="61"/>
        <v xml:space="preserve"> </v>
      </c>
      <c r="S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29" t="str">
        <f t="shared" si="62"/>
        <v xml:space="preserve"> </v>
      </c>
      <c r="U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96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30" s="229" t="str">
        <f t="shared" si="63"/>
        <v xml:space="preserve"> </v>
      </c>
      <c r="X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29" t="str">
        <f t="shared" si="64"/>
        <v xml:space="preserve"> </v>
      </c>
      <c r="Z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29" t="str">
        <f t="shared" si="65"/>
        <v xml:space="preserve"> </v>
      </c>
      <c r="AB53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6" customFormat="1" hidden="1">
      <c r="A531" s="183" t="str">
        <f t="shared" si="59"/>
        <v>71090501014239</v>
      </c>
      <c r="B531" s="184" t="s">
        <v>439</v>
      </c>
      <c r="C531" s="133" t="s">
        <v>187</v>
      </c>
      <c r="D531" s="132" t="s">
        <v>149</v>
      </c>
      <c r="E531" s="131" t="s">
        <v>106</v>
      </c>
      <c r="F531" s="185" t="s">
        <v>106</v>
      </c>
      <c r="G531" s="130">
        <v>4239</v>
      </c>
      <c r="H531" s="24"/>
      <c r="I531" s="17"/>
      <c r="J531" s="18"/>
      <c r="K531" s="18"/>
      <c r="L531" s="28" t="s">
        <v>125</v>
      </c>
      <c r="M531" s="11">
        <v>4239</v>
      </c>
      <c r="N531" s="182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31" s="182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31" s="230" t="str">
        <f t="shared" si="60"/>
        <v xml:space="preserve"> </v>
      </c>
      <c r="Q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30" t="str">
        <f t="shared" si="61"/>
        <v xml:space="preserve"> </v>
      </c>
      <c r="S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30" t="str">
        <f t="shared" si="62"/>
        <v xml:space="preserve"> </v>
      </c>
      <c r="U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82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31" s="230" t="str">
        <f t="shared" si="63"/>
        <v xml:space="preserve"> </v>
      </c>
      <c r="X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30" t="str">
        <f t="shared" si="64"/>
        <v xml:space="preserve"> </v>
      </c>
      <c r="Z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30" t="str">
        <f t="shared" si="65"/>
        <v xml:space="preserve"> </v>
      </c>
      <c r="AB53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6" customFormat="1" ht="25.5">
      <c r="A532" s="183" t="str">
        <f t="shared" si="59"/>
        <v>71090501014511</v>
      </c>
      <c r="B532" s="184" t="s">
        <v>439</v>
      </c>
      <c r="C532" s="133" t="s">
        <v>187</v>
      </c>
      <c r="D532" s="132" t="s">
        <v>149</v>
      </c>
      <c r="E532" s="131" t="s">
        <v>106</v>
      </c>
      <c r="F532" s="185" t="s">
        <v>106</v>
      </c>
      <c r="G532" s="130">
        <v>4511</v>
      </c>
      <c r="H532" s="24"/>
      <c r="I532" s="17"/>
      <c r="J532" s="18"/>
      <c r="K532" s="18"/>
      <c r="L532" s="28" t="s">
        <v>131</v>
      </c>
      <c r="M532" s="11">
        <v>4511</v>
      </c>
      <c r="N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7.13'!N527</f>
        <v>#REF!</v>
      </c>
      <c r="O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7.13'!O527</f>
        <v>#REF!</v>
      </c>
      <c r="P532" s="230" t="str">
        <f t="shared" si="60"/>
        <v xml:space="preserve"> </v>
      </c>
      <c r="Q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30" t="str">
        <f t="shared" si="61"/>
        <v xml:space="preserve"> </v>
      </c>
      <c r="S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30" t="str">
        <f t="shared" si="62"/>
        <v xml:space="preserve"> </v>
      </c>
      <c r="U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7.13'!P527</f>
        <v>#REF!</v>
      </c>
      <c r="W532" s="230" t="str">
        <f t="shared" si="63"/>
        <v xml:space="preserve"> </v>
      </c>
      <c r="X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30" t="str">
        <f t="shared" si="64"/>
        <v xml:space="preserve"> </v>
      </c>
      <c r="Z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30" t="str">
        <f t="shared" si="65"/>
        <v xml:space="preserve"> </v>
      </c>
      <c r="AB53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6" customFormat="1" ht="25.5" hidden="1">
      <c r="A533" s="183" t="str">
        <f t="shared" si="59"/>
        <v>71090501014819</v>
      </c>
      <c r="B533" s="199" t="s">
        <v>439</v>
      </c>
      <c r="C533" s="133" t="s">
        <v>187</v>
      </c>
      <c r="D533" s="132" t="s">
        <v>149</v>
      </c>
      <c r="E533" s="131" t="s">
        <v>106</v>
      </c>
      <c r="F533" s="185" t="s">
        <v>106</v>
      </c>
      <c r="G533" s="130">
        <v>4819</v>
      </c>
      <c r="H533" s="190"/>
      <c r="I533" s="193"/>
      <c r="J533" s="200"/>
      <c r="K533" s="201"/>
      <c r="L533" s="202" t="s">
        <v>219</v>
      </c>
      <c r="M533" s="12">
        <v>4819</v>
      </c>
      <c r="N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7.13'!N528</f>
        <v>#REF!</v>
      </c>
      <c r="O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7.13'!O528</f>
        <v>#REF!</v>
      </c>
      <c r="P533" s="230" t="str">
        <f t="shared" si="60"/>
        <v xml:space="preserve"> </v>
      </c>
      <c r="Q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30" t="str">
        <f t="shared" si="61"/>
        <v xml:space="preserve"> </v>
      </c>
      <c r="S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30" t="str">
        <f t="shared" si="62"/>
        <v xml:space="preserve"> </v>
      </c>
      <c r="U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7.13'!P528</f>
        <v>#REF!</v>
      </c>
      <c r="W533" s="230" t="str">
        <f t="shared" si="63"/>
        <v xml:space="preserve"> </v>
      </c>
      <c r="X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30" t="str">
        <f t="shared" si="64"/>
        <v xml:space="preserve"> </v>
      </c>
      <c r="Z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30" t="str">
        <f t="shared" si="65"/>
        <v xml:space="preserve"> </v>
      </c>
      <c r="AB53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6" customFormat="1" hidden="1">
      <c r="A534" s="183" t="str">
        <f t="shared" si="59"/>
        <v>71090501015122</v>
      </c>
      <c r="B534" s="184" t="s">
        <v>439</v>
      </c>
      <c r="C534" s="133" t="s">
        <v>187</v>
      </c>
      <c r="D534" s="132" t="s">
        <v>149</v>
      </c>
      <c r="E534" s="131" t="s">
        <v>106</v>
      </c>
      <c r="F534" s="185" t="s">
        <v>106</v>
      </c>
      <c r="G534" s="130">
        <v>5122</v>
      </c>
      <c r="H534" s="16"/>
      <c r="I534" s="24"/>
      <c r="J534" s="25"/>
      <c r="K534" s="25"/>
      <c r="L534" s="31" t="s">
        <v>332</v>
      </c>
      <c r="M534" s="32">
        <v>5122</v>
      </c>
      <c r="N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30" t="str">
        <f t="shared" si="60"/>
        <v xml:space="preserve"> </v>
      </c>
      <c r="Q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30" t="str">
        <f t="shared" si="61"/>
        <v xml:space="preserve"> </v>
      </c>
      <c r="S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30" t="str">
        <f t="shared" si="62"/>
        <v xml:space="preserve"> </v>
      </c>
      <c r="U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30" t="str">
        <f t="shared" si="63"/>
        <v xml:space="preserve"> </v>
      </c>
      <c r="X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30" t="str">
        <f t="shared" si="64"/>
        <v xml:space="preserve"> </v>
      </c>
      <c r="Z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30" t="str">
        <f t="shared" si="65"/>
        <v xml:space="preserve"> </v>
      </c>
      <c r="AB53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97" customFormat="1" ht="27" hidden="1">
      <c r="A535" s="183" t="str">
        <f t="shared" si="59"/>
        <v>71090501020000</v>
      </c>
      <c r="B535" s="184" t="s">
        <v>439</v>
      </c>
      <c r="C535" s="133" t="s">
        <v>187</v>
      </c>
      <c r="D535" s="132" t="s">
        <v>149</v>
      </c>
      <c r="E535" s="131" t="s">
        <v>106</v>
      </c>
      <c r="F535" s="185" t="s">
        <v>140</v>
      </c>
      <c r="G535" s="186" t="s">
        <v>440</v>
      </c>
      <c r="H535" s="145"/>
      <c r="I535" s="146"/>
      <c r="J535" s="147"/>
      <c r="K535" s="147"/>
      <c r="L535" s="26" t="s">
        <v>333</v>
      </c>
      <c r="M535" s="27"/>
      <c r="N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29" t="str">
        <f t="shared" si="60"/>
        <v xml:space="preserve"> </v>
      </c>
      <c r="Q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29" t="str">
        <f t="shared" si="61"/>
        <v xml:space="preserve"> </v>
      </c>
      <c r="S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29" t="str">
        <f t="shared" si="62"/>
        <v xml:space="preserve"> </v>
      </c>
      <c r="U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29" t="str">
        <f t="shared" si="63"/>
        <v xml:space="preserve"> </v>
      </c>
      <c r="X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29" t="str">
        <f t="shared" si="64"/>
        <v xml:space="preserve"> </v>
      </c>
      <c r="Z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29" t="str">
        <f t="shared" si="65"/>
        <v xml:space="preserve"> </v>
      </c>
      <c r="AB53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6" customFormat="1" hidden="1">
      <c r="A536" s="183" t="str">
        <f t="shared" si="59"/>
        <v>71090501025113</v>
      </c>
      <c r="B536" s="184" t="s">
        <v>439</v>
      </c>
      <c r="C536" s="133" t="s">
        <v>187</v>
      </c>
      <c r="D536" s="132" t="s">
        <v>149</v>
      </c>
      <c r="E536" s="131" t="s">
        <v>106</v>
      </c>
      <c r="F536" s="185" t="s">
        <v>140</v>
      </c>
      <c r="G536" s="130">
        <v>5113</v>
      </c>
      <c r="H536" s="24"/>
      <c r="I536" s="17"/>
      <c r="J536" s="18"/>
      <c r="K536" s="18"/>
      <c r="L536" s="31" t="s">
        <v>143</v>
      </c>
      <c r="M536" s="47">
        <v>5113</v>
      </c>
      <c r="N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30" t="str">
        <f t="shared" si="60"/>
        <v xml:space="preserve"> </v>
      </c>
      <c r="Q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30" t="str">
        <f t="shared" si="61"/>
        <v xml:space="preserve"> </v>
      </c>
      <c r="S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30" t="str">
        <f t="shared" si="62"/>
        <v xml:space="preserve"> </v>
      </c>
      <c r="U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30" t="str">
        <f t="shared" si="63"/>
        <v xml:space="preserve"> </v>
      </c>
      <c r="X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30" t="str">
        <f t="shared" si="64"/>
        <v xml:space="preserve"> </v>
      </c>
      <c r="Z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30" t="str">
        <f t="shared" si="65"/>
        <v xml:space="preserve"> </v>
      </c>
      <c r="AB53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97" customFormat="1" ht="40.5" hidden="1">
      <c r="A537" s="183" t="str">
        <f t="shared" si="59"/>
        <v>71090501030000</v>
      </c>
      <c r="B537" s="184" t="s">
        <v>439</v>
      </c>
      <c r="C537" s="133" t="s">
        <v>187</v>
      </c>
      <c r="D537" s="132" t="s">
        <v>149</v>
      </c>
      <c r="E537" s="131" t="s">
        <v>106</v>
      </c>
      <c r="F537" s="185" t="s">
        <v>442</v>
      </c>
      <c r="G537" s="186" t="s">
        <v>440</v>
      </c>
      <c r="H537" s="145"/>
      <c r="I537" s="146"/>
      <c r="J537" s="147"/>
      <c r="K537" s="147"/>
      <c r="L537" s="26" t="s">
        <v>334</v>
      </c>
      <c r="M537" s="27"/>
      <c r="N537" s="196" t="e">
        <f>+'havelvac 7.2'!N530+'havelvac 7.3'!N530+'havelvac 7.4'!N530+'havelvac 7.5'!N530+'havelvac 7.6'!N530+'havelvac 7.7'!N530+'havelvac 7.9'!N530+'havelvac 7.8'!N530+'havelvac 7.10'!N530+'havelvac 7.11'!N530+'havelvac 7.12'!N530+'havelvac 7.13'!#REF!</f>
        <v>#REF!</v>
      </c>
      <c r="O537" s="196" t="e">
        <f>+'havelvac 7.2'!O530+'havelvac 7.3'!O530+'havelvac 7.4'!O530+'havelvac 7.5'!O530+'havelvac 7.6'!O530+'havelvac 7.7'!O530+'havelvac 7.9'!O530+'havelvac 7.8'!O530+'havelvac 7.10'!O530+'havelvac 7.11'!O530+'havelvac 7.12'!O530+'havelvac 7.13'!#REF!</f>
        <v>#REF!</v>
      </c>
      <c r="P537" s="229" t="str">
        <f t="shared" si="60"/>
        <v xml:space="preserve"> </v>
      </c>
      <c r="Q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29" t="str">
        <f t="shared" si="61"/>
        <v xml:space="preserve"> </v>
      </c>
      <c r="S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29" t="str">
        <f t="shared" si="62"/>
        <v xml:space="preserve"> </v>
      </c>
      <c r="U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96" t="e">
        <f>+'havelvac 7.2'!P530+'havelvac 7.3'!P530+'havelvac 7.4'!P530+'havelvac 7.5'!P530+'havelvac 7.6'!P530+'havelvac 7.7'!P530+'havelvac 7.9'!P530+'havelvac 7.8'!P530+'havelvac 7.10'!P530+'havelvac 7.11'!P530+'havelvac 7.12'!P530+'havelvac 7.13'!#REF!</f>
        <v>#REF!</v>
      </c>
      <c r="W537" s="229" t="str">
        <f t="shared" si="63"/>
        <v xml:space="preserve"> </v>
      </c>
      <c r="X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29" t="str">
        <f t="shared" si="64"/>
        <v xml:space="preserve"> </v>
      </c>
      <c r="Z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29" t="str">
        <f t="shared" si="65"/>
        <v xml:space="preserve"> </v>
      </c>
      <c r="AB53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6" customFormat="1" hidden="1">
      <c r="A538" s="183" t="str">
        <f t="shared" si="59"/>
        <v>71090501034239</v>
      </c>
      <c r="B538" s="184" t="s">
        <v>439</v>
      </c>
      <c r="C538" s="133" t="s">
        <v>187</v>
      </c>
      <c r="D538" s="132" t="s">
        <v>149</v>
      </c>
      <c r="E538" s="131" t="s">
        <v>106</v>
      </c>
      <c r="F538" s="185" t="s">
        <v>442</v>
      </c>
      <c r="G538" s="130">
        <v>4239</v>
      </c>
      <c r="H538" s="24"/>
      <c r="I538" s="17"/>
      <c r="J538" s="18"/>
      <c r="K538" s="18"/>
      <c r="L538" s="28" t="s">
        <v>125</v>
      </c>
      <c r="M538" s="11">
        <v>4239</v>
      </c>
      <c r="N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7.13'!N529</f>
        <v>#REF!</v>
      </c>
      <c r="O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7.13'!O529</f>
        <v>#REF!</v>
      </c>
      <c r="P538" s="230" t="str">
        <f t="shared" si="60"/>
        <v xml:space="preserve"> </v>
      </c>
      <c r="Q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30" t="str">
        <f t="shared" si="61"/>
        <v xml:space="preserve"> </v>
      </c>
      <c r="S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30" t="str">
        <f t="shared" si="62"/>
        <v xml:space="preserve"> </v>
      </c>
      <c r="U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7.13'!P529</f>
        <v>#REF!</v>
      </c>
      <c r="W538" s="230" t="str">
        <f t="shared" si="63"/>
        <v xml:space="preserve"> </v>
      </c>
      <c r="X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30" t="str">
        <f t="shared" si="64"/>
        <v xml:space="preserve"> </v>
      </c>
      <c r="Z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30" t="str">
        <f t="shared" si="65"/>
        <v xml:space="preserve"> </v>
      </c>
      <c r="AB53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6" customFormat="1" ht="25.5" hidden="1">
      <c r="A539" s="183" t="str">
        <f t="shared" si="59"/>
        <v>71090501034511</v>
      </c>
      <c r="B539" s="199" t="s">
        <v>439</v>
      </c>
      <c r="C539" s="133" t="s">
        <v>187</v>
      </c>
      <c r="D539" s="132" t="s">
        <v>149</v>
      </c>
      <c r="E539" s="131" t="s">
        <v>106</v>
      </c>
      <c r="F539" s="185" t="s">
        <v>442</v>
      </c>
      <c r="G539" s="130">
        <v>4511</v>
      </c>
      <c r="H539" s="190"/>
      <c r="I539" s="193"/>
      <c r="J539" s="200"/>
      <c r="K539" s="201"/>
      <c r="L539" s="202" t="s">
        <v>217</v>
      </c>
      <c r="M539" s="12">
        <v>4511</v>
      </c>
      <c r="N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7.13'!N530</f>
        <v>#REF!</v>
      </c>
      <c r="O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7.13'!O530</f>
        <v>#REF!</v>
      </c>
      <c r="P539" s="230" t="str">
        <f t="shared" si="60"/>
        <v xml:space="preserve"> </v>
      </c>
      <c r="Q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30" t="str">
        <f t="shared" si="61"/>
        <v xml:space="preserve"> </v>
      </c>
      <c r="S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30" t="str">
        <f t="shared" si="62"/>
        <v xml:space="preserve"> </v>
      </c>
      <c r="U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7.13'!P530</f>
        <v>#REF!</v>
      </c>
      <c r="W539" s="230" t="str">
        <f t="shared" si="63"/>
        <v xml:space="preserve"> </v>
      </c>
      <c r="X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30" t="str">
        <f t="shared" si="64"/>
        <v xml:space="preserve"> </v>
      </c>
      <c r="Z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30" t="str">
        <f t="shared" si="65"/>
        <v xml:space="preserve"> </v>
      </c>
      <c r="AB53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97" customFormat="1" ht="27" hidden="1">
      <c r="A540" s="183" t="str">
        <f t="shared" si="59"/>
        <v>71090501040000</v>
      </c>
      <c r="B540" s="184" t="s">
        <v>439</v>
      </c>
      <c r="C540" s="133" t="s">
        <v>187</v>
      </c>
      <c r="D540" s="132" t="s">
        <v>149</v>
      </c>
      <c r="E540" s="131" t="s">
        <v>106</v>
      </c>
      <c r="F540" s="185" t="s">
        <v>155</v>
      </c>
      <c r="G540" s="186" t="s">
        <v>440</v>
      </c>
      <c r="H540" s="145"/>
      <c r="I540" s="146"/>
      <c r="J540" s="147"/>
      <c r="K540" s="147"/>
      <c r="L540" s="26" t="s">
        <v>335</v>
      </c>
      <c r="M540" s="27"/>
      <c r="N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29" t="str">
        <f t="shared" si="60"/>
        <v xml:space="preserve"> </v>
      </c>
      <c r="Q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29" t="str">
        <f t="shared" si="61"/>
        <v xml:space="preserve"> </v>
      </c>
      <c r="S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29" t="str">
        <f t="shared" si="62"/>
        <v xml:space="preserve"> </v>
      </c>
      <c r="U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29" t="str">
        <f t="shared" si="63"/>
        <v xml:space="preserve"> </v>
      </c>
      <c r="X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29" t="str">
        <f t="shared" si="64"/>
        <v xml:space="preserve"> </v>
      </c>
      <c r="Z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29" t="str">
        <f t="shared" si="65"/>
        <v xml:space="preserve"> </v>
      </c>
      <c r="AB540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6" customFormat="1" hidden="1">
      <c r="A541" s="183" t="str">
        <f t="shared" si="59"/>
        <v>71090501044239</v>
      </c>
      <c r="B541" s="184" t="s">
        <v>439</v>
      </c>
      <c r="C541" s="133" t="s">
        <v>187</v>
      </c>
      <c r="D541" s="132" t="s">
        <v>149</v>
      </c>
      <c r="E541" s="131" t="s">
        <v>106</v>
      </c>
      <c r="F541" s="185" t="s">
        <v>155</v>
      </c>
      <c r="G541" s="130">
        <v>4239</v>
      </c>
      <c r="H541" s="24"/>
      <c r="I541" s="17"/>
      <c r="J541" s="18"/>
      <c r="K541" s="18"/>
      <c r="L541" s="28" t="s">
        <v>125</v>
      </c>
      <c r="M541" s="11">
        <v>4239</v>
      </c>
      <c r="N541" s="182" t="e">
        <f>+'havelvac 7.2'!N531+'havelvac 7.3'!N531+'havelvac 7.4'!N531+'havelvac 7.5'!N531+'havelvac 7.6'!N531+'havelvac 7.7'!N531+'havelvac 7.9'!N531+'havelvac 7.8'!N531+'havelvac 7.10'!N531+'havelvac 7.11'!N531+'havelvac 7.12'!N531+'havelvac 7.13'!#REF!</f>
        <v>#REF!</v>
      </c>
      <c r="O541" s="182" t="e">
        <f>+'havelvac 7.2'!O531+'havelvac 7.3'!O531+'havelvac 7.4'!O531+'havelvac 7.5'!O531+'havelvac 7.6'!O531+'havelvac 7.7'!O531+'havelvac 7.9'!O531+'havelvac 7.8'!O531+'havelvac 7.10'!O531+'havelvac 7.11'!O531+'havelvac 7.12'!O531+'havelvac 7.13'!#REF!</f>
        <v>#REF!</v>
      </c>
      <c r="P541" s="230" t="str">
        <f t="shared" si="60"/>
        <v xml:space="preserve"> </v>
      </c>
      <c r="Q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30" t="str">
        <f t="shared" si="61"/>
        <v xml:space="preserve"> </v>
      </c>
      <c r="S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30" t="str">
        <f t="shared" si="62"/>
        <v xml:space="preserve"> </v>
      </c>
      <c r="U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82" t="e">
        <f>+'havelvac 7.2'!P531+'havelvac 7.3'!P531+'havelvac 7.4'!P531+'havelvac 7.5'!P531+'havelvac 7.6'!P531+'havelvac 7.7'!P531+'havelvac 7.9'!P531+'havelvac 7.8'!P531+'havelvac 7.10'!P531+'havelvac 7.11'!P531+'havelvac 7.12'!P531+'havelvac 7.13'!#REF!</f>
        <v>#REF!</v>
      </c>
      <c r="W541" s="230" t="str">
        <f t="shared" si="63"/>
        <v xml:space="preserve"> </v>
      </c>
      <c r="X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30" t="str">
        <f t="shared" si="64"/>
        <v xml:space="preserve"> </v>
      </c>
      <c r="Z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30" t="str">
        <f t="shared" si="65"/>
        <v xml:space="preserve"> </v>
      </c>
      <c r="AB54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97" customFormat="1" ht="27" hidden="1">
      <c r="A542" s="183" t="str">
        <f t="shared" si="59"/>
        <v>71090501050000</v>
      </c>
      <c r="B542" s="184" t="s">
        <v>439</v>
      </c>
      <c r="C542" s="133" t="s">
        <v>187</v>
      </c>
      <c r="D542" s="132" t="s">
        <v>149</v>
      </c>
      <c r="E542" s="131" t="s">
        <v>106</v>
      </c>
      <c r="F542" s="185" t="s">
        <v>149</v>
      </c>
      <c r="G542" s="186" t="s">
        <v>440</v>
      </c>
      <c r="H542" s="145"/>
      <c r="I542" s="146"/>
      <c r="J542" s="147"/>
      <c r="K542" s="147"/>
      <c r="L542" s="26" t="s">
        <v>336</v>
      </c>
      <c r="M542" s="27"/>
      <c r="N542" s="196" t="e">
        <f>+'havelvac 7.2'!N532+'havelvac 7.3'!N532+'havelvac 7.4'!N532+'havelvac 7.5'!N532+'havelvac 7.6'!N532+'havelvac 7.7'!N532+'havelvac 7.9'!N532+'havelvac 7.8'!N532+'havelvac 7.10'!N532+'havelvac 7.11'!N532+'havelvac 7.12'!N532+'havelvac 7.13'!#REF!</f>
        <v>#REF!</v>
      </c>
      <c r="O542" s="196" t="e">
        <f>+'havelvac 7.2'!O532+'havelvac 7.3'!O532+'havelvac 7.4'!O532+'havelvac 7.5'!O532+'havelvac 7.6'!O532+'havelvac 7.7'!O532+'havelvac 7.9'!O532+'havelvac 7.8'!O532+'havelvac 7.10'!O532+'havelvac 7.11'!O532+'havelvac 7.12'!O532+'havelvac 7.13'!#REF!</f>
        <v>#REF!</v>
      </c>
      <c r="P542" s="229" t="str">
        <f t="shared" si="60"/>
        <v xml:space="preserve"> </v>
      </c>
      <c r="Q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29" t="str">
        <f t="shared" si="61"/>
        <v xml:space="preserve"> </v>
      </c>
      <c r="S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29" t="str">
        <f t="shared" si="62"/>
        <v xml:space="preserve"> </v>
      </c>
      <c r="U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96" t="e">
        <f>+'havelvac 7.2'!P532+'havelvac 7.3'!P532+'havelvac 7.4'!P532+'havelvac 7.5'!P532+'havelvac 7.6'!P532+'havelvac 7.7'!P532+'havelvac 7.9'!P532+'havelvac 7.8'!P532+'havelvac 7.10'!P532+'havelvac 7.11'!P532+'havelvac 7.12'!P532+'havelvac 7.13'!#REF!</f>
        <v>#REF!</v>
      </c>
      <c r="W542" s="229" t="str">
        <f t="shared" si="63"/>
        <v xml:space="preserve"> </v>
      </c>
      <c r="X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29" t="str">
        <f t="shared" si="64"/>
        <v xml:space="preserve"> </v>
      </c>
      <c r="Z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29" t="str">
        <f t="shared" si="65"/>
        <v xml:space="preserve"> </v>
      </c>
      <c r="AB54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6" customFormat="1" ht="25.5" hidden="1">
      <c r="A543" s="183" t="str">
        <f t="shared" si="59"/>
        <v>71090501054819</v>
      </c>
      <c r="B543" s="184" t="s">
        <v>439</v>
      </c>
      <c r="C543" s="133" t="s">
        <v>187</v>
      </c>
      <c r="D543" s="132" t="s">
        <v>149</v>
      </c>
      <c r="E543" s="131" t="s">
        <v>106</v>
      </c>
      <c r="F543" s="185" t="s">
        <v>149</v>
      </c>
      <c r="G543" s="130">
        <v>4819</v>
      </c>
      <c r="H543" s="24"/>
      <c r="I543" s="17"/>
      <c r="J543" s="18"/>
      <c r="K543" s="18"/>
      <c r="L543" s="28" t="s">
        <v>219</v>
      </c>
      <c r="M543" s="43">
        <v>4819</v>
      </c>
      <c r="N543" s="182">
        <f>+'havelvac 7.2'!N533+'havelvac 7.3'!N533+'havelvac 7.4'!N533+'havelvac 7.5'!N533+'havelvac 7.6'!N533+'havelvac 7.7'!N533+'havelvac 7.9'!N533+'havelvac 7.8'!N533+'havelvac 7.10'!N533+'havelvac 7.11'!N533+'havelvac 7.12'!N533+'havelvac 7.13'!N531</f>
        <v>0</v>
      </c>
      <c r="O543" s="182">
        <f>+'havelvac 7.2'!O533+'havelvac 7.3'!O533+'havelvac 7.4'!O533+'havelvac 7.5'!O533+'havelvac 7.6'!O533+'havelvac 7.7'!O533+'havelvac 7.9'!O533+'havelvac 7.8'!O533+'havelvac 7.10'!O533+'havelvac 7.11'!O533+'havelvac 7.12'!O533+'havelvac 7.13'!O531</f>
        <v>0</v>
      </c>
      <c r="P543" s="230" t="str">
        <f t="shared" si="60"/>
        <v xml:space="preserve"> </v>
      </c>
      <c r="Q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30" t="str">
        <f t="shared" si="61"/>
        <v xml:space="preserve"> </v>
      </c>
      <c r="S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30" t="str">
        <f t="shared" si="62"/>
        <v xml:space="preserve"> </v>
      </c>
      <c r="U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82">
        <f>+'havelvac 7.2'!P533+'havelvac 7.3'!P533+'havelvac 7.4'!P533+'havelvac 7.5'!P533+'havelvac 7.6'!P533+'havelvac 7.7'!P533+'havelvac 7.9'!P533+'havelvac 7.8'!P533+'havelvac 7.10'!P533+'havelvac 7.11'!P533+'havelvac 7.12'!P533+'havelvac 7.13'!P531</f>
        <v>0</v>
      </c>
      <c r="W543" s="230" t="str">
        <f t="shared" si="63"/>
        <v xml:space="preserve"> </v>
      </c>
      <c r="X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30" t="str">
        <f t="shared" si="64"/>
        <v xml:space="preserve"> </v>
      </c>
      <c r="Z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30" t="str">
        <f t="shared" si="65"/>
        <v xml:space="preserve"> </v>
      </c>
      <c r="AB54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6" customFormat="1" hidden="1">
      <c r="A544" s="183" t="str">
        <f t="shared" si="59"/>
        <v>71090501055129</v>
      </c>
      <c r="B544" s="184" t="s">
        <v>439</v>
      </c>
      <c r="C544" s="133" t="s">
        <v>187</v>
      </c>
      <c r="D544" s="132" t="s">
        <v>149</v>
      </c>
      <c r="E544" s="131" t="s">
        <v>106</v>
      </c>
      <c r="F544" s="185" t="s">
        <v>149</v>
      </c>
      <c r="G544" s="130">
        <v>5129</v>
      </c>
      <c r="H544" s="24"/>
      <c r="I544" s="17"/>
      <c r="J544" s="18"/>
      <c r="K544" s="18"/>
      <c r="L544" s="28" t="s">
        <v>137</v>
      </c>
      <c r="M544" s="11">
        <v>5129</v>
      </c>
      <c r="N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30" t="str">
        <f t="shared" si="60"/>
        <v xml:space="preserve"> </v>
      </c>
      <c r="Q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30" t="str">
        <f t="shared" si="61"/>
        <v xml:space="preserve"> </v>
      </c>
      <c r="S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30" t="str">
        <f t="shared" si="62"/>
        <v xml:space="preserve"> </v>
      </c>
      <c r="U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30" t="str">
        <f t="shared" si="63"/>
        <v xml:space="preserve"> </v>
      </c>
      <c r="X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30" t="str">
        <f t="shared" si="64"/>
        <v xml:space="preserve"> </v>
      </c>
      <c r="Z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30" t="str">
        <f t="shared" si="65"/>
        <v xml:space="preserve"> </v>
      </c>
      <c r="AB54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88" customFormat="1" ht="13.5">
      <c r="A545" s="183" t="str">
        <f t="shared" ref="A545:A608" si="66">CONCATENATE(B545,C545,D545,E545,F545,G545)</f>
        <v>71090600000000</v>
      </c>
      <c r="B545" s="184" t="s">
        <v>439</v>
      </c>
      <c r="C545" s="133" t="s">
        <v>187</v>
      </c>
      <c r="D545" s="132" t="s">
        <v>157</v>
      </c>
      <c r="E545" s="131" t="s">
        <v>441</v>
      </c>
      <c r="F545" s="185" t="s">
        <v>441</v>
      </c>
      <c r="G545" s="186" t="s">
        <v>440</v>
      </c>
      <c r="H545" s="174">
        <v>2960</v>
      </c>
      <c r="I545" s="165" t="s">
        <v>187</v>
      </c>
      <c r="J545" s="166">
        <v>6</v>
      </c>
      <c r="K545" s="166">
        <v>0</v>
      </c>
      <c r="L545" s="167" t="s">
        <v>337</v>
      </c>
      <c r="M545" s="175"/>
      <c r="N545" s="187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45" s="187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45" s="227" t="str">
        <f t="shared" si="60"/>
        <v xml:space="preserve"> </v>
      </c>
      <c r="Q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27" t="str">
        <f t="shared" si="61"/>
        <v xml:space="preserve"> </v>
      </c>
      <c r="S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27" t="str">
        <f t="shared" si="62"/>
        <v xml:space="preserve"> </v>
      </c>
      <c r="U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87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45" s="227" t="str">
        <f t="shared" si="63"/>
        <v xml:space="preserve"> </v>
      </c>
      <c r="X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27" t="str">
        <f t="shared" si="64"/>
        <v xml:space="preserve"> </v>
      </c>
      <c r="Z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27" t="str">
        <f t="shared" si="65"/>
        <v xml:space="preserve"> </v>
      </c>
      <c r="AB545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6" customFormat="1" ht="12.75">
      <c r="A546" s="183" t="str">
        <f t="shared" si="66"/>
        <v>71090600000001</v>
      </c>
      <c r="B546" s="184" t="s">
        <v>439</v>
      </c>
      <c r="C546" s="133" t="s">
        <v>187</v>
      </c>
      <c r="D546" s="132" t="s">
        <v>157</v>
      </c>
      <c r="E546" s="131" t="s">
        <v>441</v>
      </c>
      <c r="F546" s="185" t="s">
        <v>441</v>
      </c>
      <c r="G546" s="186" t="s">
        <v>96</v>
      </c>
      <c r="H546" s="24"/>
      <c r="I546" s="17"/>
      <c r="J546" s="18"/>
      <c r="K546" s="18"/>
      <c r="L546" s="29" t="s">
        <v>110</v>
      </c>
      <c r="M546" s="30"/>
      <c r="N546" s="189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46" s="189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46" s="226" t="str">
        <f t="shared" si="60"/>
        <v xml:space="preserve"> </v>
      </c>
      <c r="Q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26" t="str">
        <f t="shared" si="61"/>
        <v xml:space="preserve"> </v>
      </c>
      <c r="S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26" t="str">
        <f t="shared" si="62"/>
        <v xml:space="preserve"> </v>
      </c>
      <c r="U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89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46" s="226" t="str">
        <f t="shared" si="63"/>
        <v xml:space="preserve"> </v>
      </c>
      <c r="X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26" t="str">
        <f t="shared" si="64"/>
        <v xml:space="preserve"> </v>
      </c>
      <c r="Z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26" t="str">
        <f t="shared" si="65"/>
        <v xml:space="preserve"> </v>
      </c>
      <c r="AB54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92" customFormat="1" ht="12.75">
      <c r="A547" s="183" t="str">
        <f t="shared" si="66"/>
        <v>71090601000000</v>
      </c>
      <c r="B547" s="184" t="s">
        <v>439</v>
      </c>
      <c r="C547" s="133" t="s">
        <v>187</v>
      </c>
      <c r="D547" s="132" t="s">
        <v>157</v>
      </c>
      <c r="E547" s="131" t="s">
        <v>106</v>
      </c>
      <c r="F547" s="185" t="s">
        <v>441</v>
      </c>
      <c r="G547" s="186" t="s">
        <v>440</v>
      </c>
      <c r="H547" s="150">
        <v>2961</v>
      </c>
      <c r="I547" s="151" t="s">
        <v>187</v>
      </c>
      <c r="J547" s="152">
        <v>6</v>
      </c>
      <c r="K547" s="152">
        <v>1</v>
      </c>
      <c r="L547" s="153" t="s">
        <v>337</v>
      </c>
      <c r="M547" s="154"/>
      <c r="N547" s="191">
        <f>+'havelvac 7.2'!N537+'havelvac 7.3'!N537+'havelvac 7.4'!N537+'havelvac 7.5'!N537+'havelvac 7.6'!N537+'havelvac 7.7'!N537+'havelvac 7.9'!N537+'havelvac 7.8'!N537+'havelvac 7.10'!N537+'havelvac 7.11'!N537+'havelvac 7.12'!N537+'havelvac 7.13'!N534</f>
        <v>0</v>
      </c>
      <c r="O547" s="191">
        <f>+'havelvac 7.2'!O537+'havelvac 7.3'!O537+'havelvac 7.4'!O537+'havelvac 7.5'!O537+'havelvac 7.6'!O537+'havelvac 7.7'!O537+'havelvac 7.9'!O537+'havelvac 7.8'!O537+'havelvac 7.10'!O537+'havelvac 7.11'!O537+'havelvac 7.12'!O537+'havelvac 7.13'!O534</f>
        <v>0</v>
      </c>
      <c r="P547" s="228" t="str">
        <f t="shared" si="60"/>
        <v xml:space="preserve"> </v>
      </c>
      <c r="Q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28" t="str">
        <f t="shared" si="61"/>
        <v xml:space="preserve"> </v>
      </c>
      <c r="S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28" t="str">
        <f t="shared" si="62"/>
        <v xml:space="preserve"> </v>
      </c>
      <c r="U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91">
        <f>+'havelvac 7.2'!P537+'havelvac 7.3'!P537+'havelvac 7.4'!P537+'havelvac 7.5'!P537+'havelvac 7.6'!P537+'havelvac 7.7'!P537+'havelvac 7.9'!P537+'havelvac 7.8'!P537+'havelvac 7.10'!P537+'havelvac 7.11'!P537+'havelvac 7.12'!P537+'havelvac 7.13'!P534</f>
        <v>0</v>
      </c>
      <c r="W547" s="228" t="str">
        <f t="shared" si="63"/>
        <v xml:space="preserve"> </v>
      </c>
      <c r="X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28" t="str">
        <f t="shared" si="64"/>
        <v xml:space="preserve"> </v>
      </c>
      <c r="Z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28" t="str">
        <f t="shared" si="65"/>
        <v xml:space="preserve"> </v>
      </c>
      <c r="AB547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6" customFormat="1" ht="12.75">
      <c r="A548" s="183" t="str">
        <f t="shared" si="66"/>
        <v>71090601000001</v>
      </c>
      <c r="B548" s="184" t="s">
        <v>439</v>
      </c>
      <c r="C548" s="133" t="s">
        <v>187</v>
      </c>
      <c r="D548" s="132" t="s">
        <v>157</v>
      </c>
      <c r="E548" s="131" t="s">
        <v>106</v>
      </c>
      <c r="F548" s="185" t="s">
        <v>441</v>
      </c>
      <c r="G548" s="186" t="s">
        <v>96</v>
      </c>
      <c r="H548" s="24"/>
      <c r="I548" s="24"/>
      <c r="J548" s="25"/>
      <c r="K548" s="25"/>
      <c r="L548" s="29" t="s">
        <v>108</v>
      </c>
      <c r="M548" s="30"/>
      <c r="N548" s="189">
        <f>+'havelvac 7.2'!N538+'havelvac 7.3'!N538+'havelvac 7.4'!N538+'havelvac 7.5'!N538+'havelvac 7.6'!N538+'havelvac 7.7'!N538+'havelvac 7.9'!N538+'havelvac 7.8'!N538+'havelvac 7.10'!N538+'havelvac 7.11'!N538+'havelvac 7.12'!N538+'havelvac 7.13'!N535</f>
        <v>0</v>
      </c>
      <c r="O548" s="189">
        <f>+'havelvac 7.2'!O538+'havelvac 7.3'!O538+'havelvac 7.4'!O538+'havelvac 7.5'!O538+'havelvac 7.6'!O538+'havelvac 7.7'!O538+'havelvac 7.9'!O538+'havelvac 7.8'!O538+'havelvac 7.10'!O538+'havelvac 7.11'!O538+'havelvac 7.12'!O538+'havelvac 7.13'!O535</f>
        <v>0</v>
      </c>
      <c r="P548" s="226" t="str">
        <f t="shared" si="60"/>
        <v xml:space="preserve"> </v>
      </c>
      <c r="Q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26" t="str">
        <f t="shared" si="61"/>
        <v xml:space="preserve"> </v>
      </c>
      <c r="S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26" t="str">
        <f t="shared" si="62"/>
        <v xml:space="preserve"> </v>
      </c>
      <c r="U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89">
        <f>+'havelvac 7.2'!P538+'havelvac 7.3'!P538+'havelvac 7.4'!P538+'havelvac 7.5'!P538+'havelvac 7.6'!P538+'havelvac 7.7'!P538+'havelvac 7.9'!P538+'havelvac 7.8'!P538+'havelvac 7.10'!P538+'havelvac 7.11'!P538+'havelvac 7.12'!P538+'havelvac 7.13'!P535</f>
        <v>0</v>
      </c>
      <c r="W548" s="226" t="str">
        <f t="shared" si="63"/>
        <v xml:space="preserve"> </v>
      </c>
      <c r="X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26" t="str">
        <f t="shared" si="64"/>
        <v xml:space="preserve"> </v>
      </c>
      <c r="Z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26" t="str">
        <f t="shared" si="65"/>
        <v xml:space="preserve"> </v>
      </c>
      <c r="AB54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97" customFormat="1" ht="27">
      <c r="A549" s="183" t="str">
        <f t="shared" si="66"/>
        <v>71090601010000</v>
      </c>
      <c r="B549" s="184" t="s">
        <v>439</v>
      </c>
      <c r="C549" s="133" t="s">
        <v>187</v>
      </c>
      <c r="D549" s="132" t="s">
        <v>157</v>
      </c>
      <c r="E549" s="131" t="s">
        <v>106</v>
      </c>
      <c r="F549" s="185" t="s">
        <v>106</v>
      </c>
      <c r="G549" s="186" t="s">
        <v>440</v>
      </c>
      <c r="H549" s="145"/>
      <c r="I549" s="146"/>
      <c r="J549" s="147"/>
      <c r="K549" s="147"/>
      <c r="L549" s="26" t="s">
        <v>338</v>
      </c>
      <c r="M549" s="27"/>
      <c r="N549" s="196">
        <f>+'havelvac 7.2'!N539+'havelvac 7.3'!N539+'havelvac 7.4'!N539+'havelvac 7.5'!N539+'havelvac 7.6'!N539+'havelvac 7.7'!N539+'havelvac 7.9'!N539+'havelvac 7.8'!N539+'havelvac 7.10'!N539+'havelvac 7.11'!N539+'havelvac 7.12'!N539+'havelvac 7.13'!N537</f>
        <v>0</v>
      </c>
      <c r="O549" s="196">
        <f>+'havelvac 7.2'!O539+'havelvac 7.3'!O539+'havelvac 7.4'!O539+'havelvac 7.5'!O539+'havelvac 7.6'!O539+'havelvac 7.7'!O539+'havelvac 7.9'!O539+'havelvac 7.8'!O539+'havelvac 7.10'!O539+'havelvac 7.11'!O539+'havelvac 7.12'!O539+'havelvac 7.13'!O537</f>
        <v>0</v>
      </c>
      <c r="P549" s="229" t="str">
        <f t="shared" si="60"/>
        <v xml:space="preserve"> </v>
      </c>
      <c r="Q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29" t="str">
        <f t="shared" si="61"/>
        <v xml:space="preserve"> </v>
      </c>
      <c r="S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29" t="str">
        <f t="shared" si="62"/>
        <v xml:space="preserve"> </v>
      </c>
      <c r="U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96">
        <f>+'havelvac 7.2'!P539+'havelvac 7.3'!P539+'havelvac 7.4'!P539+'havelvac 7.5'!P539+'havelvac 7.6'!P539+'havelvac 7.7'!P539+'havelvac 7.9'!P539+'havelvac 7.8'!P539+'havelvac 7.10'!P539+'havelvac 7.11'!P539+'havelvac 7.12'!P539+'havelvac 7.13'!P537</f>
        <v>0</v>
      </c>
      <c r="W549" s="229" t="str">
        <f t="shared" si="63"/>
        <v xml:space="preserve"> </v>
      </c>
      <c r="X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29" t="str">
        <f t="shared" si="64"/>
        <v xml:space="preserve"> </v>
      </c>
      <c r="Z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29" t="str">
        <f t="shared" si="65"/>
        <v xml:space="preserve"> </v>
      </c>
      <c r="AB54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6" customFormat="1" ht="25.5">
      <c r="A550" s="183" t="str">
        <f t="shared" si="66"/>
        <v>71090601014251</v>
      </c>
      <c r="B550" s="184" t="s">
        <v>439</v>
      </c>
      <c r="C550" s="133" t="s">
        <v>187</v>
      </c>
      <c r="D550" s="132" t="s">
        <v>157</v>
      </c>
      <c r="E550" s="131" t="s">
        <v>106</v>
      </c>
      <c r="F550" s="185" t="s">
        <v>106</v>
      </c>
      <c r="G550" s="130">
        <v>4251</v>
      </c>
      <c r="H550" s="16"/>
      <c r="I550" s="24"/>
      <c r="J550" s="25"/>
      <c r="K550" s="25"/>
      <c r="L550" s="29" t="s">
        <v>142</v>
      </c>
      <c r="M550" s="12">
        <v>4251</v>
      </c>
      <c r="N550" s="182">
        <f>+'havelvac 7.2'!N540+'havelvac 7.3'!N540+'havelvac 7.4'!N540+'havelvac 7.5'!N540+'havelvac 7.6'!N540+'havelvac 7.7'!N540+'havelvac 7.9'!N540+'havelvac 7.8'!N540+'havelvac 7.10'!N540+'havelvac 7.11'!N540+'havelvac 7.12'!N540+'havelvac 7.13'!N538</f>
        <v>0</v>
      </c>
      <c r="O550" s="182">
        <f>+'havelvac 7.2'!O540+'havelvac 7.3'!O540+'havelvac 7.4'!O540+'havelvac 7.5'!O540+'havelvac 7.6'!O540+'havelvac 7.7'!O540+'havelvac 7.9'!O540+'havelvac 7.8'!O540+'havelvac 7.10'!O540+'havelvac 7.11'!O540+'havelvac 7.12'!O540+'havelvac 7.13'!O538</f>
        <v>0</v>
      </c>
      <c r="P550" s="230" t="str">
        <f t="shared" si="60"/>
        <v xml:space="preserve"> </v>
      </c>
      <c r="Q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30" t="str">
        <f t="shared" si="61"/>
        <v xml:space="preserve"> </v>
      </c>
      <c r="S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30" t="str">
        <f t="shared" si="62"/>
        <v xml:space="preserve"> </v>
      </c>
      <c r="U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82">
        <f>+'havelvac 7.2'!P540+'havelvac 7.3'!P540+'havelvac 7.4'!P540+'havelvac 7.5'!P540+'havelvac 7.6'!P540+'havelvac 7.7'!P540+'havelvac 7.9'!P540+'havelvac 7.8'!P540+'havelvac 7.10'!P540+'havelvac 7.11'!P540+'havelvac 7.12'!P540+'havelvac 7.13'!P538</f>
        <v>0</v>
      </c>
      <c r="W550" s="230" t="str">
        <f t="shared" si="63"/>
        <v xml:space="preserve"> </v>
      </c>
      <c r="X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30" t="str">
        <f t="shared" si="64"/>
        <v xml:space="preserve"> </v>
      </c>
      <c r="Z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30" t="str">
        <f t="shared" si="65"/>
        <v xml:space="preserve"> </v>
      </c>
      <c r="AB55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6" customFormat="1" hidden="1">
      <c r="A551" s="183" t="str">
        <f t="shared" si="66"/>
        <v>71090601015113</v>
      </c>
      <c r="B551" s="184" t="s">
        <v>439</v>
      </c>
      <c r="C551" s="133" t="s">
        <v>187</v>
      </c>
      <c r="D551" s="132" t="s">
        <v>157</v>
      </c>
      <c r="E551" s="131" t="s">
        <v>106</v>
      </c>
      <c r="F551" s="185" t="s">
        <v>106</v>
      </c>
      <c r="G551" s="130">
        <v>5113</v>
      </c>
      <c r="H551" s="24"/>
      <c r="I551" s="24"/>
      <c r="J551" s="25"/>
      <c r="K551" s="25"/>
      <c r="L551" s="31" t="s">
        <v>143</v>
      </c>
      <c r="M551" s="47">
        <v>5113</v>
      </c>
      <c r="N551" s="182">
        <f>+'havelvac 7.2'!N541+'havelvac 7.3'!N541+'havelvac 7.4'!N541+'havelvac 7.5'!N541+'havelvac 7.6'!N541+'havelvac 7.7'!N541+'havelvac 7.9'!N541+'havelvac 7.8'!N541+'havelvac 7.10'!N541+'havelvac 7.11'!N541+'havelvac 7.12'!N541+'havelvac 7.13'!N539</f>
        <v>0</v>
      </c>
      <c r="O551" s="182">
        <f>+'havelvac 7.2'!O541+'havelvac 7.3'!O541+'havelvac 7.4'!O541+'havelvac 7.5'!O541+'havelvac 7.6'!O541+'havelvac 7.7'!O541+'havelvac 7.9'!O541+'havelvac 7.8'!O541+'havelvac 7.10'!O541+'havelvac 7.11'!O541+'havelvac 7.12'!O541+'havelvac 7.13'!O539</f>
        <v>0</v>
      </c>
      <c r="P551" s="230" t="str">
        <f t="shared" si="60"/>
        <v xml:space="preserve"> </v>
      </c>
      <c r="Q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30" t="str">
        <f t="shared" si="61"/>
        <v xml:space="preserve"> </v>
      </c>
      <c r="S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30" t="str">
        <f t="shared" si="62"/>
        <v xml:space="preserve"> </v>
      </c>
      <c r="U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82">
        <f>+'havelvac 7.2'!P541+'havelvac 7.3'!P541+'havelvac 7.4'!P541+'havelvac 7.5'!P541+'havelvac 7.6'!P541+'havelvac 7.7'!P541+'havelvac 7.9'!P541+'havelvac 7.8'!P541+'havelvac 7.10'!P541+'havelvac 7.11'!P541+'havelvac 7.12'!P541+'havelvac 7.13'!P539</f>
        <v>0</v>
      </c>
      <c r="W551" s="230" t="str">
        <f t="shared" si="63"/>
        <v xml:space="preserve"> </v>
      </c>
      <c r="X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30" t="str">
        <f t="shared" si="64"/>
        <v xml:space="preserve"> </v>
      </c>
      <c r="Z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30" t="str">
        <f t="shared" si="65"/>
        <v xml:space="preserve"> </v>
      </c>
      <c r="AB55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97" customFormat="1" ht="27" hidden="1">
      <c r="A552" s="183" t="str">
        <f t="shared" si="66"/>
        <v>71090601020000</v>
      </c>
      <c r="B552" s="184" t="s">
        <v>439</v>
      </c>
      <c r="C552" s="133" t="s">
        <v>187</v>
      </c>
      <c r="D552" s="132" t="s">
        <v>157</v>
      </c>
      <c r="E552" s="131" t="s">
        <v>106</v>
      </c>
      <c r="F552" s="185" t="s">
        <v>140</v>
      </c>
      <c r="G552" s="186" t="s">
        <v>440</v>
      </c>
      <c r="H552" s="145"/>
      <c r="I552" s="146"/>
      <c r="J552" s="147"/>
      <c r="K552" s="147"/>
      <c r="L552" s="26" t="s">
        <v>339</v>
      </c>
      <c r="M552" s="27"/>
      <c r="N552" s="196">
        <f>+'havelvac 7.2'!N543+'havelvac 7.3'!N543+'havelvac 7.4'!N543+'havelvac 7.5'!N543+'havelvac 7.6'!N543+'havelvac 7.7'!N543+'havelvac 7.9'!N543+'havelvac 7.8'!N543+'havelvac 7.10'!N543+'havelvac 7.11'!N543+'havelvac 7.12'!N543+'havelvac 7.13'!N540</f>
        <v>0</v>
      </c>
      <c r="O552" s="196">
        <f>+'havelvac 7.2'!O543+'havelvac 7.3'!O543+'havelvac 7.4'!O543+'havelvac 7.5'!O543+'havelvac 7.6'!O543+'havelvac 7.7'!O543+'havelvac 7.9'!O543+'havelvac 7.8'!O543+'havelvac 7.10'!O543+'havelvac 7.11'!O543+'havelvac 7.12'!O543+'havelvac 7.13'!O540</f>
        <v>0</v>
      </c>
      <c r="P552" s="229" t="str">
        <f t="shared" si="60"/>
        <v xml:space="preserve"> </v>
      </c>
      <c r="Q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29" t="str">
        <f t="shared" si="61"/>
        <v xml:space="preserve"> </v>
      </c>
      <c r="S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29" t="str">
        <f t="shared" si="62"/>
        <v xml:space="preserve"> </v>
      </c>
      <c r="U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96">
        <f>+'havelvac 7.2'!P543+'havelvac 7.3'!P543+'havelvac 7.4'!P543+'havelvac 7.5'!P543+'havelvac 7.6'!P543+'havelvac 7.7'!P543+'havelvac 7.9'!P543+'havelvac 7.8'!P543+'havelvac 7.10'!P543+'havelvac 7.11'!P543+'havelvac 7.12'!P543+'havelvac 7.13'!P540</f>
        <v>0</v>
      </c>
      <c r="W552" s="229" t="str">
        <f t="shared" si="63"/>
        <v xml:space="preserve"> </v>
      </c>
      <c r="X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29" t="str">
        <f t="shared" si="64"/>
        <v xml:space="preserve"> </v>
      </c>
      <c r="Z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29" t="str">
        <f t="shared" si="65"/>
        <v xml:space="preserve"> </v>
      </c>
      <c r="AB552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6" customFormat="1" hidden="1">
      <c r="A553" s="183" t="str">
        <f t="shared" si="66"/>
        <v>71090601024639</v>
      </c>
      <c r="B553" s="184" t="s">
        <v>439</v>
      </c>
      <c r="C553" s="133" t="s">
        <v>187</v>
      </c>
      <c r="D553" s="132" t="s">
        <v>157</v>
      </c>
      <c r="E553" s="131" t="s">
        <v>106</v>
      </c>
      <c r="F553" s="185" t="s">
        <v>140</v>
      </c>
      <c r="G553" s="130">
        <v>4639</v>
      </c>
      <c r="H553" s="24"/>
      <c r="I553" s="24"/>
      <c r="J553" s="25"/>
      <c r="K553" s="25"/>
      <c r="L553" s="28" t="s">
        <v>167</v>
      </c>
      <c r="M553" s="11">
        <v>4639</v>
      </c>
      <c r="N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7.13'!N541</f>
        <v>#REF!</v>
      </c>
      <c r="O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7.13'!O541</f>
        <v>#REF!</v>
      </c>
      <c r="P553" s="230" t="str">
        <f t="shared" si="60"/>
        <v xml:space="preserve"> </v>
      </c>
      <c r="Q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30" t="str">
        <f t="shared" si="61"/>
        <v xml:space="preserve"> </v>
      </c>
      <c r="S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30" t="str">
        <f t="shared" si="62"/>
        <v xml:space="preserve"> </v>
      </c>
      <c r="U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7.13'!P541</f>
        <v>#REF!</v>
      </c>
      <c r="W553" s="230" t="str">
        <f t="shared" si="63"/>
        <v xml:space="preserve"> </v>
      </c>
      <c r="X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30" t="str">
        <f t="shared" si="64"/>
        <v xml:space="preserve"> </v>
      </c>
      <c r="Z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30" t="str">
        <f t="shared" si="65"/>
        <v xml:space="preserve"> </v>
      </c>
      <c r="AB55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97" customFormat="1" ht="40.5" hidden="1">
      <c r="A554" s="183" t="str">
        <f t="shared" si="66"/>
        <v>71090601030000</v>
      </c>
      <c r="B554" s="184" t="s">
        <v>439</v>
      </c>
      <c r="C554" s="133" t="s">
        <v>187</v>
      </c>
      <c r="D554" s="132" t="s">
        <v>157</v>
      </c>
      <c r="E554" s="131" t="s">
        <v>106</v>
      </c>
      <c r="F554" s="185" t="s">
        <v>442</v>
      </c>
      <c r="G554" s="186" t="s">
        <v>440</v>
      </c>
      <c r="H554" s="145"/>
      <c r="I554" s="146"/>
      <c r="J554" s="147"/>
      <c r="K554" s="147"/>
      <c r="L554" s="26" t="s">
        <v>340</v>
      </c>
      <c r="M554" s="27"/>
      <c r="N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7.13'!N543</f>
        <v>#REF!</v>
      </c>
      <c r="O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7.13'!O543</f>
        <v>#REF!</v>
      </c>
      <c r="P554" s="229" t="str">
        <f t="shared" si="60"/>
        <v xml:space="preserve"> </v>
      </c>
      <c r="Q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29" t="str">
        <f t="shared" si="61"/>
        <v xml:space="preserve"> </v>
      </c>
      <c r="S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29" t="str">
        <f t="shared" si="62"/>
        <v xml:space="preserve"> </v>
      </c>
      <c r="U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7.13'!P543</f>
        <v>#REF!</v>
      </c>
      <c r="W554" s="229" t="str">
        <f t="shared" si="63"/>
        <v xml:space="preserve"> </v>
      </c>
      <c r="X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29" t="str">
        <f t="shared" si="64"/>
        <v xml:space="preserve"> </v>
      </c>
      <c r="Z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29" t="str">
        <f t="shared" si="65"/>
        <v xml:space="preserve"> </v>
      </c>
      <c r="AB554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6" customFormat="1" hidden="1">
      <c r="A555" s="183" t="str">
        <f t="shared" si="66"/>
        <v>71090601034639</v>
      </c>
      <c r="B555" s="184" t="s">
        <v>439</v>
      </c>
      <c r="C555" s="133" t="s">
        <v>187</v>
      </c>
      <c r="D555" s="132" t="s">
        <v>157</v>
      </c>
      <c r="E555" s="131" t="s">
        <v>106</v>
      </c>
      <c r="F555" s="185" t="s">
        <v>442</v>
      </c>
      <c r="G555" s="130">
        <v>4639</v>
      </c>
      <c r="H555" s="24"/>
      <c r="I555" s="24"/>
      <c r="J555" s="25"/>
      <c r="K555" s="25"/>
      <c r="L555" s="28" t="s">
        <v>167</v>
      </c>
      <c r="M555" s="11">
        <v>4639</v>
      </c>
      <c r="N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30" t="str">
        <f t="shared" si="60"/>
        <v xml:space="preserve"> </v>
      </c>
      <c r="Q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30" t="str">
        <f t="shared" si="61"/>
        <v xml:space="preserve"> </v>
      </c>
      <c r="S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30" t="str">
        <f t="shared" si="62"/>
        <v xml:space="preserve"> </v>
      </c>
      <c r="U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30" t="str">
        <f t="shared" si="63"/>
        <v xml:space="preserve"> </v>
      </c>
      <c r="X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30" t="str">
        <f t="shared" si="64"/>
        <v xml:space="preserve"> </v>
      </c>
      <c r="Z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30" t="str">
        <f t="shared" si="65"/>
        <v xml:space="preserve"> </v>
      </c>
      <c r="AB55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97" customFormat="1" ht="13.5" hidden="1">
      <c r="A556" s="183" t="str">
        <f t="shared" si="66"/>
        <v>71090601040000</v>
      </c>
      <c r="B556" s="184" t="s">
        <v>439</v>
      </c>
      <c r="C556" s="133" t="s">
        <v>187</v>
      </c>
      <c r="D556" s="132" t="s">
        <v>157</v>
      </c>
      <c r="E556" s="131" t="s">
        <v>106</v>
      </c>
      <c r="F556" s="185" t="s">
        <v>155</v>
      </c>
      <c r="G556" s="186" t="s">
        <v>440</v>
      </c>
      <c r="H556" s="146"/>
      <c r="I556" s="146"/>
      <c r="J556" s="147"/>
      <c r="K556" s="147"/>
      <c r="L556" s="26" t="s">
        <v>341</v>
      </c>
      <c r="M556" s="27"/>
      <c r="N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29" t="str">
        <f t="shared" si="60"/>
        <v xml:space="preserve"> </v>
      </c>
      <c r="Q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29" t="str">
        <f t="shared" si="61"/>
        <v xml:space="preserve"> </v>
      </c>
      <c r="S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29" t="str">
        <f t="shared" si="62"/>
        <v xml:space="preserve"> </v>
      </c>
      <c r="U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29" t="str">
        <f t="shared" si="63"/>
        <v xml:space="preserve"> </v>
      </c>
      <c r="X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29" t="str">
        <f t="shared" si="64"/>
        <v xml:space="preserve"> </v>
      </c>
      <c r="Z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29" t="str">
        <f t="shared" si="65"/>
        <v xml:space="preserve"> </v>
      </c>
      <c r="AB556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6" customFormat="1" hidden="1">
      <c r="A557" s="183" t="str">
        <f t="shared" si="66"/>
        <v>71090601045113</v>
      </c>
      <c r="B557" s="184" t="s">
        <v>439</v>
      </c>
      <c r="C557" s="133" t="s">
        <v>187</v>
      </c>
      <c r="D557" s="132" t="s">
        <v>157</v>
      </c>
      <c r="E557" s="131" t="s">
        <v>106</v>
      </c>
      <c r="F557" s="185" t="s">
        <v>155</v>
      </c>
      <c r="G557" s="130">
        <v>5113</v>
      </c>
      <c r="H557" s="24"/>
      <c r="I557" s="24"/>
      <c r="J557" s="25"/>
      <c r="K557" s="25"/>
      <c r="L557" s="31" t="s">
        <v>143</v>
      </c>
      <c r="M557" s="47">
        <v>5113</v>
      </c>
      <c r="N557" s="182" t="e">
        <f>+'havelvac 7.2'!N546+'havelvac 7.3'!N546+'havelvac 7.4'!N546+'havelvac 7.5'!N546+'havelvac 7.6'!N546+'havelvac 7.7'!N546+'havelvac 7.9'!N546+'havelvac 7.8'!N546+'havelvac 7.10'!N546+'havelvac 7.11'!N546+'havelvac 7.12'!N546+'havelvac 7.13'!#REF!</f>
        <v>#REF!</v>
      </c>
      <c r="O557" s="182" t="e">
        <f>+'havelvac 7.2'!O546+'havelvac 7.3'!O546+'havelvac 7.4'!O546+'havelvac 7.5'!O546+'havelvac 7.6'!O546+'havelvac 7.7'!O546+'havelvac 7.9'!O546+'havelvac 7.8'!O546+'havelvac 7.10'!O546+'havelvac 7.11'!O546+'havelvac 7.12'!O546+'havelvac 7.13'!#REF!</f>
        <v>#REF!</v>
      </c>
      <c r="P557" s="230" t="str">
        <f t="shared" si="60"/>
        <v xml:space="preserve"> </v>
      </c>
      <c r="Q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30" t="str">
        <f t="shared" si="61"/>
        <v xml:space="preserve"> </v>
      </c>
      <c r="S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30" t="str">
        <f t="shared" si="62"/>
        <v xml:space="preserve"> </v>
      </c>
      <c r="U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82" t="e">
        <f>+'havelvac 7.2'!P546+'havelvac 7.3'!P546+'havelvac 7.4'!P546+'havelvac 7.5'!P546+'havelvac 7.6'!P546+'havelvac 7.7'!P546+'havelvac 7.9'!P546+'havelvac 7.8'!P546+'havelvac 7.10'!P546+'havelvac 7.11'!P546+'havelvac 7.12'!P546+'havelvac 7.13'!#REF!</f>
        <v>#REF!</v>
      </c>
      <c r="W557" s="230" t="str">
        <f t="shared" si="63"/>
        <v xml:space="preserve"> </v>
      </c>
      <c r="X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30" t="str">
        <f t="shared" si="64"/>
        <v xml:space="preserve"> </v>
      </c>
      <c r="Z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30" t="str">
        <f t="shared" si="65"/>
        <v xml:space="preserve"> </v>
      </c>
      <c r="AB55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97" customFormat="1" ht="40.5" hidden="1">
      <c r="A558" s="183" t="str">
        <f t="shared" si="66"/>
        <v>71090601050000</v>
      </c>
      <c r="B558" s="184" t="s">
        <v>439</v>
      </c>
      <c r="C558" s="133" t="s">
        <v>187</v>
      </c>
      <c r="D558" s="132" t="s">
        <v>157</v>
      </c>
      <c r="E558" s="131" t="s">
        <v>106</v>
      </c>
      <c r="F558" s="185" t="s">
        <v>149</v>
      </c>
      <c r="G558" s="186" t="s">
        <v>440</v>
      </c>
      <c r="H558" s="146"/>
      <c r="I558" s="146"/>
      <c r="J558" s="147"/>
      <c r="K558" s="147"/>
      <c r="L558" s="26" t="s">
        <v>342</v>
      </c>
      <c r="M558" s="27"/>
      <c r="N558" s="196" t="e">
        <f>+'havelvac 7.2'!N547+'havelvac 7.3'!N547+'havelvac 7.4'!N547+'havelvac 7.5'!N547+'havelvac 7.6'!N547+'havelvac 7.7'!N547+'havelvac 7.9'!N547+'havelvac 7.8'!N547+'havelvac 7.10'!N547+'havelvac 7.11'!N547+'havelvac 7.12'!N547+'havelvac 7.13'!#REF!</f>
        <v>#REF!</v>
      </c>
      <c r="O558" s="196" t="e">
        <f>+'havelvac 7.2'!O547+'havelvac 7.3'!O547+'havelvac 7.4'!O547+'havelvac 7.5'!O547+'havelvac 7.6'!O547+'havelvac 7.7'!O547+'havelvac 7.9'!O547+'havelvac 7.8'!O547+'havelvac 7.10'!O547+'havelvac 7.11'!O547+'havelvac 7.12'!O547+'havelvac 7.13'!#REF!</f>
        <v>#REF!</v>
      </c>
      <c r="P558" s="229" t="str">
        <f t="shared" si="60"/>
        <v xml:space="preserve"> </v>
      </c>
      <c r="Q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29" t="str">
        <f t="shared" si="61"/>
        <v xml:space="preserve"> </v>
      </c>
      <c r="S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29" t="str">
        <f t="shared" si="62"/>
        <v xml:space="preserve"> </v>
      </c>
      <c r="U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96" t="e">
        <f>+'havelvac 7.2'!P547+'havelvac 7.3'!P547+'havelvac 7.4'!P547+'havelvac 7.5'!P547+'havelvac 7.6'!P547+'havelvac 7.7'!P547+'havelvac 7.9'!P547+'havelvac 7.8'!P547+'havelvac 7.10'!P547+'havelvac 7.11'!P547+'havelvac 7.12'!P547+'havelvac 7.13'!#REF!</f>
        <v>#REF!</v>
      </c>
      <c r="W558" s="229" t="str">
        <f t="shared" si="63"/>
        <v xml:space="preserve"> </v>
      </c>
      <c r="X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29" t="str">
        <f t="shared" si="64"/>
        <v xml:space="preserve"> </v>
      </c>
      <c r="Z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29" t="str">
        <f t="shared" si="65"/>
        <v xml:space="preserve"> </v>
      </c>
      <c r="AB558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6" customFormat="1" hidden="1">
      <c r="A559" s="183" t="str">
        <f t="shared" si="66"/>
        <v>71090601054239</v>
      </c>
      <c r="B559" s="184" t="s">
        <v>439</v>
      </c>
      <c r="C559" s="133" t="s">
        <v>187</v>
      </c>
      <c r="D559" s="132" t="s">
        <v>157</v>
      </c>
      <c r="E559" s="131" t="s">
        <v>106</v>
      </c>
      <c r="F559" s="185" t="s">
        <v>149</v>
      </c>
      <c r="G559" s="186">
        <v>4239</v>
      </c>
      <c r="H559" s="24"/>
      <c r="I559" s="24"/>
      <c r="J559" s="25"/>
      <c r="K559" s="25"/>
      <c r="L559" s="28" t="s">
        <v>125</v>
      </c>
      <c r="M559" s="11">
        <v>4239</v>
      </c>
      <c r="N559" s="182">
        <f>+'havelvac 7.2'!N549+'havelvac 7.3'!N549+'havelvac 7.4'!N549+'havelvac 7.5'!N549+'havelvac 7.6'!N549+'havelvac 7.7'!N549+'havelvac 7.9'!N549+'havelvac 7.8'!N549+'havelvac 7.10'!N549+'havelvac 7.11'!N549+'havelvac 7.12'!N549+'havelvac 7.13'!N546</f>
        <v>0</v>
      </c>
      <c r="O559" s="182">
        <f>+'havelvac 7.2'!O549+'havelvac 7.3'!O549+'havelvac 7.4'!O549+'havelvac 7.5'!O549+'havelvac 7.6'!O549+'havelvac 7.7'!O549+'havelvac 7.9'!O549+'havelvac 7.8'!O549+'havelvac 7.10'!O549+'havelvac 7.11'!O549+'havelvac 7.12'!O549+'havelvac 7.13'!O546</f>
        <v>0</v>
      </c>
      <c r="P559" s="230" t="str">
        <f t="shared" si="60"/>
        <v xml:space="preserve"> </v>
      </c>
      <c r="Q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30" t="str">
        <f t="shared" si="61"/>
        <v xml:space="preserve"> </v>
      </c>
      <c r="S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30" t="str">
        <f t="shared" si="62"/>
        <v xml:space="preserve"> </v>
      </c>
      <c r="U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82">
        <f>+'havelvac 7.2'!P549+'havelvac 7.3'!P549+'havelvac 7.4'!P549+'havelvac 7.5'!P549+'havelvac 7.6'!P549+'havelvac 7.7'!P549+'havelvac 7.9'!P549+'havelvac 7.8'!P549+'havelvac 7.10'!P549+'havelvac 7.11'!P549+'havelvac 7.12'!P549+'havelvac 7.13'!P546</f>
        <v>0</v>
      </c>
      <c r="W559" s="230" t="str">
        <f t="shared" si="63"/>
        <v xml:space="preserve"> </v>
      </c>
      <c r="X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30" t="str">
        <f t="shared" si="64"/>
        <v xml:space="preserve"> </v>
      </c>
      <c r="Z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30" t="str">
        <f t="shared" si="65"/>
        <v xml:space="preserve"> </v>
      </c>
      <c r="AB55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6" customFormat="1" ht="25.5" hidden="1">
      <c r="A560" s="183" t="str">
        <f t="shared" si="66"/>
        <v>71090601054637</v>
      </c>
      <c r="B560" s="199" t="s">
        <v>439</v>
      </c>
      <c r="C560" s="133" t="s">
        <v>187</v>
      </c>
      <c r="D560" s="132" t="s">
        <v>157</v>
      </c>
      <c r="E560" s="131" t="s">
        <v>106</v>
      </c>
      <c r="F560" s="185" t="s">
        <v>149</v>
      </c>
      <c r="G560" s="130">
        <v>4637</v>
      </c>
      <c r="H560" s="190"/>
      <c r="I560" s="193"/>
      <c r="J560" s="200"/>
      <c r="K560" s="201"/>
      <c r="L560" s="202" t="s">
        <v>215</v>
      </c>
      <c r="M560" s="12">
        <v>4637</v>
      </c>
      <c r="N560" s="182">
        <f>+'havelvac 7.2'!N550+'havelvac 7.3'!N550+'havelvac 7.4'!N550+'havelvac 7.5'!N550+'havelvac 7.6'!N550+'havelvac 7.7'!N550+'havelvac 7.9'!N550+'havelvac 7.8'!N550+'havelvac 7.10'!N550+'havelvac 7.11'!N550+'havelvac 7.12'!N550+'havelvac 7.13'!N547</f>
        <v>0</v>
      </c>
      <c r="O560" s="182">
        <f>+'havelvac 7.2'!O550+'havelvac 7.3'!O550+'havelvac 7.4'!O550+'havelvac 7.5'!O550+'havelvac 7.6'!O550+'havelvac 7.7'!O550+'havelvac 7.9'!O550+'havelvac 7.8'!O550+'havelvac 7.10'!O550+'havelvac 7.11'!O550+'havelvac 7.12'!O550+'havelvac 7.13'!O547</f>
        <v>0</v>
      </c>
      <c r="P560" s="230" t="str">
        <f t="shared" si="60"/>
        <v xml:space="preserve"> </v>
      </c>
      <c r="Q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30" t="str">
        <f t="shared" si="61"/>
        <v xml:space="preserve"> </v>
      </c>
      <c r="S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30" t="str">
        <f t="shared" si="62"/>
        <v xml:space="preserve"> </v>
      </c>
      <c r="U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82">
        <f>+'havelvac 7.2'!P550+'havelvac 7.3'!P550+'havelvac 7.4'!P550+'havelvac 7.5'!P550+'havelvac 7.6'!P550+'havelvac 7.7'!P550+'havelvac 7.9'!P550+'havelvac 7.8'!P550+'havelvac 7.10'!P550+'havelvac 7.11'!P550+'havelvac 7.12'!P550+'havelvac 7.13'!P547</f>
        <v>0</v>
      </c>
      <c r="W560" s="230" t="str">
        <f t="shared" si="63"/>
        <v xml:space="preserve"> </v>
      </c>
      <c r="X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30" t="str">
        <f t="shared" si="64"/>
        <v xml:space="preserve"> </v>
      </c>
      <c r="Z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30" t="str">
        <f t="shared" si="65"/>
        <v xml:space="preserve"> </v>
      </c>
      <c r="AB56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63" customFormat="1">
      <c r="A561" s="121" t="str">
        <f t="shared" si="66"/>
        <v>71100000000000</v>
      </c>
      <c r="B561" s="123" t="s">
        <v>439</v>
      </c>
      <c r="C561" s="116" t="s">
        <v>189</v>
      </c>
      <c r="D561" s="117" t="s">
        <v>441</v>
      </c>
      <c r="E561" s="126" t="s">
        <v>441</v>
      </c>
      <c r="F561" s="127" t="s">
        <v>441</v>
      </c>
      <c r="G561" s="128" t="s">
        <v>440</v>
      </c>
      <c r="H561" s="172">
        <v>3000</v>
      </c>
      <c r="I561" s="211" t="s">
        <v>189</v>
      </c>
      <c r="J561" s="212">
        <v>0</v>
      </c>
      <c r="K561" s="212">
        <v>0</v>
      </c>
      <c r="L561" s="161" t="s">
        <v>343</v>
      </c>
      <c r="M561" s="173"/>
      <c r="N561" s="162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61" s="162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61" s="225" t="str">
        <f t="shared" si="60"/>
        <v xml:space="preserve"> </v>
      </c>
      <c r="Q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25" t="str">
        <f t="shared" si="61"/>
        <v xml:space="preserve"> </v>
      </c>
      <c r="S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25" t="str">
        <f t="shared" si="62"/>
        <v xml:space="preserve"> </v>
      </c>
      <c r="U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62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61" s="225" t="str">
        <f t="shared" si="63"/>
        <v xml:space="preserve"> </v>
      </c>
      <c r="X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25" t="str">
        <f t="shared" si="64"/>
        <v xml:space="preserve"> </v>
      </c>
      <c r="Z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25" t="str">
        <f t="shared" si="65"/>
        <v xml:space="preserve"> </v>
      </c>
      <c r="AB561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6" customFormat="1" ht="12.75">
      <c r="A562" s="183" t="str">
        <f t="shared" si="66"/>
        <v>71100000000001</v>
      </c>
      <c r="B562" s="184" t="s">
        <v>439</v>
      </c>
      <c r="C562" s="133" t="s">
        <v>189</v>
      </c>
      <c r="D562" s="132" t="s">
        <v>441</v>
      </c>
      <c r="E562" s="131" t="s">
        <v>441</v>
      </c>
      <c r="F562" s="185" t="s">
        <v>441</v>
      </c>
      <c r="G562" s="186" t="s">
        <v>96</v>
      </c>
      <c r="H562" s="24"/>
      <c r="I562" s="17"/>
      <c r="J562" s="18"/>
      <c r="K562" s="18"/>
      <c r="L562" s="29" t="s">
        <v>108</v>
      </c>
      <c r="M562" s="30"/>
      <c r="N562" s="189">
        <f>+'havelvac 7.2'!N552+'havelvac 7.3'!N552+'havelvac 7.4'!N552+'havelvac 7.5'!N552+'havelvac 7.6'!N552+'havelvac 7.7'!N552+'havelvac 7.9'!N552+'havelvac 7.8'!N552+'havelvac 7.10'!N552+'havelvac 7.11'!N552+'havelvac 7.12'!N552+'havelvac 7.13'!N550</f>
        <v>0</v>
      </c>
      <c r="O562" s="189">
        <f>+'havelvac 7.2'!O552+'havelvac 7.3'!O552+'havelvac 7.4'!O552+'havelvac 7.5'!O552+'havelvac 7.6'!O552+'havelvac 7.7'!O552+'havelvac 7.9'!O552+'havelvac 7.8'!O552+'havelvac 7.10'!O552+'havelvac 7.11'!O552+'havelvac 7.12'!O552+'havelvac 7.13'!O550</f>
        <v>0</v>
      </c>
      <c r="P562" s="226" t="str">
        <f t="shared" si="60"/>
        <v xml:space="preserve"> </v>
      </c>
      <c r="Q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26" t="str">
        <f t="shared" si="61"/>
        <v xml:space="preserve"> </v>
      </c>
      <c r="S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26" t="str">
        <f t="shared" si="62"/>
        <v xml:space="preserve"> </v>
      </c>
      <c r="U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89">
        <f>+'havelvac 7.2'!P552+'havelvac 7.3'!P552+'havelvac 7.4'!P552+'havelvac 7.5'!P552+'havelvac 7.6'!P552+'havelvac 7.7'!P552+'havelvac 7.9'!P552+'havelvac 7.8'!P552+'havelvac 7.10'!P552+'havelvac 7.11'!P552+'havelvac 7.12'!P552+'havelvac 7.13'!P550</f>
        <v>0</v>
      </c>
      <c r="W562" s="226" t="str">
        <f t="shared" si="63"/>
        <v xml:space="preserve"> </v>
      </c>
      <c r="X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26" t="str">
        <f t="shared" si="64"/>
        <v xml:space="preserve"> </v>
      </c>
      <c r="Z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26" t="str">
        <f t="shared" si="65"/>
        <v xml:space="preserve"> </v>
      </c>
      <c r="AB56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88" customFormat="1" ht="27">
      <c r="A563" s="183" t="str">
        <f t="shared" si="66"/>
        <v>71100700000000</v>
      </c>
      <c r="B563" s="184" t="s">
        <v>439</v>
      </c>
      <c r="C563" s="133" t="s">
        <v>189</v>
      </c>
      <c r="D563" s="132" t="s">
        <v>183</v>
      </c>
      <c r="E563" s="131" t="s">
        <v>441</v>
      </c>
      <c r="F563" s="185" t="s">
        <v>441</v>
      </c>
      <c r="G563" s="186" t="s">
        <v>440</v>
      </c>
      <c r="H563" s="174">
        <v>3070</v>
      </c>
      <c r="I563" s="165" t="s">
        <v>189</v>
      </c>
      <c r="J563" s="166">
        <v>7</v>
      </c>
      <c r="K563" s="166">
        <v>0</v>
      </c>
      <c r="L563" s="167" t="s">
        <v>344</v>
      </c>
      <c r="M563" s="175"/>
      <c r="N563" s="187">
        <f>+'havelvac 7.2'!N553+'havelvac 7.3'!N553+'havelvac 7.4'!N553+'havelvac 7.5'!N553+'havelvac 7.6'!N553+'havelvac 7.7'!N553+'havelvac 7.9'!N553+'havelvac 7.8'!N553+'havelvac 7.10'!N553+'havelvac 7.11'!N553+'havelvac 7.12'!N553+'havelvac 7.13'!N551</f>
        <v>0</v>
      </c>
      <c r="O563" s="187">
        <f>+'havelvac 7.2'!O553+'havelvac 7.3'!O553+'havelvac 7.4'!O553+'havelvac 7.5'!O553+'havelvac 7.6'!O553+'havelvac 7.7'!O553+'havelvac 7.9'!O553+'havelvac 7.8'!O553+'havelvac 7.10'!O553+'havelvac 7.11'!O553+'havelvac 7.12'!O553+'havelvac 7.13'!O551</f>
        <v>0</v>
      </c>
      <c r="P563" s="227" t="str">
        <f t="shared" si="60"/>
        <v xml:space="preserve"> </v>
      </c>
      <c r="Q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27" t="str">
        <f t="shared" si="61"/>
        <v xml:space="preserve"> </v>
      </c>
      <c r="S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27" t="str">
        <f t="shared" si="62"/>
        <v xml:space="preserve"> </v>
      </c>
      <c r="U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87">
        <f>+'havelvac 7.2'!P553+'havelvac 7.3'!P553+'havelvac 7.4'!P553+'havelvac 7.5'!P553+'havelvac 7.6'!P553+'havelvac 7.7'!P553+'havelvac 7.9'!P553+'havelvac 7.8'!P553+'havelvac 7.10'!P553+'havelvac 7.11'!P553+'havelvac 7.12'!P553+'havelvac 7.13'!P551</f>
        <v>0</v>
      </c>
      <c r="W563" s="227" t="str">
        <f t="shared" si="63"/>
        <v xml:space="preserve"> </v>
      </c>
      <c r="X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27" t="str">
        <f t="shared" si="64"/>
        <v xml:space="preserve"> </v>
      </c>
      <c r="Z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27" t="str">
        <f t="shared" si="65"/>
        <v xml:space="preserve"> </v>
      </c>
      <c r="AB563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6" customFormat="1" ht="12.75">
      <c r="A564" s="183" t="str">
        <f t="shared" si="66"/>
        <v>71100700000001</v>
      </c>
      <c r="B564" s="184" t="s">
        <v>439</v>
      </c>
      <c r="C564" s="133" t="s">
        <v>189</v>
      </c>
      <c r="D564" s="132" t="s">
        <v>183</v>
      </c>
      <c r="E564" s="131" t="s">
        <v>441</v>
      </c>
      <c r="F564" s="185" t="s">
        <v>441</v>
      </c>
      <c r="G564" s="186" t="s">
        <v>96</v>
      </c>
      <c r="H564" s="24"/>
      <c r="I564" s="17"/>
      <c r="J564" s="18"/>
      <c r="K564" s="18"/>
      <c r="L564" s="29" t="s">
        <v>110</v>
      </c>
      <c r="M564" s="30"/>
      <c r="N564" s="189">
        <f>+'havelvac 7.2'!N554+'havelvac 7.3'!N554+'havelvac 7.4'!N554+'havelvac 7.5'!N554+'havelvac 7.6'!N554+'havelvac 7.7'!N554+'havelvac 7.9'!N554+'havelvac 7.8'!N554+'havelvac 7.10'!N554+'havelvac 7.11'!N554+'havelvac 7.12'!N554+'havelvac 7.13'!N552</f>
        <v>0</v>
      </c>
      <c r="O564" s="189">
        <f>+'havelvac 7.2'!O554+'havelvac 7.3'!O554+'havelvac 7.4'!O554+'havelvac 7.5'!O554+'havelvac 7.6'!O554+'havelvac 7.7'!O554+'havelvac 7.9'!O554+'havelvac 7.8'!O554+'havelvac 7.10'!O554+'havelvac 7.11'!O554+'havelvac 7.12'!O554+'havelvac 7.13'!O552</f>
        <v>0</v>
      </c>
      <c r="P564" s="226" t="str">
        <f t="shared" si="60"/>
        <v xml:space="preserve"> </v>
      </c>
      <c r="Q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26" t="str">
        <f t="shared" si="61"/>
        <v xml:space="preserve"> </v>
      </c>
      <c r="S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26" t="str">
        <f t="shared" si="62"/>
        <v xml:space="preserve"> </v>
      </c>
      <c r="U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89">
        <f>+'havelvac 7.2'!P554+'havelvac 7.3'!P554+'havelvac 7.4'!P554+'havelvac 7.5'!P554+'havelvac 7.6'!P554+'havelvac 7.7'!P554+'havelvac 7.9'!P554+'havelvac 7.8'!P554+'havelvac 7.10'!P554+'havelvac 7.11'!P554+'havelvac 7.12'!P554+'havelvac 7.13'!P552</f>
        <v>0</v>
      </c>
      <c r="W564" s="226" t="str">
        <f t="shared" si="63"/>
        <v xml:space="preserve"> </v>
      </c>
      <c r="X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26" t="str">
        <f t="shared" si="64"/>
        <v xml:space="preserve"> </v>
      </c>
      <c r="Z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26" t="str">
        <f t="shared" si="65"/>
        <v xml:space="preserve"> </v>
      </c>
      <c r="AB56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92" customFormat="1" ht="25.5">
      <c r="A565" s="183" t="str">
        <f t="shared" si="66"/>
        <v>71100701000000</v>
      </c>
      <c r="B565" s="184" t="s">
        <v>439</v>
      </c>
      <c r="C565" s="133" t="s">
        <v>189</v>
      </c>
      <c r="D565" s="132" t="s">
        <v>183</v>
      </c>
      <c r="E565" s="131" t="s">
        <v>106</v>
      </c>
      <c r="F565" s="185" t="s">
        <v>441</v>
      </c>
      <c r="G565" s="186" t="s">
        <v>440</v>
      </c>
      <c r="H565" s="150">
        <v>3071</v>
      </c>
      <c r="I565" s="151" t="s">
        <v>189</v>
      </c>
      <c r="J565" s="152">
        <v>7</v>
      </c>
      <c r="K565" s="152">
        <v>1</v>
      </c>
      <c r="L565" s="153" t="s">
        <v>344</v>
      </c>
      <c r="M565" s="154"/>
      <c r="N565" s="191">
        <f>+'havelvac 7.2'!N555+'havelvac 7.3'!N555+'havelvac 7.4'!N555+'havelvac 7.5'!N555+'havelvac 7.6'!N555+'havelvac 7.7'!N555+'havelvac 7.9'!N555+'havelvac 7.8'!N555+'havelvac 7.10'!N555+'havelvac 7.11'!N555+'havelvac 7.12'!N555+'havelvac 7.13'!N553</f>
        <v>0</v>
      </c>
      <c r="O565" s="191">
        <f>+'havelvac 7.2'!O555+'havelvac 7.3'!O555+'havelvac 7.4'!O555+'havelvac 7.5'!O555+'havelvac 7.6'!O555+'havelvac 7.7'!O555+'havelvac 7.9'!O555+'havelvac 7.8'!O555+'havelvac 7.10'!O555+'havelvac 7.11'!O555+'havelvac 7.12'!O555+'havelvac 7.13'!O553</f>
        <v>0</v>
      </c>
      <c r="P565" s="228" t="str">
        <f t="shared" si="60"/>
        <v xml:space="preserve"> </v>
      </c>
      <c r="Q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28" t="str">
        <f t="shared" si="61"/>
        <v xml:space="preserve"> </v>
      </c>
      <c r="S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28" t="str">
        <f t="shared" si="62"/>
        <v xml:space="preserve"> </v>
      </c>
      <c r="U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91">
        <f>+'havelvac 7.2'!P555+'havelvac 7.3'!P555+'havelvac 7.4'!P555+'havelvac 7.5'!P555+'havelvac 7.6'!P555+'havelvac 7.7'!P555+'havelvac 7.9'!P555+'havelvac 7.8'!P555+'havelvac 7.10'!P555+'havelvac 7.11'!P555+'havelvac 7.12'!P555+'havelvac 7.13'!P553</f>
        <v>0</v>
      </c>
      <c r="W565" s="228" t="str">
        <f t="shared" si="63"/>
        <v xml:space="preserve"> </v>
      </c>
      <c r="X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28" t="str">
        <f t="shared" si="64"/>
        <v xml:space="preserve"> </v>
      </c>
      <c r="Z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28" t="str">
        <f t="shared" si="65"/>
        <v xml:space="preserve"> </v>
      </c>
      <c r="AB565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6" customFormat="1" ht="12.75">
      <c r="A566" s="183" t="str">
        <f t="shared" si="66"/>
        <v>71100701000001</v>
      </c>
      <c r="B566" s="184" t="s">
        <v>439</v>
      </c>
      <c r="C566" s="133" t="s">
        <v>189</v>
      </c>
      <c r="D566" s="132" t="s">
        <v>183</v>
      </c>
      <c r="E566" s="131" t="s">
        <v>106</v>
      </c>
      <c r="F566" s="185" t="s">
        <v>441</v>
      </c>
      <c r="G566" s="186" t="s">
        <v>96</v>
      </c>
      <c r="H566" s="24"/>
      <c r="I566" s="24"/>
      <c r="J566" s="25"/>
      <c r="K566" s="25"/>
      <c r="L566" s="29" t="s">
        <v>108</v>
      </c>
      <c r="M566" s="30"/>
      <c r="N566" s="189">
        <f>+'havelvac 7.2'!N556+'havelvac 7.3'!N556+'havelvac 7.4'!N556+'havelvac 7.5'!N556+'havelvac 7.6'!N556+'havelvac 7.7'!N556+'havelvac 7.9'!N556+'havelvac 7.8'!N556+'havelvac 7.10'!N556+'havelvac 7.11'!N556+'havelvac 7.12'!N556+'havelvac 7.13'!N554</f>
        <v>0</v>
      </c>
      <c r="O566" s="189">
        <f>+'havelvac 7.2'!O556+'havelvac 7.3'!O556+'havelvac 7.4'!O556+'havelvac 7.5'!O556+'havelvac 7.6'!O556+'havelvac 7.7'!O556+'havelvac 7.9'!O556+'havelvac 7.8'!O556+'havelvac 7.10'!O556+'havelvac 7.11'!O556+'havelvac 7.12'!O556+'havelvac 7.13'!O554</f>
        <v>0</v>
      </c>
      <c r="P566" s="226" t="str">
        <f t="shared" si="60"/>
        <v xml:space="preserve"> </v>
      </c>
      <c r="Q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26" t="str">
        <f t="shared" si="61"/>
        <v xml:space="preserve"> </v>
      </c>
      <c r="S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26" t="str">
        <f t="shared" si="62"/>
        <v xml:space="preserve"> </v>
      </c>
      <c r="U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89">
        <f>+'havelvac 7.2'!P556+'havelvac 7.3'!P556+'havelvac 7.4'!P556+'havelvac 7.5'!P556+'havelvac 7.6'!P556+'havelvac 7.7'!P556+'havelvac 7.9'!P556+'havelvac 7.8'!P556+'havelvac 7.10'!P556+'havelvac 7.11'!P556+'havelvac 7.12'!P556+'havelvac 7.13'!P554</f>
        <v>0</v>
      </c>
      <c r="W566" s="226" t="str">
        <f t="shared" si="63"/>
        <v xml:space="preserve"> </v>
      </c>
      <c r="X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26" t="str">
        <f t="shared" si="64"/>
        <v xml:space="preserve"> </v>
      </c>
      <c r="Z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26" t="str">
        <f t="shared" si="65"/>
        <v xml:space="preserve"> </v>
      </c>
      <c r="AB566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97" customFormat="1" ht="27">
      <c r="A567" s="183" t="str">
        <f t="shared" si="66"/>
        <v>71100701010000</v>
      </c>
      <c r="B567" s="184" t="s">
        <v>439</v>
      </c>
      <c r="C567" s="133" t="s">
        <v>189</v>
      </c>
      <c r="D567" s="132" t="s">
        <v>183</v>
      </c>
      <c r="E567" s="131" t="s">
        <v>106</v>
      </c>
      <c r="F567" s="185" t="s">
        <v>106</v>
      </c>
      <c r="G567" s="186" t="s">
        <v>440</v>
      </c>
      <c r="H567" s="145"/>
      <c r="I567" s="146"/>
      <c r="J567" s="147"/>
      <c r="K567" s="147"/>
      <c r="L567" s="26" t="s">
        <v>345</v>
      </c>
      <c r="M567" s="27"/>
      <c r="N567" s="196">
        <f>+'havelvac 7.2'!N557+'havelvac 7.3'!N557+'havelvac 7.4'!N557+'havelvac 7.5'!N557+'havelvac 7.6'!N557+'havelvac 7.7'!N557+'havelvac 7.9'!N557+'havelvac 7.8'!N557+'havelvac 7.10'!N557+'havelvac 7.11'!N557+'havelvac 7.12'!N557+'havelvac 7.13'!N555</f>
        <v>0</v>
      </c>
      <c r="O567" s="196">
        <f>+'havelvac 7.2'!O557+'havelvac 7.3'!O557+'havelvac 7.4'!O557+'havelvac 7.5'!O557+'havelvac 7.6'!O557+'havelvac 7.7'!O557+'havelvac 7.9'!O557+'havelvac 7.8'!O557+'havelvac 7.10'!O557+'havelvac 7.11'!O557+'havelvac 7.12'!O557+'havelvac 7.13'!O555</f>
        <v>0</v>
      </c>
      <c r="P567" s="229" t="str">
        <f t="shared" si="60"/>
        <v xml:space="preserve"> </v>
      </c>
      <c r="Q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29" t="str">
        <f t="shared" si="61"/>
        <v xml:space="preserve"> </v>
      </c>
      <c r="S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29" t="str">
        <f t="shared" si="62"/>
        <v xml:space="preserve"> </v>
      </c>
      <c r="U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96">
        <f>+'havelvac 7.2'!P557+'havelvac 7.3'!P557+'havelvac 7.4'!P557+'havelvac 7.5'!P557+'havelvac 7.6'!P557+'havelvac 7.7'!P557+'havelvac 7.9'!P557+'havelvac 7.8'!P557+'havelvac 7.10'!P557+'havelvac 7.11'!P557+'havelvac 7.12'!P557+'havelvac 7.13'!P555</f>
        <v>0</v>
      </c>
      <c r="W567" s="229" t="str">
        <f t="shared" si="63"/>
        <v xml:space="preserve"> </v>
      </c>
      <c r="X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29" t="str">
        <f t="shared" si="64"/>
        <v xml:space="preserve"> </v>
      </c>
      <c r="Z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29" t="str">
        <f t="shared" si="65"/>
        <v xml:space="preserve"> </v>
      </c>
      <c r="AB567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6" customFormat="1">
      <c r="A568" s="183" t="str">
        <f t="shared" si="66"/>
        <v>71100701014216</v>
      </c>
      <c r="B568" s="184" t="s">
        <v>439</v>
      </c>
      <c r="C568" s="133" t="s">
        <v>189</v>
      </c>
      <c r="D568" s="132" t="s">
        <v>183</v>
      </c>
      <c r="E568" s="131" t="s">
        <v>106</v>
      </c>
      <c r="F568" s="185" t="s">
        <v>106</v>
      </c>
      <c r="G568" s="130">
        <v>4216</v>
      </c>
      <c r="H568" s="16"/>
      <c r="I568" s="24"/>
      <c r="J568" s="25"/>
      <c r="K568" s="25"/>
      <c r="L568" s="28" t="s">
        <v>118</v>
      </c>
      <c r="M568" s="12">
        <v>4216</v>
      </c>
      <c r="N568" s="182">
        <f>+'havelvac 7.2'!N558+'havelvac 7.3'!N558+'havelvac 7.4'!N558+'havelvac 7.5'!N558+'havelvac 7.6'!N558+'havelvac 7.7'!N558+'havelvac 7.9'!N558+'havelvac 7.8'!N558+'havelvac 7.10'!N558+'havelvac 7.11'!N558+'havelvac 7.12'!N558+'havelvac 7.13'!N556</f>
        <v>0</v>
      </c>
      <c r="O568" s="182">
        <f>+'havelvac 7.2'!O558+'havelvac 7.3'!O558+'havelvac 7.4'!O558+'havelvac 7.5'!O558+'havelvac 7.6'!O558+'havelvac 7.7'!O558+'havelvac 7.9'!O558+'havelvac 7.8'!O558+'havelvac 7.10'!O558+'havelvac 7.11'!O558+'havelvac 7.12'!O558+'havelvac 7.13'!O556</f>
        <v>0</v>
      </c>
      <c r="P568" s="230" t="str">
        <f t="shared" si="60"/>
        <v xml:space="preserve"> </v>
      </c>
      <c r="Q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30" t="str">
        <f t="shared" si="61"/>
        <v xml:space="preserve"> </v>
      </c>
      <c r="S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30" t="str">
        <f t="shared" si="62"/>
        <v xml:space="preserve"> </v>
      </c>
      <c r="U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82">
        <f>+'havelvac 7.2'!P558+'havelvac 7.3'!P558+'havelvac 7.4'!P558+'havelvac 7.5'!P558+'havelvac 7.6'!P558+'havelvac 7.7'!P558+'havelvac 7.9'!P558+'havelvac 7.8'!P558+'havelvac 7.10'!P558+'havelvac 7.11'!P558+'havelvac 7.12'!P558+'havelvac 7.13'!P556</f>
        <v>0</v>
      </c>
      <c r="W568" s="230" t="str">
        <f t="shared" si="63"/>
        <v xml:space="preserve"> </v>
      </c>
      <c r="X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30" t="str">
        <f t="shared" si="64"/>
        <v xml:space="preserve"> </v>
      </c>
      <c r="Z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30" t="str">
        <f t="shared" si="65"/>
        <v xml:space="preserve"> </v>
      </c>
      <c r="AB56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6" customFormat="1">
      <c r="A569" s="183" t="str">
        <f t="shared" si="66"/>
        <v>71100701014239</v>
      </c>
      <c r="B569" s="184" t="s">
        <v>439</v>
      </c>
      <c r="C569" s="133" t="s">
        <v>189</v>
      </c>
      <c r="D569" s="132" t="s">
        <v>183</v>
      </c>
      <c r="E569" s="131" t="s">
        <v>106</v>
      </c>
      <c r="F569" s="185" t="s">
        <v>106</v>
      </c>
      <c r="G569" s="130">
        <v>4239</v>
      </c>
      <c r="H569" s="16"/>
      <c r="I569" s="24"/>
      <c r="J569" s="25"/>
      <c r="K569" s="25"/>
      <c r="L569" s="28" t="s">
        <v>125</v>
      </c>
      <c r="M569" s="43">
        <v>4239</v>
      </c>
      <c r="N569" s="182">
        <f>+'havelvac 7.2'!N559+'havelvac 7.3'!N559+'havelvac 7.4'!N559+'havelvac 7.5'!N559+'havelvac 7.6'!N559+'havelvac 7.7'!N559+'havelvac 7.9'!N559+'havelvac 7.8'!N559+'havelvac 7.10'!N559+'havelvac 7.11'!N559+'havelvac 7.12'!N559+'havelvac 7.13'!N557</f>
        <v>0</v>
      </c>
      <c r="O569" s="182">
        <f>+'havelvac 7.2'!O559+'havelvac 7.3'!O559+'havelvac 7.4'!O559+'havelvac 7.5'!O559+'havelvac 7.6'!O559+'havelvac 7.7'!O559+'havelvac 7.9'!O559+'havelvac 7.8'!O559+'havelvac 7.10'!O559+'havelvac 7.11'!O559+'havelvac 7.12'!O559+'havelvac 7.13'!O557</f>
        <v>0</v>
      </c>
      <c r="P569" s="230" t="str">
        <f t="shared" si="60"/>
        <v xml:space="preserve"> </v>
      </c>
      <c r="Q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30" t="str">
        <f t="shared" si="61"/>
        <v xml:space="preserve"> </v>
      </c>
      <c r="S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30" t="str">
        <f t="shared" si="62"/>
        <v xml:space="preserve"> </v>
      </c>
      <c r="U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82">
        <f>+'havelvac 7.2'!P559+'havelvac 7.3'!P559+'havelvac 7.4'!P559+'havelvac 7.5'!P559+'havelvac 7.6'!P559+'havelvac 7.7'!P559+'havelvac 7.9'!P559+'havelvac 7.8'!P559+'havelvac 7.10'!P559+'havelvac 7.11'!P559+'havelvac 7.12'!P559+'havelvac 7.13'!P557</f>
        <v>0</v>
      </c>
      <c r="W569" s="230" t="str">
        <f t="shared" si="63"/>
        <v xml:space="preserve"> </v>
      </c>
      <c r="X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30" t="str">
        <f t="shared" si="64"/>
        <v xml:space="preserve"> </v>
      </c>
      <c r="Z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30" t="str">
        <f t="shared" si="65"/>
        <v xml:space="preserve"> </v>
      </c>
      <c r="AB56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6" customFormat="1">
      <c r="A570" s="183" t="str">
        <f t="shared" si="66"/>
        <v>71100701014639</v>
      </c>
      <c r="B570" s="184" t="s">
        <v>439</v>
      </c>
      <c r="C570" s="133" t="s">
        <v>189</v>
      </c>
      <c r="D570" s="132" t="s">
        <v>183</v>
      </c>
      <c r="E570" s="131" t="s">
        <v>106</v>
      </c>
      <c r="F570" s="185" t="s">
        <v>106</v>
      </c>
      <c r="G570" s="130">
        <v>4639</v>
      </c>
      <c r="H570" s="16"/>
      <c r="I570" s="24"/>
      <c r="J570" s="25"/>
      <c r="K570" s="25"/>
      <c r="L570" s="31" t="s">
        <v>167</v>
      </c>
      <c r="M570" s="43">
        <v>4639</v>
      </c>
      <c r="N570" s="182">
        <f>+'havelvac 7.2'!N560+'havelvac 7.3'!N560+'havelvac 7.4'!N560+'havelvac 7.5'!N560+'havelvac 7.6'!N560+'havelvac 7.7'!N560+'havelvac 7.9'!N560+'havelvac 7.8'!N560+'havelvac 7.10'!N560+'havelvac 7.11'!N560+'havelvac 7.12'!N560+'havelvac 7.13'!N558</f>
        <v>0</v>
      </c>
      <c r="O570" s="182">
        <f>+'havelvac 7.2'!O560+'havelvac 7.3'!O560+'havelvac 7.4'!O560+'havelvac 7.5'!O560+'havelvac 7.6'!O560+'havelvac 7.7'!O560+'havelvac 7.9'!O560+'havelvac 7.8'!O560+'havelvac 7.10'!O560+'havelvac 7.11'!O560+'havelvac 7.12'!O560+'havelvac 7.13'!O558</f>
        <v>0</v>
      </c>
      <c r="P570" s="230" t="str">
        <f t="shared" si="60"/>
        <v xml:space="preserve"> </v>
      </c>
      <c r="Q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30" t="str">
        <f t="shared" si="61"/>
        <v xml:space="preserve"> </v>
      </c>
      <c r="S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30" t="str">
        <f t="shared" si="62"/>
        <v xml:space="preserve"> </v>
      </c>
      <c r="U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82">
        <f>+'havelvac 7.2'!P560+'havelvac 7.3'!P560+'havelvac 7.4'!P560+'havelvac 7.5'!P560+'havelvac 7.6'!P560+'havelvac 7.7'!P560+'havelvac 7.9'!P560+'havelvac 7.8'!P560+'havelvac 7.10'!P560+'havelvac 7.11'!P560+'havelvac 7.12'!P560+'havelvac 7.13'!P558</f>
        <v>0</v>
      </c>
      <c r="W570" s="230" t="str">
        <f t="shared" si="63"/>
        <v xml:space="preserve"> </v>
      </c>
      <c r="X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30" t="str">
        <f t="shared" si="64"/>
        <v xml:space="preserve"> </v>
      </c>
      <c r="Z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30" t="str">
        <f t="shared" si="65"/>
        <v xml:space="preserve"> </v>
      </c>
      <c r="AB57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97" customFormat="1" ht="40.5">
      <c r="A571" s="183" t="str">
        <f t="shared" si="66"/>
        <v>71100701020000</v>
      </c>
      <c r="B571" s="184" t="s">
        <v>439</v>
      </c>
      <c r="C571" s="133" t="s">
        <v>189</v>
      </c>
      <c r="D571" s="132" t="s">
        <v>183</v>
      </c>
      <c r="E571" s="131" t="s">
        <v>106</v>
      </c>
      <c r="F571" s="185" t="s">
        <v>140</v>
      </c>
      <c r="G571" s="186" t="s">
        <v>440</v>
      </c>
      <c r="H571" s="145"/>
      <c r="I571" s="146"/>
      <c r="J571" s="147"/>
      <c r="K571" s="147"/>
      <c r="L571" s="26" t="s">
        <v>346</v>
      </c>
      <c r="M571" s="27"/>
      <c r="N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7.13'!N559</f>
        <v>#REF!</v>
      </c>
      <c r="O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7.13'!O559</f>
        <v>#REF!</v>
      </c>
      <c r="P571" s="229" t="str">
        <f t="shared" si="60"/>
        <v xml:space="preserve"> </v>
      </c>
      <c r="Q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29" t="str">
        <f t="shared" si="61"/>
        <v xml:space="preserve"> </v>
      </c>
      <c r="S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29" t="str">
        <f t="shared" si="62"/>
        <v xml:space="preserve"> </v>
      </c>
      <c r="U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7.13'!P559</f>
        <v>#REF!</v>
      </c>
      <c r="W571" s="229" t="str">
        <f t="shared" si="63"/>
        <v xml:space="preserve"> </v>
      </c>
      <c r="X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29" t="str">
        <f t="shared" si="64"/>
        <v xml:space="preserve"> </v>
      </c>
      <c r="Z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29" t="str">
        <f t="shared" si="65"/>
        <v xml:space="preserve"> </v>
      </c>
      <c r="AB57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6" customFormat="1">
      <c r="A572" s="183" t="str">
        <f t="shared" si="66"/>
        <v>71100701024239</v>
      </c>
      <c r="B572" s="184" t="s">
        <v>439</v>
      </c>
      <c r="C572" s="133" t="s">
        <v>189</v>
      </c>
      <c r="D572" s="132" t="s">
        <v>183</v>
      </c>
      <c r="E572" s="131" t="s">
        <v>106</v>
      </c>
      <c r="F572" s="185" t="s">
        <v>140</v>
      </c>
      <c r="G572" s="130">
        <v>4239</v>
      </c>
      <c r="H572" s="16"/>
      <c r="I572" s="24"/>
      <c r="J572" s="25"/>
      <c r="K572" s="25"/>
      <c r="L572" s="28" t="s">
        <v>125</v>
      </c>
      <c r="M572" s="43">
        <v>4239</v>
      </c>
      <c r="N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7.13'!N560</f>
        <v>#REF!</v>
      </c>
      <c r="O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7.13'!O560</f>
        <v>#REF!</v>
      </c>
      <c r="P572" s="230" t="str">
        <f t="shared" si="60"/>
        <v xml:space="preserve"> </v>
      </c>
      <c r="Q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30" t="str">
        <f t="shared" si="61"/>
        <v xml:space="preserve"> </v>
      </c>
      <c r="S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30" t="str">
        <f t="shared" si="62"/>
        <v xml:space="preserve"> </v>
      </c>
      <c r="U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7.13'!P560</f>
        <v>#REF!</v>
      </c>
      <c r="W572" s="230" t="str">
        <f t="shared" si="63"/>
        <v xml:space="preserve"> </v>
      </c>
      <c r="X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30" t="str">
        <f t="shared" si="64"/>
        <v xml:space="preserve"> </v>
      </c>
      <c r="Z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30" t="str">
        <f t="shared" si="65"/>
        <v xml:space="preserve"> </v>
      </c>
      <c r="AB57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97" customFormat="1" ht="27">
      <c r="A573" s="183" t="str">
        <f t="shared" si="66"/>
        <v>71100701030000</v>
      </c>
      <c r="B573" s="184" t="s">
        <v>439</v>
      </c>
      <c r="C573" s="133" t="s">
        <v>189</v>
      </c>
      <c r="D573" s="132" t="s">
        <v>183</v>
      </c>
      <c r="E573" s="131" t="s">
        <v>106</v>
      </c>
      <c r="F573" s="185" t="s">
        <v>442</v>
      </c>
      <c r="G573" s="186" t="s">
        <v>440</v>
      </c>
      <c r="H573" s="145"/>
      <c r="I573" s="146"/>
      <c r="J573" s="147"/>
      <c r="K573" s="147"/>
      <c r="L573" s="26" t="s">
        <v>347</v>
      </c>
      <c r="M573" s="27"/>
      <c r="N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29" t="str">
        <f t="shared" si="60"/>
        <v xml:space="preserve"> </v>
      </c>
      <c r="Q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29" t="str">
        <f t="shared" si="61"/>
        <v xml:space="preserve"> </v>
      </c>
      <c r="S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29" t="str">
        <f t="shared" si="62"/>
        <v xml:space="preserve"> </v>
      </c>
      <c r="U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29" t="str">
        <f t="shared" si="63"/>
        <v xml:space="preserve"> </v>
      </c>
      <c r="X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29" t="str">
        <f t="shared" si="64"/>
        <v xml:space="preserve"> </v>
      </c>
      <c r="Z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29" t="str">
        <f t="shared" si="65"/>
        <v xml:space="preserve"> </v>
      </c>
      <c r="AB57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6" customFormat="1">
      <c r="A574" s="183" t="str">
        <f t="shared" si="66"/>
        <v>71100701034216</v>
      </c>
      <c r="B574" s="184" t="s">
        <v>439</v>
      </c>
      <c r="C574" s="133" t="s">
        <v>189</v>
      </c>
      <c r="D574" s="132" t="s">
        <v>183</v>
      </c>
      <c r="E574" s="131" t="s">
        <v>106</v>
      </c>
      <c r="F574" s="185" t="s">
        <v>442</v>
      </c>
      <c r="G574" s="130">
        <v>4216</v>
      </c>
      <c r="H574" s="16"/>
      <c r="I574" s="24"/>
      <c r="J574" s="25"/>
      <c r="K574" s="25"/>
      <c r="L574" s="28" t="s">
        <v>118</v>
      </c>
      <c r="M574" s="12">
        <v>4216</v>
      </c>
      <c r="N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30" t="str">
        <f t="shared" si="60"/>
        <v xml:space="preserve"> </v>
      </c>
      <c r="Q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30" t="str">
        <f t="shared" si="61"/>
        <v xml:space="preserve"> </v>
      </c>
      <c r="S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30" t="str">
        <f t="shared" si="62"/>
        <v xml:space="preserve"> </v>
      </c>
      <c r="U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30" t="str">
        <f t="shared" si="63"/>
        <v xml:space="preserve"> </v>
      </c>
      <c r="X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30" t="str">
        <f t="shared" si="64"/>
        <v xml:space="preserve"> </v>
      </c>
      <c r="Z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30" t="str">
        <f t="shared" si="65"/>
        <v xml:space="preserve"> </v>
      </c>
      <c r="AB57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6" customFormat="1" hidden="1">
      <c r="A575" s="183" t="str">
        <f t="shared" si="66"/>
        <v>71100701034239</v>
      </c>
      <c r="B575" s="184" t="s">
        <v>439</v>
      </c>
      <c r="C575" s="133" t="s">
        <v>189</v>
      </c>
      <c r="D575" s="132" t="s">
        <v>183</v>
      </c>
      <c r="E575" s="131" t="s">
        <v>106</v>
      </c>
      <c r="F575" s="185" t="s">
        <v>442</v>
      </c>
      <c r="G575" s="130">
        <v>4239</v>
      </c>
      <c r="H575" s="16"/>
      <c r="I575" s="24"/>
      <c r="J575" s="25"/>
      <c r="K575" s="25"/>
      <c r="L575" s="28" t="s">
        <v>125</v>
      </c>
      <c r="M575" s="43">
        <v>4239</v>
      </c>
      <c r="N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30" t="str">
        <f t="shared" si="60"/>
        <v xml:space="preserve"> </v>
      </c>
      <c r="Q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30" t="str">
        <f t="shared" si="61"/>
        <v xml:space="preserve"> </v>
      </c>
      <c r="S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30" t="str">
        <f t="shared" si="62"/>
        <v xml:space="preserve"> </v>
      </c>
      <c r="U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30" t="str">
        <f t="shared" si="63"/>
        <v xml:space="preserve"> </v>
      </c>
      <c r="X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30" t="str">
        <f t="shared" si="64"/>
        <v xml:space="preserve"> </v>
      </c>
      <c r="Z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30" t="str">
        <f t="shared" si="65"/>
        <v xml:space="preserve"> </v>
      </c>
      <c r="AB57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6" customFormat="1" hidden="1">
      <c r="A576" s="183" t="str">
        <f t="shared" si="66"/>
        <v>71100701034267</v>
      </c>
      <c r="B576" s="199" t="s">
        <v>439</v>
      </c>
      <c r="C576" s="133" t="s">
        <v>189</v>
      </c>
      <c r="D576" s="132" t="s">
        <v>183</v>
      </c>
      <c r="E576" s="131" t="s">
        <v>106</v>
      </c>
      <c r="F576" s="185" t="s">
        <v>442</v>
      </c>
      <c r="G576" s="130">
        <v>4267</v>
      </c>
      <c r="H576" s="190"/>
      <c r="I576" s="193"/>
      <c r="J576" s="200"/>
      <c r="K576" s="201"/>
      <c r="L576" s="202" t="s">
        <v>130</v>
      </c>
      <c r="M576" s="12">
        <v>4267</v>
      </c>
      <c r="N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30" t="str">
        <f t="shared" si="60"/>
        <v xml:space="preserve"> </v>
      </c>
      <c r="Q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30" t="str">
        <f t="shared" si="61"/>
        <v xml:space="preserve"> </v>
      </c>
      <c r="S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30" t="str">
        <f t="shared" si="62"/>
        <v xml:space="preserve"> </v>
      </c>
      <c r="U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30" t="str">
        <f t="shared" si="63"/>
        <v xml:space="preserve"> </v>
      </c>
      <c r="X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30" t="str">
        <f t="shared" si="64"/>
        <v xml:space="preserve"> </v>
      </c>
      <c r="Z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30" t="str">
        <f t="shared" si="65"/>
        <v xml:space="preserve"> </v>
      </c>
      <c r="AB57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6" customFormat="1">
      <c r="A577" s="183" t="str">
        <f t="shared" si="66"/>
        <v>71100701034269</v>
      </c>
      <c r="B577" s="184" t="s">
        <v>439</v>
      </c>
      <c r="C577" s="133" t="s">
        <v>189</v>
      </c>
      <c r="D577" s="132" t="s">
        <v>183</v>
      </c>
      <c r="E577" s="131" t="s">
        <v>106</v>
      </c>
      <c r="F577" s="185" t="s">
        <v>442</v>
      </c>
      <c r="G577" s="130">
        <v>4269</v>
      </c>
      <c r="H577" s="16"/>
      <c r="I577" s="24"/>
      <c r="J577" s="25"/>
      <c r="K577" s="25"/>
      <c r="L577" s="31" t="s">
        <v>364</v>
      </c>
      <c r="M577" s="43">
        <v>4269</v>
      </c>
      <c r="N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30" t="str">
        <f t="shared" si="60"/>
        <v xml:space="preserve"> </v>
      </c>
      <c r="Q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30" t="str">
        <f t="shared" si="61"/>
        <v xml:space="preserve"> </v>
      </c>
      <c r="S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30" t="str">
        <f t="shared" si="62"/>
        <v xml:space="preserve"> </v>
      </c>
      <c r="U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30" t="str">
        <f t="shared" si="63"/>
        <v xml:space="preserve"> </v>
      </c>
      <c r="X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30" t="str">
        <f t="shared" si="64"/>
        <v xml:space="preserve"> </v>
      </c>
      <c r="Z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30" t="str">
        <f t="shared" si="65"/>
        <v xml:space="preserve"> </v>
      </c>
      <c r="AB57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6" customFormat="1">
      <c r="A578" s="183" t="str">
        <f t="shared" si="66"/>
        <v>71100701034639</v>
      </c>
      <c r="B578" s="184" t="s">
        <v>439</v>
      </c>
      <c r="C578" s="133" t="s">
        <v>189</v>
      </c>
      <c r="D578" s="132" t="s">
        <v>183</v>
      </c>
      <c r="E578" s="131" t="s">
        <v>106</v>
      </c>
      <c r="F578" s="185" t="s">
        <v>442</v>
      </c>
      <c r="G578" s="130">
        <v>4639</v>
      </c>
      <c r="H578" s="24"/>
      <c r="I578" s="24"/>
      <c r="J578" s="25"/>
      <c r="K578" s="25"/>
      <c r="L578" s="28" t="s">
        <v>167</v>
      </c>
      <c r="M578" s="11">
        <v>4639</v>
      </c>
      <c r="N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30" t="str">
        <f t="shared" si="60"/>
        <v xml:space="preserve"> </v>
      </c>
      <c r="Q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30" t="str">
        <f t="shared" si="61"/>
        <v xml:space="preserve"> </v>
      </c>
      <c r="S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30" t="str">
        <f t="shared" si="62"/>
        <v xml:space="preserve"> </v>
      </c>
      <c r="U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30" t="str">
        <f t="shared" si="63"/>
        <v xml:space="preserve"> </v>
      </c>
      <c r="X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30" t="str">
        <f t="shared" si="64"/>
        <v xml:space="preserve"> </v>
      </c>
      <c r="Z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30" t="str">
        <f t="shared" si="65"/>
        <v xml:space="preserve"> </v>
      </c>
      <c r="AB57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6" customFormat="1">
      <c r="A579" s="183" t="str">
        <f t="shared" si="66"/>
        <v>71100701034729</v>
      </c>
      <c r="B579" s="184" t="s">
        <v>439</v>
      </c>
      <c r="C579" s="133" t="s">
        <v>189</v>
      </c>
      <c r="D579" s="132" t="s">
        <v>183</v>
      </c>
      <c r="E579" s="131" t="s">
        <v>106</v>
      </c>
      <c r="F579" s="185" t="s">
        <v>442</v>
      </c>
      <c r="G579" s="130">
        <v>4729</v>
      </c>
      <c r="H579" s="24"/>
      <c r="I579" s="24"/>
      <c r="J579" s="25"/>
      <c r="K579" s="25"/>
      <c r="L579" s="28" t="s">
        <v>348</v>
      </c>
      <c r="M579" s="11">
        <v>4729</v>
      </c>
      <c r="N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30" t="str">
        <f t="shared" si="60"/>
        <v xml:space="preserve"> </v>
      </c>
      <c r="Q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30" t="str">
        <f t="shared" si="61"/>
        <v xml:space="preserve"> </v>
      </c>
      <c r="S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30" t="str">
        <f t="shared" si="62"/>
        <v xml:space="preserve"> </v>
      </c>
      <c r="U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30" t="str">
        <f t="shared" si="63"/>
        <v xml:space="preserve"> </v>
      </c>
      <c r="X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30" t="str">
        <f t="shared" si="64"/>
        <v xml:space="preserve"> </v>
      </c>
      <c r="Z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30" t="str">
        <f t="shared" si="65"/>
        <v xml:space="preserve"> </v>
      </c>
      <c r="AB57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6" customFormat="1" ht="25.5">
      <c r="A580" s="183" t="str">
        <f t="shared" si="66"/>
        <v>71100701034819</v>
      </c>
      <c r="B580" s="184" t="s">
        <v>439</v>
      </c>
      <c r="C580" s="133" t="s">
        <v>189</v>
      </c>
      <c r="D580" s="132" t="s">
        <v>183</v>
      </c>
      <c r="E580" s="131" t="s">
        <v>106</v>
      </c>
      <c r="F580" s="185" t="s">
        <v>442</v>
      </c>
      <c r="G580" s="130">
        <v>4819</v>
      </c>
      <c r="H580" s="16"/>
      <c r="I580" s="24"/>
      <c r="J580" s="25"/>
      <c r="K580" s="25"/>
      <c r="L580" s="28" t="s">
        <v>219</v>
      </c>
      <c r="M580" s="43">
        <v>4819</v>
      </c>
      <c r="N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30" t="str">
        <f t="shared" si="60"/>
        <v xml:space="preserve"> </v>
      </c>
      <c r="Q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30" t="str">
        <f t="shared" si="61"/>
        <v xml:space="preserve"> </v>
      </c>
      <c r="S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30" t="str">
        <f t="shared" si="62"/>
        <v xml:space="preserve"> </v>
      </c>
      <c r="U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30" t="str">
        <f t="shared" si="63"/>
        <v xml:space="preserve"> </v>
      </c>
      <c r="X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30" t="str">
        <f t="shared" si="64"/>
        <v xml:space="preserve"> </v>
      </c>
      <c r="Z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30" t="str">
        <f t="shared" si="65"/>
        <v xml:space="preserve"> </v>
      </c>
      <c r="AB58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97" customFormat="1" ht="13.5">
      <c r="A581" s="183" t="str">
        <f t="shared" si="66"/>
        <v>71100701040000</v>
      </c>
      <c r="B581" s="184" t="s">
        <v>439</v>
      </c>
      <c r="C581" s="133" t="s">
        <v>189</v>
      </c>
      <c r="D581" s="132" t="s">
        <v>183</v>
      </c>
      <c r="E581" s="131" t="s">
        <v>106</v>
      </c>
      <c r="F581" s="185" t="s">
        <v>155</v>
      </c>
      <c r="G581" s="186" t="s">
        <v>440</v>
      </c>
      <c r="H581" s="145"/>
      <c r="I581" s="146"/>
      <c r="J581" s="147"/>
      <c r="K581" s="147"/>
      <c r="L581" s="26" t="s">
        <v>349</v>
      </c>
      <c r="M581" s="27"/>
      <c r="N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29" t="str">
        <f t="shared" si="60"/>
        <v xml:space="preserve"> </v>
      </c>
      <c r="Q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29" t="str">
        <f t="shared" si="61"/>
        <v xml:space="preserve"> </v>
      </c>
      <c r="S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29" t="str">
        <f t="shared" si="62"/>
        <v xml:space="preserve"> </v>
      </c>
      <c r="U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29" t="str">
        <f t="shared" si="63"/>
        <v xml:space="preserve"> </v>
      </c>
      <c r="X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29" t="str">
        <f t="shared" si="64"/>
        <v xml:space="preserve"> </v>
      </c>
      <c r="Z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29" t="str">
        <f t="shared" si="65"/>
        <v xml:space="preserve"> </v>
      </c>
      <c r="AB58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6" customFormat="1">
      <c r="A582" s="183" t="str">
        <f t="shared" si="66"/>
        <v>71100701044216</v>
      </c>
      <c r="B582" s="184" t="s">
        <v>439</v>
      </c>
      <c r="C582" s="133" t="s">
        <v>189</v>
      </c>
      <c r="D582" s="132" t="s">
        <v>183</v>
      </c>
      <c r="E582" s="131" t="s">
        <v>106</v>
      </c>
      <c r="F582" s="185" t="s">
        <v>155</v>
      </c>
      <c r="G582" s="130">
        <v>4216</v>
      </c>
      <c r="H582" s="16"/>
      <c r="I582" s="24"/>
      <c r="J582" s="25"/>
      <c r="K582" s="25"/>
      <c r="L582" s="28" t="s">
        <v>118</v>
      </c>
      <c r="M582" s="12">
        <v>4216</v>
      </c>
      <c r="N582" s="182" t="e">
        <f>+'havelvac 7.2'!N565+'havelvac 7.3'!N565+'havelvac 7.4'!N565+'havelvac 7.5'!N565+'havelvac 7.6'!N565+'havelvac 7.7'!N565+'havelvac 7.9'!N565+'havelvac 7.8'!N565+'havelvac 7.10'!N565+'havelvac 7.11'!N565+'havelvac 7.12'!N565+'havelvac 7.13'!#REF!</f>
        <v>#REF!</v>
      </c>
      <c r="O582" s="182" t="e">
        <f>+'havelvac 7.2'!O565+'havelvac 7.3'!O565+'havelvac 7.4'!O565+'havelvac 7.5'!O565+'havelvac 7.6'!O565+'havelvac 7.7'!O565+'havelvac 7.9'!O565+'havelvac 7.8'!O565+'havelvac 7.10'!O565+'havelvac 7.11'!O565+'havelvac 7.12'!O565+'havelvac 7.13'!#REF!</f>
        <v>#REF!</v>
      </c>
      <c r="P582" s="230" t="str">
        <f t="shared" si="60"/>
        <v xml:space="preserve"> </v>
      </c>
      <c r="Q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30" t="str">
        <f t="shared" si="61"/>
        <v xml:space="preserve"> </v>
      </c>
      <c r="S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30" t="str">
        <f t="shared" si="62"/>
        <v xml:space="preserve"> </v>
      </c>
      <c r="U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82" t="e">
        <f>+'havelvac 7.2'!P565+'havelvac 7.3'!P565+'havelvac 7.4'!P565+'havelvac 7.5'!P565+'havelvac 7.6'!P565+'havelvac 7.7'!P565+'havelvac 7.9'!P565+'havelvac 7.8'!P565+'havelvac 7.10'!P565+'havelvac 7.11'!P565+'havelvac 7.12'!P565+'havelvac 7.13'!#REF!</f>
        <v>#REF!</v>
      </c>
      <c r="W582" s="230" t="str">
        <f t="shared" si="63"/>
        <v xml:space="preserve"> </v>
      </c>
      <c r="X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30" t="str">
        <f t="shared" si="64"/>
        <v xml:space="preserve"> </v>
      </c>
      <c r="Z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30" t="str">
        <f t="shared" si="65"/>
        <v xml:space="preserve"> </v>
      </c>
      <c r="AB58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6" customFormat="1">
      <c r="A583" s="183" t="str">
        <f t="shared" si="66"/>
        <v>71100701044239</v>
      </c>
      <c r="B583" s="184" t="s">
        <v>439</v>
      </c>
      <c r="C583" s="133" t="s">
        <v>189</v>
      </c>
      <c r="D583" s="132" t="s">
        <v>183</v>
      </c>
      <c r="E583" s="131" t="s">
        <v>106</v>
      </c>
      <c r="F583" s="185" t="s">
        <v>155</v>
      </c>
      <c r="G583" s="130">
        <v>4239</v>
      </c>
      <c r="H583" s="16"/>
      <c r="I583" s="24"/>
      <c r="J583" s="25"/>
      <c r="K583" s="25"/>
      <c r="L583" s="28" t="s">
        <v>125</v>
      </c>
      <c r="M583" s="43">
        <v>4239</v>
      </c>
      <c r="N583" s="182" t="e">
        <f>+'havelvac 7.2'!N566+'havelvac 7.3'!N566+'havelvac 7.4'!N566+'havelvac 7.5'!N566+'havelvac 7.6'!N566+'havelvac 7.7'!N566+'havelvac 7.9'!N566+'havelvac 7.8'!N566+'havelvac 7.10'!N566+'havelvac 7.11'!N566+'havelvac 7.12'!N566+'havelvac 7.13'!#REF!</f>
        <v>#REF!</v>
      </c>
      <c r="O583" s="182" t="e">
        <f>+'havelvac 7.2'!O566+'havelvac 7.3'!O566+'havelvac 7.4'!O566+'havelvac 7.5'!O566+'havelvac 7.6'!O566+'havelvac 7.7'!O566+'havelvac 7.9'!O566+'havelvac 7.8'!O566+'havelvac 7.10'!O566+'havelvac 7.11'!O566+'havelvac 7.12'!O566+'havelvac 7.13'!#REF!</f>
        <v>#REF!</v>
      </c>
      <c r="P583" s="230" t="str">
        <f t="shared" si="60"/>
        <v xml:space="preserve"> </v>
      </c>
      <c r="Q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30" t="str">
        <f t="shared" si="61"/>
        <v xml:space="preserve"> </v>
      </c>
      <c r="S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30" t="str">
        <f t="shared" si="62"/>
        <v xml:space="preserve"> </v>
      </c>
      <c r="U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82" t="e">
        <f>+'havelvac 7.2'!P566+'havelvac 7.3'!P566+'havelvac 7.4'!P566+'havelvac 7.5'!P566+'havelvac 7.6'!P566+'havelvac 7.7'!P566+'havelvac 7.9'!P566+'havelvac 7.8'!P566+'havelvac 7.10'!P566+'havelvac 7.11'!P566+'havelvac 7.12'!P566+'havelvac 7.13'!#REF!</f>
        <v>#REF!</v>
      </c>
      <c r="W583" s="230" t="str">
        <f t="shared" si="63"/>
        <v xml:space="preserve"> </v>
      </c>
      <c r="X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30" t="str">
        <f t="shared" si="64"/>
        <v xml:space="preserve"> </v>
      </c>
      <c r="Z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30" t="str">
        <f t="shared" si="65"/>
        <v xml:space="preserve"> </v>
      </c>
      <c r="AB58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6" customFormat="1">
      <c r="A584" s="183" t="str">
        <f t="shared" si="66"/>
        <v>71100701044269</v>
      </c>
      <c r="B584" s="184" t="s">
        <v>439</v>
      </c>
      <c r="C584" s="133" t="s">
        <v>189</v>
      </c>
      <c r="D584" s="132" t="s">
        <v>183</v>
      </c>
      <c r="E584" s="131" t="s">
        <v>106</v>
      </c>
      <c r="F584" s="185" t="s">
        <v>155</v>
      </c>
      <c r="G584" s="130">
        <v>4269</v>
      </c>
      <c r="H584" s="16"/>
      <c r="I584" s="24"/>
      <c r="J584" s="25"/>
      <c r="K584" s="25"/>
      <c r="L584" s="31" t="s">
        <v>364</v>
      </c>
      <c r="M584" s="43">
        <v>4269</v>
      </c>
      <c r="N584" s="182">
        <f>+'havelvac 7.2'!N567+'havelvac 7.3'!N567+'havelvac 7.4'!N567+'havelvac 7.5'!N567+'havelvac 7.6'!N567+'havelvac 7.7'!N567+'havelvac 7.9'!N567+'havelvac 7.8'!N567+'havelvac 7.10'!N567+'havelvac 7.11'!N567+'havelvac 7.12'!N567+'havelvac 7.13'!N565</f>
        <v>0</v>
      </c>
      <c r="O584" s="182">
        <f>+'havelvac 7.2'!O567+'havelvac 7.3'!O567+'havelvac 7.4'!O567+'havelvac 7.5'!O567+'havelvac 7.6'!O567+'havelvac 7.7'!O567+'havelvac 7.9'!O567+'havelvac 7.8'!O567+'havelvac 7.10'!O567+'havelvac 7.11'!O567+'havelvac 7.12'!O567+'havelvac 7.13'!O565</f>
        <v>0</v>
      </c>
      <c r="P584" s="230" t="str">
        <f t="shared" si="60"/>
        <v xml:space="preserve"> </v>
      </c>
      <c r="Q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30" t="str">
        <f t="shared" si="61"/>
        <v xml:space="preserve"> </v>
      </c>
      <c r="S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30" t="str">
        <f t="shared" si="62"/>
        <v xml:space="preserve"> </v>
      </c>
      <c r="U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82">
        <f>+'havelvac 7.2'!P567+'havelvac 7.3'!P567+'havelvac 7.4'!P567+'havelvac 7.5'!P567+'havelvac 7.6'!P567+'havelvac 7.7'!P567+'havelvac 7.9'!P567+'havelvac 7.8'!P567+'havelvac 7.10'!P567+'havelvac 7.11'!P567+'havelvac 7.12'!P567+'havelvac 7.13'!P565</f>
        <v>0</v>
      </c>
      <c r="W584" s="230" t="str">
        <f t="shared" si="63"/>
        <v xml:space="preserve"> </v>
      </c>
      <c r="X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30" t="str">
        <f t="shared" si="64"/>
        <v xml:space="preserve"> </v>
      </c>
      <c r="Z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30" t="str">
        <f t="shared" si="65"/>
        <v xml:space="preserve"> </v>
      </c>
      <c r="AB58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6" customFormat="1" ht="25.5" hidden="1">
      <c r="A585" s="183" t="str">
        <f t="shared" si="66"/>
        <v>71100701044521</v>
      </c>
      <c r="B585" s="184" t="s">
        <v>439</v>
      </c>
      <c r="C585" s="133" t="s">
        <v>189</v>
      </c>
      <c r="D585" s="132" t="s">
        <v>183</v>
      </c>
      <c r="E585" s="131" t="s">
        <v>106</v>
      </c>
      <c r="F585" s="185" t="s">
        <v>155</v>
      </c>
      <c r="G585" s="130">
        <v>4521</v>
      </c>
      <c r="H585" s="16"/>
      <c r="I585" s="24"/>
      <c r="J585" s="25"/>
      <c r="K585" s="25"/>
      <c r="L585" s="29" t="s">
        <v>267</v>
      </c>
      <c r="M585" s="43">
        <v>4521</v>
      </c>
      <c r="N585" s="182">
        <f>+'havelvac 7.2'!N568+'havelvac 7.3'!N568+'havelvac 7.4'!N568+'havelvac 7.5'!N568+'havelvac 7.6'!N568+'havelvac 7.7'!N568+'havelvac 7.9'!N568+'havelvac 7.8'!N568+'havelvac 7.10'!N568+'havelvac 7.11'!N568+'havelvac 7.12'!N568+'havelvac 7.13'!N566</f>
        <v>0</v>
      </c>
      <c r="O585" s="182">
        <f>+'havelvac 7.2'!O568+'havelvac 7.3'!O568+'havelvac 7.4'!O568+'havelvac 7.5'!O568+'havelvac 7.6'!O568+'havelvac 7.7'!O568+'havelvac 7.9'!O568+'havelvac 7.8'!O568+'havelvac 7.10'!O568+'havelvac 7.11'!O568+'havelvac 7.12'!O568+'havelvac 7.13'!O566</f>
        <v>0</v>
      </c>
      <c r="P585" s="230" t="str">
        <f t="shared" si="60"/>
        <v xml:space="preserve"> </v>
      </c>
      <c r="Q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30" t="str">
        <f t="shared" si="61"/>
        <v xml:space="preserve"> </v>
      </c>
      <c r="S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30" t="str">
        <f t="shared" si="62"/>
        <v xml:space="preserve"> </v>
      </c>
      <c r="U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82">
        <f>+'havelvac 7.2'!P568+'havelvac 7.3'!P568+'havelvac 7.4'!P568+'havelvac 7.5'!P568+'havelvac 7.6'!P568+'havelvac 7.7'!P568+'havelvac 7.9'!P568+'havelvac 7.8'!P568+'havelvac 7.10'!P568+'havelvac 7.11'!P568+'havelvac 7.12'!P568+'havelvac 7.13'!P566</f>
        <v>0</v>
      </c>
      <c r="W585" s="230" t="str">
        <f t="shared" si="63"/>
        <v xml:space="preserve"> </v>
      </c>
      <c r="X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30" t="str">
        <f t="shared" si="64"/>
        <v xml:space="preserve"> </v>
      </c>
      <c r="Z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30" t="str">
        <f t="shared" si="65"/>
        <v xml:space="preserve"> </v>
      </c>
      <c r="AB58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6" customFormat="1">
      <c r="A586" s="183" t="str">
        <f t="shared" si="66"/>
        <v>71100701044639</v>
      </c>
      <c r="B586" s="184" t="s">
        <v>439</v>
      </c>
      <c r="C586" s="133" t="s">
        <v>189</v>
      </c>
      <c r="D586" s="132" t="s">
        <v>183</v>
      </c>
      <c r="E586" s="131" t="s">
        <v>106</v>
      </c>
      <c r="F586" s="185" t="s">
        <v>155</v>
      </c>
      <c r="G586" s="130">
        <v>4639</v>
      </c>
      <c r="H586" s="24"/>
      <c r="I586" s="24"/>
      <c r="J586" s="25"/>
      <c r="K586" s="25"/>
      <c r="L586" s="28" t="s">
        <v>167</v>
      </c>
      <c r="M586" s="11">
        <v>4639</v>
      </c>
      <c r="N586" s="182">
        <f>+'havelvac 7.2'!N569+'havelvac 7.3'!N569+'havelvac 7.4'!N569+'havelvac 7.5'!N569+'havelvac 7.6'!N569+'havelvac 7.7'!N569+'havelvac 7.9'!N569+'havelvac 7.8'!N569+'havelvac 7.10'!N569+'havelvac 7.11'!N569+'havelvac 7.12'!N569+'havelvac 7.13'!N567</f>
        <v>0</v>
      </c>
      <c r="O586" s="182">
        <f>+'havelvac 7.2'!O569+'havelvac 7.3'!O569+'havelvac 7.4'!O569+'havelvac 7.5'!O569+'havelvac 7.6'!O569+'havelvac 7.7'!O569+'havelvac 7.9'!O569+'havelvac 7.8'!O569+'havelvac 7.10'!O569+'havelvac 7.11'!O569+'havelvac 7.12'!O569+'havelvac 7.13'!O567</f>
        <v>0</v>
      </c>
      <c r="P586" s="230" t="str">
        <f t="shared" si="60"/>
        <v xml:space="preserve"> </v>
      </c>
      <c r="Q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30" t="str">
        <f t="shared" si="61"/>
        <v xml:space="preserve"> </v>
      </c>
      <c r="S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30" t="str">
        <f t="shared" si="62"/>
        <v xml:space="preserve"> </v>
      </c>
      <c r="U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82">
        <f>+'havelvac 7.2'!P569+'havelvac 7.3'!P569+'havelvac 7.4'!P569+'havelvac 7.5'!P569+'havelvac 7.6'!P569+'havelvac 7.7'!P569+'havelvac 7.9'!P569+'havelvac 7.8'!P569+'havelvac 7.10'!P569+'havelvac 7.11'!P569+'havelvac 7.12'!P569+'havelvac 7.13'!P567</f>
        <v>0</v>
      </c>
      <c r="W586" s="230" t="str">
        <f t="shared" si="63"/>
        <v xml:space="preserve"> </v>
      </c>
      <c r="X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30" t="str">
        <f t="shared" si="64"/>
        <v xml:space="preserve"> </v>
      </c>
      <c r="Z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30" t="str">
        <f t="shared" si="65"/>
        <v xml:space="preserve"> </v>
      </c>
      <c r="AB58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6" customFormat="1">
      <c r="A587" s="183" t="str">
        <f t="shared" si="66"/>
        <v>71100701044729</v>
      </c>
      <c r="B587" s="184" t="s">
        <v>439</v>
      </c>
      <c r="C587" s="133" t="s">
        <v>189</v>
      </c>
      <c r="D587" s="132" t="s">
        <v>183</v>
      </c>
      <c r="E587" s="131" t="s">
        <v>106</v>
      </c>
      <c r="F587" s="185" t="s">
        <v>155</v>
      </c>
      <c r="G587" s="130">
        <v>4729</v>
      </c>
      <c r="H587" s="24"/>
      <c r="I587" s="24"/>
      <c r="J587" s="25"/>
      <c r="K587" s="25"/>
      <c r="L587" s="28" t="s">
        <v>348</v>
      </c>
      <c r="M587" s="11">
        <v>4729</v>
      </c>
      <c r="N587" s="182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87" s="182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87" s="230" t="str">
        <f t="shared" si="60"/>
        <v xml:space="preserve"> </v>
      </c>
      <c r="Q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30" t="str">
        <f t="shared" si="61"/>
        <v xml:space="preserve"> </v>
      </c>
      <c r="S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30" t="str">
        <f t="shared" si="62"/>
        <v xml:space="preserve"> </v>
      </c>
      <c r="U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82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87" s="230" t="str">
        <f t="shared" si="63"/>
        <v xml:space="preserve"> </v>
      </c>
      <c r="X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30" t="str">
        <f t="shared" si="64"/>
        <v xml:space="preserve"> </v>
      </c>
      <c r="Z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30" t="str">
        <f t="shared" si="65"/>
        <v xml:space="preserve"> </v>
      </c>
      <c r="AB58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6" customFormat="1" ht="25.5">
      <c r="A588" s="183" t="str">
        <f t="shared" si="66"/>
        <v>71100701044819</v>
      </c>
      <c r="B588" s="184" t="s">
        <v>439</v>
      </c>
      <c r="C588" s="133" t="s">
        <v>189</v>
      </c>
      <c r="D588" s="132" t="s">
        <v>183</v>
      </c>
      <c r="E588" s="131" t="s">
        <v>106</v>
      </c>
      <c r="F588" s="185" t="s">
        <v>155</v>
      </c>
      <c r="G588" s="130">
        <v>4819</v>
      </c>
      <c r="H588" s="24"/>
      <c r="I588" s="24"/>
      <c r="J588" s="25"/>
      <c r="K588" s="25"/>
      <c r="L588" s="28" t="s">
        <v>219</v>
      </c>
      <c r="M588" s="11">
        <v>4819</v>
      </c>
      <c r="N588" s="182">
        <f>+'havelvac 7.2'!N572+'havelvac 7.3'!N572+'havelvac 7.4'!N572+'havelvac 7.5'!N572+'havelvac 7.6'!N572+'havelvac 7.7'!N572+'havelvac 7.9'!N572+'havelvac 7.8'!N572+'havelvac 7.10'!N572+'havelvac 7.11'!N572+'havelvac 7.12'!N572+'havelvac 7.13'!N569</f>
        <v>0</v>
      </c>
      <c r="O588" s="182">
        <f>+'havelvac 7.2'!O572+'havelvac 7.3'!O572+'havelvac 7.4'!O572+'havelvac 7.5'!O572+'havelvac 7.6'!O572+'havelvac 7.7'!O572+'havelvac 7.9'!O572+'havelvac 7.8'!O572+'havelvac 7.10'!O572+'havelvac 7.11'!O572+'havelvac 7.12'!O572+'havelvac 7.13'!O569</f>
        <v>0</v>
      </c>
      <c r="P588" s="230" t="str">
        <f t="shared" si="60"/>
        <v xml:space="preserve"> </v>
      </c>
      <c r="Q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30" t="str">
        <f t="shared" si="61"/>
        <v xml:space="preserve"> </v>
      </c>
      <c r="S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30" t="str">
        <f t="shared" si="62"/>
        <v xml:space="preserve"> </v>
      </c>
      <c r="U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82">
        <f>+'havelvac 7.2'!P572+'havelvac 7.3'!P572+'havelvac 7.4'!P572+'havelvac 7.5'!P572+'havelvac 7.6'!P572+'havelvac 7.7'!P572+'havelvac 7.9'!P572+'havelvac 7.8'!P572+'havelvac 7.10'!P572+'havelvac 7.11'!P572+'havelvac 7.12'!P572+'havelvac 7.13'!P569</f>
        <v>0</v>
      </c>
      <c r="W588" s="230" t="str">
        <f t="shared" si="63"/>
        <v xml:space="preserve"> </v>
      </c>
      <c r="X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30" t="str">
        <f t="shared" si="64"/>
        <v xml:space="preserve"> </v>
      </c>
      <c r="Z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30" t="str">
        <f t="shared" si="65"/>
        <v xml:space="preserve"> </v>
      </c>
      <c r="AB58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97" customFormat="1" ht="27">
      <c r="A589" s="183" t="str">
        <f t="shared" si="66"/>
        <v>71100701050000</v>
      </c>
      <c r="B589" s="184" t="s">
        <v>439</v>
      </c>
      <c r="C589" s="133" t="s">
        <v>189</v>
      </c>
      <c r="D589" s="132" t="s">
        <v>183</v>
      </c>
      <c r="E589" s="131" t="s">
        <v>106</v>
      </c>
      <c r="F589" s="185" t="s">
        <v>149</v>
      </c>
      <c r="G589" s="186" t="s">
        <v>440</v>
      </c>
      <c r="H589" s="145"/>
      <c r="I589" s="146"/>
      <c r="J589" s="147"/>
      <c r="K589" s="147"/>
      <c r="L589" s="26" t="s">
        <v>350</v>
      </c>
      <c r="M589" s="27"/>
      <c r="N589" s="196">
        <f>+'havelvac 7.2'!N573+'havelvac 7.3'!N573+'havelvac 7.4'!N573+'havelvac 7.5'!N573+'havelvac 7.6'!N573+'havelvac 7.7'!N573+'havelvac 7.9'!N573+'havelvac 7.8'!N573+'havelvac 7.10'!N573+'havelvac 7.11'!N573+'havelvac 7.12'!N573+'havelvac 7.13'!N570</f>
        <v>0</v>
      </c>
      <c r="O589" s="196">
        <f>+'havelvac 7.2'!O573+'havelvac 7.3'!O573+'havelvac 7.4'!O573+'havelvac 7.5'!O573+'havelvac 7.6'!O573+'havelvac 7.7'!O573+'havelvac 7.9'!O573+'havelvac 7.8'!O573+'havelvac 7.10'!O573+'havelvac 7.11'!O573+'havelvac 7.12'!O573+'havelvac 7.13'!O570</f>
        <v>0</v>
      </c>
      <c r="P589" s="229" t="str">
        <f t="shared" si="60"/>
        <v xml:space="preserve"> </v>
      </c>
      <c r="Q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29" t="str">
        <f t="shared" si="61"/>
        <v xml:space="preserve"> </v>
      </c>
      <c r="S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29" t="str">
        <f t="shared" si="62"/>
        <v xml:space="preserve"> </v>
      </c>
      <c r="U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96">
        <f>+'havelvac 7.2'!P573+'havelvac 7.3'!P573+'havelvac 7.4'!P573+'havelvac 7.5'!P573+'havelvac 7.6'!P573+'havelvac 7.7'!P573+'havelvac 7.9'!P573+'havelvac 7.8'!P573+'havelvac 7.10'!P573+'havelvac 7.11'!P573+'havelvac 7.12'!P573+'havelvac 7.13'!P570</f>
        <v>0</v>
      </c>
      <c r="W589" s="229" t="str">
        <f t="shared" si="63"/>
        <v xml:space="preserve"> </v>
      </c>
      <c r="X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29" t="str">
        <f t="shared" si="64"/>
        <v xml:space="preserve"> </v>
      </c>
      <c r="Z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29" t="str">
        <f t="shared" si="65"/>
        <v xml:space="preserve"> </v>
      </c>
      <c r="AB589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6" customFormat="1" ht="25.5">
      <c r="A590" s="183" t="str">
        <f t="shared" si="66"/>
        <v>71100701054819</v>
      </c>
      <c r="B590" s="184" t="s">
        <v>439</v>
      </c>
      <c r="C590" s="133" t="s">
        <v>189</v>
      </c>
      <c r="D590" s="132" t="s">
        <v>183</v>
      </c>
      <c r="E590" s="131" t="s">
        <v>106</v>
      </c>
      <c r="F590" s="185" t="s">
        <v>149</v>
      </c>
      <c r="G590" s="130">
        <v>4819</v>
      </c>
      <c r="H590" s="24"/>
      <c r="I590" s="24"/>
      <c r="J590" s="25"/>
      <c r="K590" s="25"/>
      <c r="L590" s="28" t="s">
        <v>219</v>
      </c>
      <c r="M590" s="11">
        <v>4819</v>
      </c>
      <c r="N590" s="182">
        <f>+'havelvac 7.2'!N64+'havelvac 7.3'!N64+'havelvac 7.4'!N64+'havelvac 7.5'!N64+'havelvac 7.6'!N64+'havelvac 7.7'!N64+'havelvac 7.9'!N64+'havelvac 7.8'!N64+'havelvac 7.10'!N64+'havelvac 7.11'!N64+'havelvac 7.12'!N64+'havelvac 7.13'!N572</f>
        <v>0</v>
      </c>
      <c r="O590" s="182">
        <f>+'havelvac 7.2'!O64+'havelvac 7.3'!O64+'havelvac 7.4'!O64+'havelvac 7.5'!O64+'havelvac 7.6'!O64+'havelvac 7.7'!O64+'havelvac 7.9'!O64+'havelvac 7.8'!O64+'havelvac 7.10'!O64+'havelvac 7.11'!O64+'havelvac 7.12'!O64+'havelvac 7.13'!O572</f>
        <v>0</v>
      </c>
      <c r="P590" s="230" t="str">
        <f t="shared" si="60"/>
        <v xml:space="preserve"> </v>
      </c>
      <c r="Q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30" t="str">
        <f t="shared" si="61"/>
        <v xml:space="preserve"> </v>
      </c>
      <c r="S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30" t="str">
        <f t="shared" si="62"/>
        <v xml:space="preserve"> </v>
      </c>
      <c r="U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82">
        <f>+'havelvac 7.2'!P64+'havelvac 7.3'!P64+'havelvac 7.4'!P64+'havelvac 7.5'!P64+'havelvac 7.6'!P64+'havelvac 7.7'!P64+'havelvac 7.9'!P64+'havelvac 7.8'!P64+'havelvac 7.10'!P64+'havelvac 7.11'!P64+'havelvac 7.12'!P64+'havelvac 7.13'!P572</f>
        <v>0</v>
      </c>
      <c r="W590" s="230" t="str">
        <f t="shared" si="63"/>
        <v xml:space="preserve"> </v>
      </c>
      <c r="X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30" t="str">
        <f t="shared" si="64"/>
        <v xml:space="preserve"> </v>
      </c>
      <c r="Z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30" t="str">
        <f t="shared" si="65"/>
        <v xml:space="preserve"> </v>
      </c>
      <c r="AB59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88" customFormat="1" ht="27">
      <c r="A591" s="183" t="str">
        <f t="shared" si="66"/>
        <v>71100900000000</v>
      </c>
      <c r="B591" s="184" t="s">
        <v>439</v>
      </c>
      <c r="C591" s="133" t="s">
        <v>189</v>
      </c>
      <c r="D591" s="132" t="s">
        <v>187</v>
      </c>
      <c r="E591" s="131" t="s">
        <v>441</v>
      </c>
      <c r="F591" s="185" t="s">
        <v>441</v>
      </c>
      <c r="G591" s="186" t="s">
        <v>440</v>
      </c>
      <c r="H591" s="174">
        <v>3090</v>
      </c>
      <c r="I591" s="165" t="s">
        <v>189</v>
      </c>
      <c r="J591" s="166">
        <v>9</v>
      </c>
      <c r="K591" s="166">
        <v>0</v>
      </c>
      <c r="L591" s="167" t="s">
        <v>351</v>
      </c>
      <c r="M591" s="175"/>
      <c r="N591" s="187">
        <f>+'havelvac 7.2'!N65+'havelvac 7.3'!N65+'havelvac 7.4'!N65+'havelvac 7.5'!N65+'havelvac 7.6'!N65+'havelvac 7.7'!N65+'havelvac 7.9'!N65+'havelvac 7.8'!N65+'havelvac 7.10'!N65+'havelvac 7.11'!N65+'havelvac 7.12'!N65+'havelvac 7.13'!N573</f>
        <v>0</v>
      </c>
      <c r="O591" s="187">
        <f>+'havelvac 7.2'!O65+'havelvac 7.3'!O65+'havelvac 7.4'!O65+'havelvac 7.5'!O65+'havelvac 7.6'!O65+'havelvac 7.7'!O65+'havelvac 7.9'!O65+'havelvac 7.8'!O65+'havelvac 7.10'!O65+'havelvac 7.11'!O65+'havelvac 7.12'!O65+'havelvac 7.13'!O573</f>
        <v>0</v>
      </c>
      <c r="P591" s="227" t="str">
        <f t="shared" si="60"/>
        <v xml:space="preserve"> </v>
      </c>
      <c r="Q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27" t="str">
        <f t="shared" si="61"/>
        <v xml:space="preserve"> </v>
      </c>
      <c r="S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27" t="str">
        <f t="shared" si="62"/>
        <v xml:space="preserve"> </v>
      </c>
      <c r="U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87">
        <f>+'havelvac 7.2'!P65+'havelvac 7.3'!P65+'havelvac 7.4'!P65+'havelvac 7.5'!P65+'havelvac 7.6'!P65+'havelvac 7.7'!P65+'havelvac 7.9'!P65+'havelvac 7.8'!P65+'havelvac 7.10'!P65+'havelvac 7.11'!P65+'havelvac 7.12'!P65+'havelvac 7.13'!P573</f>
        <v>0</v>
      </c>
      <c r="W591" s="227" t="str">
        <f t="shared" si="63"/>
        <v xml:space="preserve"> </v>
      </c>
      <c r="X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27" t="str">
        <f t="shared" si="64"/>
        <v xml:space="preserve"> </v>
      </c>
      <c r="Z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27" t="str">
        <f t="shared" si="65"/>
        <v xml:space="preserve"> </v>
      </c>
      <c r="AB591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6" customFormat="1" ht="12.75">
      <c r="A592" s="183" t="str">
        <f t="shared" si="66"/>
        <v>71100900000001</v>
      </c>
      <c r="B592" s="184" t="s">
        <v>439</v>
      </c>
      <c r="C592" s="133" t="s">
        <v>189</v>
      </c>
      <c r="D592" s="132" t="s">
        <v>187</v>
      </c>
      <c r="E592" s="131" t="s">
        <v>441</v>
      </c>
      <c r="F592" s="185" t="s">
        <v>441</v>
      </c>
      <c r="G592" s="186" t="s">
        <v>96</v>
      </c>
      <c r="H592" s="24"/>
      <c r="I592" s="17"/>
      <c r="J592" s="18"/>
      <c r="K592" s="18"/>
      <c r="L592" s="29" t="s">
        <v>110</v>
      </c>
      <c r="M592" s="30"/>
      <c r="N592" s="189">
        <f>+'havelvac 7.2'!N574+'havelvac 7.3'!N574+'havelvac 7.4'!N574+'havelvac 7.5'!N574+'havelvac 7.6'!N574+'havelvac 7.7'!N574+'havelvac 7.9'!N574+'havelvac 7.8'!N574+'havelvac 7.10'!N574+'havelvac 7.11'!N574+'havelvac 7.12'!N574+'havelvac 7.13'!N64</f>
        <v>0</v>
      </c>
      <c r="O592" s="189">
        <f>+'havelvac 7.2'!O574+'havelvac 7.3'!O574+'havelvac 7.4'!O574+'havelvac 7.5'!O574+'havelvac 7.6'!O574+'havelvac 7.7'!O574+'havelvac 7.9'!O574+'havelvac 7.8'!O574+'havelvac 7.10'!O574+'havelvac 7.11'!O574+'havelvac 7.12'!O574+'havelvac 7.13'!O64</f>
        <v>0</v>
      </c>
      <c r="P592" s="226" t="str">
        <f t="shared" ref="P592:P622" si="67">IFERROR(Q592/O592, " ")</f>
        <v xml:space="preserve"> </v>
      </c>
      <c r="Q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26" t="str">
        <f t="shared" ref="R592:R622" si="68">IFERROR(S592/O592, " ")</f>
        <v xml:space="preserve"> </v>
      </c>
      <c r="S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26" t="str">
        <f t="shared" ref="T592:T622" si="69">IFERROR(U592/O592, " ")</f>
        <v xml:space="preserve"> </v>
      </c>
      <c r="U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89">
        <f>+'havelvac 7.2'!P574+'havelvac 7.3'!P574+'havelvac 7.4'!P574+'havelvac 7.5'!P574+'havelvac 7.6'!P574+'havelvac 7.7'!P574+'havelvac 7.9'!P574+'havelvac 7.8'!P574+'havelvac 7.10'!P574+'havelvac 7.11'!P574+'havelvac 7.12'!P574+'havelvac 7.13'!P64</f>
        <v>0</v>
      </c>
      <c r="W592" s="226" t="str">
        <f t="shared" ref="W592:W622" si="70">IFERROR(X592/V592, " ")</f>
        <v xml:space="preserve"> </v>
      </c>
      <c r="X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26" t="str">
        <f t="shared" ref="Y592:Y622" si="71">IFERROR(Z592/V592, " ")</f>
        <v xml:space="preserve"> </v>
      </c>
      <c r="Z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26" t="str">
        <f t="shared" ref="AA592:AA622" si="72">IFERROR(AB592/V592, " ")</f>
        <v xml:space="preserve"> </v>
      </c>
      <c r="AB592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92" customFormat="1" ht="12.75">
      <c r="A593" s="183" t="str">
        <f t="shared" si="66"/>
        <v>71100901000000</v>
      </c>
      <c r="B593" s="184" t="s">
        <v>439</v>
      </c>
      <c r="C593" s="133" t="s">
        <v>189</v>
      </c>
      <c r="D593" s="132" t="s">
        <v>187</v>
      </c>
      <c r="E593" s="131" t="s">
        <v>106</v>
      </c>
      <c r="F593" s="185" t="s">
        <v>441</v>
      </c>
      <c r="G593" s="186" t="s">
        <v>440</v>
      </c>
      <c r="H593" s="150">
        <v>3091</v>
      </c>
      <c r="I593" s="151" t="s">
        <v>189</v>
      </c>
      <c r="J593" s="152">
        <v>9</v>
      </c>
      <c r="K593" s="152">
        <v>1</v>
      </c>
      <c r="L593" s="153" t="s">
        <v>351</v>
      </c>
      <c r="M593" s="154"/>
      <c r="N593" s="191">
        <f>+'havelvac 7.2'!N575+'havelvac 7.3'!N575+'havelvac 7.4'!N575+'havelvac 7.5'!N575+'havelvac 7.6'!N575+'havelvac 7.7'!N575+'havelvac 7.9'!N575+'havelvac 7.8'!N575+'havelvac 7.10'!N575+'havelvac 7.11'!N575+'havelvac 7.12'!N575+'havelvac 7.13'!N65</f>
        <v>0</v>
      </c>
      <c r="O593" s="191">
        <f>+'havelvac 7.2'!O575+'havelvac 7.3'!O575+'havelvac 7.4'!O575+'havelvac 7.5'!O575+'havelvac 7.6'!O575+'havelvac 7.7'!O575+'havelvac 7.9'!O575+'havelvac 7.8'!O575+'havelvac 7.10'!O575+'havelvac 7.11'!O575+'havelvac 7.12'!O575+'havelvac 7.13'!O65</f>
        <v>0</v>
      </c>
      <c r="P593" s="228" t="str">
        <f t="shared" si="67"/>
        <v xml:space="preserve"> </v>
      </c>
      <c r="Q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28" t="str">
        <f t="shared" si="68"/>
        <v xml:space="preserve"> </v>
      </c>
      <c r="S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28" t="str">
        <f t="shared" si="69"/>
        <v xml:space="preserve"> </v>
      </c>
      <c r="U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91">
        <f>+'havelvac 7.2'!P575+'havelvac 7.3'!P575+'havelvac 7.4'!P575+'havelvac 7.5'!P575+'havelvac 7.6'!P575+'havelvac 7.7'!P575+'havelvac 7.9'!P575+'havelvac 7.8'!P575+'havelvac 7.10'!P575+'havelvac 7.11'!P575+'havelvac 7.12'!P575+'havelvac 7.13'!P65</f>
        <v>0</v>
      </c>
      <c r="W593" s="228" t="str">
        <f t="shared" si="70"/>
        <v xml:space="preserve"> </v>
      </c>
      <c r="X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28" t="str">
        <f t="shared" si="71"/>
        <v xml:space="preserve"> </v>
      </c>
      <c r="Z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28" t="str">
        <f t="shared" si="72"/>
        <v xml:space="preserve"> </v>
      </c>
      <c r="AB593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6" customFormat="1" ht="12.75">
      <c r="A594" s="183" t="str">
        <f t="shared" si="66"/>
        <v>71100901000001</v>
      </c>
      <c r="B594" s="184" t="s">
        <v>439</v>
      </c>
      <c r="C594" s="133" t="s">
        <v>189</v>
      </c>
      <c r="D594" s="132" t="s">
        <v>187</v>
      </c>
      <c r="E594" s="131" t="s">
        <v>106</v>
      </c>
      <c r="F594" s="185" t="s">
        <v>441</v>
      </c>
      <c r="G594" s="186" t="s">
        <v>96</v>
      </c>
      <c r="H594" s="16"/>
      <c r="I594" s="24"/>
      <c r="J594" s="25"/>
      <c r="K594" s="25"/>
      <c r="L594" s="29" t="s">
        <v>108</v>
      </c>
      <c r="M594" s="43"/>
      <c r="N594" s="189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594" s="189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594" s="226" t="str">
        <f t="shared" si="67"/>
        <v xml:space="preserve"> </v>
      </c>
      <c r="Q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26" t="str">
        <f t="shared" si="68"/>
        <v xml:space="preserve"> </v>
      </c>
      <c r="S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26" t="str">
        <f t="shared" si="69"/>
        <v xml:space="preserve"> </v>
      </c>
      <c r="U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89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594" s="226" t="str">
        <f t="shared" si="70"/>
        <v xml:space="preserve"> </v>
      </c>
      <c r="X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26" t="str">
        <f t="shared" si="71"/>
        <v xml:space="preserve"> </v>
      </c>
      <c r="Z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26" t="str">
        <f t="shared" si="72"/>
        <v xml:space="preserve"> </v>
      </c>
      <c r="AB594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97" customFormat="1" ht="40.5">
      <c r="A595" s="183" t="str">
        <f t="shared" si="66"/>
        <v>71100901010000</v>
      </c>
      <c r="B595" s="184" t="s">
        <v>439</v>
      </c>
      <c r="C595" s="133" t="s">
        <v>189</v>
      </c>
      <c r="D595" s="132" t="s">
        <v>187</v>
      </c>
      <c r="E595" s="131" t="s">
        <v>106</v>
      </c>
      <c r="F595" s="185" t="s">
        <v>106</v>
      </c>
      <c r="G595" s="186" t="s">
        <v>440</v>
      </c>
      <c r="H595" s="145"/>
      <c r="I595" s="146"/>
      <c r="J595" s="147"/>
      <c r="K595" s="147"/>
      <c r="L595" s="26" t="s">
        <v>352</v>
      </c>
      <c r="M595" s="27"/>
      <c r="N595" s="196">
        <f>+'havelvac 7.2'!N577+'havelvac 7.3'!N577+'havelvac 7.4'!N577+'havelvac 7.5'!N577+'havelvac 7.6'!N577+'havelvac 7.7'!N577+'havelvac 7.9'!N577+'havelvac 7.8'!N577+'havelvac 7.10'!N577+'havelvac 7.11'!N577+'havelvac 7.12'!N577+'havelvac 7.13'!N575</f>
        <v>0</v>
      </c>
      <c r="O595" s="196">
        <f>+'havelvac 7.2'!O577+'havelvac 7.3'!O577+'havelvac 7.4'!O577+'havelvac 7.5'!O577+'havelvac 7.6'!O577+'havelvac 7.7'!O577+'havelvac 7.9'!O577+'havelvac 7.8'!O577+'havelvac 7.10'!O577+'havelvac 7.11'!O577+'havelvac 7.12'!O577+'havelvac 7.13'!O575</f>
        <v>0</v>
      </c>
      <c r="P595" s="229" t="str">
        <f t="shared" si="67"/>
        <v xml:space="preserve"> </v>
      </c>
      <c r="Q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29" t="str">
        <f t="shared" si="68"/>
        <v xml:space="preserve"> </v>
      </c>
      <c r="S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29" t="str">
        <f t="shared" si="69"/>
        <v xml:space="preserve"> </v>
      </c>
      <c r="U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96">
        <f>+'havelvac 7.2'!P577+'havelvac 7.3'!P577+'havelvac 7.4'!P577+'havelvac 7.5'!P577+'havelvac 7.6'!P577+'havelvac 7.7'!P577+'havelvac 7.9'!P577+'havelvac 7.8'!P577+'havelvac 7.10'!P577+'havelvac 7.11'!P577+'havelvac 7.12'!P577+'havelvac 7.13'!P575</f>
        <v>0</v>
      </c>
      <c r="W595" s="229" t="str">
        <f t="shared" si="70"/>
        <v xml:space="preserve"> </v>
      </c>
      <c r="X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29" t="str">
        <f t="shared" si="71"/>
        <v xml:space="preserve"> </v>
      </c>
      <c r="Z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29" t="str">
        <f t="shared" si="72"/>
        <v xml:space="preserve"> </v>
      </c>
      <c r="AB595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6" customFormat="1">
      <c r="A596" s="183" t="str">
        <f t="shared" si="66"/>
        <v>71100901014111</v>
      </c>
      <c r="B596" s="184" t="s">
        <v>439</v>
      </c>
      <c r="C596" s="133" t="s">
        <v>189</v>
      </c>
      <c r="D596" s="132" t="s">
        <v>187</v>
      </c>
      <c r="E596" s="131" t="s">
        <v>106</v>
      </c>
      <c r="F596" s="185" t="s">
        <v>106</v>
      </c>
      <c r="G596" s="130">
        <v>4111</v>
      </c>
      <c r="H596" s="16"/>
      <c r="I596" s="24"/>
      <c r="J596" s="25"/>
      <c r="K596" s="25"/>
      <c r="L596" s="28" t="s">
        <v>112</v>
      </c>
      <c r="M596" s="43">
        <v>4111</v>
      </c>
      <c r="N596" s="182">
        <f>+'havelvac 7.2'!N578+'havelvac 7.3'!N578+'havelvac 7.4'!N578+'havelvac 7.5'!N578+'havelvac 7.6'!N578+'havelvac 7.7'!N578+'havelvac 7.9'!N578+'havelvac 7.8'!N578+'havelvac 7.10'!N578+'havelvac 7.11'!N578+'havelvac 7.12'!N578+'havelvac 7.13'!N576</f>
        <v>0</v>
      </c>
      <c r="O596" s="182">
        <f>+'havelvac 7.2'!O578+'havelvac 7.3'!O578+'havelvac 7.4'!O578+'havelvac 7.5'!O578+'havelvac 7.6'!O578+'havelvac 7.7'!O578+'havelvac 7.9'!O578+'havelvac 7.8'!O578+'havelvac 7.10'!O578+'havelvac 7.11'!O578+'havelvac 7.12'!O578+'havelvac 7.13'!O576</f>
        <v>0</v>
      </c>
      <c r="P596" s="230" t="str">
        <f t="shared" si="67"/>
        <v xml:space="preserve"> </v>
      </c>
      <c r="Q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30" t="str">
        <f t="shared" si="68"/>
        <v xml:space="preserve"> </v>
      </c>
      <c r="S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30" t="str">
        <f t="shared" si="69"/>
        <v xml:space="preserve"> </v>
      </c>
      <c r="U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82">
        <f>+'havelvac 7.2'!P578+'havelvac 7.3'!P578+'havelvac 7.4'!P578+'havelvac 7.5'!P578+'havelvac 7.6'!P578+'havelvac 7.7'!P578+'havelvac 7.9'!P578+'havelvac 7.8'!P578+'havelvac 7.10'!P578+'havelvac 7.11'!P578+'havelvac 7.12'!P578+'havelvac 7.13'!P576</f>
        <v>0</v>
      </c>
      <c r="W596" s="230" t="str">
        <f t="shared" si="70"/>
        <v xml:space="preserve"> </v>
      </c>
      <c r="X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30" t="str">
        <f t="shared" si="71"/>
        <v xml:space="preserve"> </v>
      </c>
      <c r="Z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30" t="str">
        <f t="shared" si="72"/>
        <v xml:space="preserve"> </v>
      </c>
      <c r="AB59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6" customFormat="1">
      <c r="A597" s="183" t="str">
        <f t="shared" si="66"/>
        <v>71100901014212</v>
      </c>
      <c r="B597" s="184" t="s">
        <v>439</v>
      </c>
      <c r="C597" s="133" t="s">
        <v>189</v>
      </c>
      <c r="D597" s="132" t="s">
        <v>187</v>
      </c>
      <c r="E597" s="131" t="s">
        <v>106</v>
      </c>
      <c r="F597" s="185" t="s">
        <v>106</v>
      </c>
      <c r="G597" s="130">
        <v>4212</v>
      </c>
      <c r="H597" s="16"/>
      <c r="I597" s="24"/>
      <c r="J597" s="25"/>
      <c r="K597" s="25"/>
      <c r="L597" s="28" t="s">
        <v>114</v>
      </c>
      <c r="M597" s="43">
        <v>4212</v>
      </c>
      <c r="N597" s="182">
        <f>+'havelvac 7.2'!N579+'havelvac 7.3'!N579+'havelvac 7.4'!N579+'havelvac 7.5'!N579+'havelvac 7.6'!N579+'havelvac 7.7'!N579+'havelvac 7.9'!N579+'havelvac 7.8'!N579+'havelvac 7.10'!N579+'havelvac 7.11'!N579+'havelvac 7.12'!N579+'havelvac 7.13'!N577</f>
        <v>0</v>
      </c>
      <c r="O597" s="182">
        <f>+'havelvac 7.2'!O579+'havelvac 7.3'!O579+'havelvac 7.4'!O579+'havelvac 7.5'!O579+'havelvac 7.6'!O579+'havelvac 7.7'!O579+'havelvac 7.9'!O579+'havelvac 7.8'!O579+'havelvac 7.10'!O579+'havelvac 7.11'!O579+'havelvac 7.12'!O579+'havelvac 7.13'!O577</f>
        <v>0</v>
      </c>
      <c r="P597" s="230" t="str">
        <f t="shared" si="67"/>
        <v xml:space="preserve"> </v>
      </c>
      <c r="Q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30" t="str">
        <f t="shared" si="68"/>
        <v xml:space="preserve"> </v>
      </c>
      <c r="S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30" t="str">
        <f t="shared" si="69"/>
        <v xml:space="preserve"> </v>
      </c>
      <c r="U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82">
        <f>+'havelvac 7.2'!P579+'havelvac 7.3'!P579+'havelvac 7.4'!P579+'havelvac 7.5'!P579+'havelvac 7.6'!P579+'havelvac 7.7'!P579+'havelvac 7.9'!P579+'havelvac 7.8'!P579+'havelvac 7.10'!P579+'havelvac 7.11'!P579+'havelvac 7.12'!P579+'havelvac 7.13'!P577</f>
        <v>0</v>
      </c>
      <c r="W597" s="230" t="str">
        <f t="shared" si="70"/>
        <v xml:space="preserve"> </v>
      </c>
      <c r="X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30" t="str">
        <f t="shared" si="71"/>
        <v xml:space="preserve"> </v>
      </c>
      <c r="Z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30" t="str">
        <f t="shared" si="72"/>
        <v xml:space="preserve"> </v>
      </c>
      <c r="AB59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6" customFormat="1">
      <c r="A598" s="183" t="str">
        <f t="shared" si="66"/>
        <v>71100901014213</v>
      </c>
      <c r="B598" s="184" t="s">
        <v>439</v>
      </c>
      <c r="C598" s="133" t="s">
        <v>189</v>
      </c>
      <c r="D598" s="132" t="s">
        <v>187</v>
      </c>
      <c r="E598" s="131" t="s">
        <v>106</v>
      </c>
      <c r="F598" s="185" t="s">
        <v>106</v>
      </c>
      <c r="G598" s="130">
        <v>4213</v>
      </c>
      <c r="H598" s="16"/>
      <c r="I598" s="24"/>
      <c r="J598" s="25"/>
      <c r="K598" s="25"/>
      <c r="L598" s="28" t="s">
        <v>115</v>
      </c>
      <c r="M598" s="43">
        <v>4213</v>
      </c>
      <c r="N598" s="182">
        <f>+'havelvac 7.2'!N580+'havelvac 7.3'!N580+'havelvac 7.4'!N580+'havelvac 7.5'!N580+'havelvac 7.6'!N580+'havelvac 7.7'!N580+'havelvac 7.9'!N580+'havelvac 7.8'!N580+'havelvac 7.10'!N580+'havelvac 7.11'!N580+'havelvac 7.12'!N580+'havelvac 7.13'!N578</f>
        <v>0</v>
      </c>
      <c r="O598" s="182">
        <f>+'havelvac 7.2'!O580+'havelvac 7.3'!O580+'havelvac 7.4'!O580+'havelvac 7.5'!O580+'havelvac 7.6'!O580+'havelvac 7.7'!O580+'havelvac 7.9'!O580+'havelvac 7.8'!O580+'havelvac 7.10'!O580+'havelvac 7.11'!O580+'havelvac 7.12'!O580+'havelvac 7.13'!O578</f>
        <v>0</v>
      </c>
      <c r="P598" s="230" t="str">
        <f t="shared" si="67"/>
        <v xml:space="preserve"> </v>
      </c>
      <c r="Q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30" t="str">
        <f t="shared" si="68"/>
        <v xml:space="preserve"> </v>
      </c>
      <c r="S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30" t="str">
        <f t="shared" si="69"/>
        <v xml:space="preserve"> </v>
      </c>
      <c r="U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82">
        <f>+'havelvac 7.2'!P580+'havelvac 7.3'!P580+'havelvac 7.4'!P580+'havelvac 7.5'!P580+'havelvac 7.6'!P580+'havelvac 7.7'!P580+'havelvac 7.9'!P580+'havelvac 7.8'!P580+'havelvac 7.10'!P580+'havelvac 7.11'!P580+'havelvac 7.12'!P580+'havelvac 7.13'!P578</f>
        <v>0</v>
      </c>
      <c r="W598" s="230" t="str">
        <f t="shared" si="70"/>
        <v xml:space="preserve"> </v>
      </c>
      <c r="X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30" t="str">
        <f t="shared" si="71"/>
        <v xml:space="preserve"> </v>
      </c>
      <c r="Z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30" t="str">
        <f t="shared" si="72"/>
        <v xml:space="preserve"> </v>
      </c>
      <c r="AB59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6" customFormat="1">
      <c r="A599" s="183" t="str">
        <f t="shared" si="66"/>
        <v>71100901014214</v>
      </c>
      <c r="B599" s="184" t="s">
        <v>439</v>
      </c>
      <c r="C599" s="133" t="s">
        <v>189</v>
      </c>
      <c r="D599" s="132" t="s">
        <v>187</v>
      </c>
      <c r="E599" s="131" t="s">
        <v>106</v>
      </c>
      <c r="F599" s="185" t="s">
        <v>106</v>
      </c>
      <c r="G599" s="130">
        <v>4214</v>
      </c>
      <c r="H599" s="16"/>
      <c r="I599" s="24"/>
      <c r="J599" s="25"/>
      <c r="K599" s="25"/>
      <c r="L599" s="28" t="s">
        <v>116</v>
      </c>
      <c r="M599" s="12">
        <v>4214</v>
      </c>
      <c r="N599" s="182">
        <f>+'havelvac 7.2'!N581+'havelvac 7.3'!N581+'havelvac 7.4'!N581+'havelvac 7.5'!N581+'havelvac 7.6'!N581+'havelvac 7.7'!N581+'havelvac 7.9'!N581+'havelvac 7.8'!N581+'havelvac 7.10'!N581+'havelvac 7.11'!N581+'havelvac 7.12'!N581+'havelvac 7.13'!N579</f>
        <v>0</v>
      </c>
      <c r="O599" s="182">
        <f>+'havelvac 7.2'!O581+'havelvac 7.3'!O581+'havelvac 7.4'!O581+'havelvac 7.5'!O581+'havelvac 7.6'!O581+'havelvac 7.7'!O581+'havelvac 7.9'!O581+'havelvac 7.8'!O581+'havelvac 7.10'!O581+'havelvac 7.11'!O581+'havelvac 7.12'!O581+'havelvac 7.13'!O579</f>
        <v>0</v>
      </c>
      <c r="P599" s="230" t="str">
        <f t="shared" si="67"/>
        <v xml:space="preserve"> </v>
      </c>
      <c r="Q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30" t="str">
        <f t="shared" si="68"/>
        <v xml:space="preserve"> </v>
      </c>
      <c r="S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30" t="str">
        <f t="shared" si="69"/>
        <v xml:space="preserve"> </v>
      </c>
      <c r="U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82">
        <f>+'havelvac 7.2'!P581+'havelvac 7.3'!P581+'havelvac 7.4'!P581+'havelvac 7.5'!P581+'havelvac 7.6'!P581+'havelvac 7.7'!P581+'havelvac 7.9'!P581+'havelvac 7.8'!P581+'havelvac 7.10'!P581+'havelvac 7.11'!P581+'havelvac 7.12'!P581+'havelvac 7.13'!P579</f>
        <v>0</v>
      </c>
      <c r="W599" s="230" t="str">
        <f t="shared" si="70"/>
        <v xml:space="preserve"> </v>
      </c>
      <c r="X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30" t="str">
        <f t="shared" si="71"/>
        <v xml:space="preserve"> </v>
      </c>
      <c r="Z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30" t="str">
        <f t="shared" si="72"/>
        <v xml:space="preserve"> </v>
      </c>
      <c r="AB599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6" customFormat="1">
      <c r="A600" s="183" t="str">
        <f t="shared" si="66"/>
        <v>71100901014216</v>
      </c>
      <c r="B600" s="184" t="s">
        <v>439</v>
      </c>
      <c r="C600" s="133" t="s">
        <v>189</v>
      </c>
      <c r="D600" s="132" t="s">
        <v>187</v>
      </c>
      <c r="E600" s="131" t="s">
        <v>106</v>
      </c>
      <c r="F600" s="185" t="s">
        <v>106</v>
      </c>
      <c r="G600" s="130">
        <v>4216</v>
      </c>
      <c r="H600" s="16"/>
      <c r="I600" s="24"/>
      <c r="J600" s="25"/>
      <c r="K600" s="25"/>
      <c r="L600" s="28" t="s">
        <v>118</v>
      </c>
      <c r="M600" s="12">
        <v>4216</v>
      </c>
      <c r="N600" s="182">
        <f>+'havelvac 7.2'!N582+'havelvac 7.3'!N582+'havelvac 7.4'!N582+'havelvac 7.5'!N582+'havelvac 7.6'!N582+'havelvac 7.7'!N582+'havelvac 7.9'!N582+'havelvac 7.8'!N582+'havelvac 7.10'!N582+'havelvac 7.11'!N582+'havelvac 7.12'!N582+'havelvac 7.13'!N580</f>
        <v>0</v>
      </c>
      <c r="O600" s="182">
        <f>+'havelvac 7.2'!O582+'havelvac 7.3'!O582+'havelvac 7.4'!O582+'havelvac 7.5'!O582+'havelvac 7.6'!O582+'havelvac 7.7'!O582+'havelvac 7.9'!O582+'havelvac 7.8'!O582+'havelvac 7.10'!O582+'havelvac 7.11'!O582+'havelvac 7.12'!O582+'havelvac 7.13'!O580</f>
        <v>0</v>
      </c>
      <c r="P600" s="230" t="str">
        <f t="shared" si="67"/>
        <v xml:space="preserve"> </v>
      </c>
      <c r="Q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30" t="str">
        <f t="shared" si="68"/>
        <v xml:space="preserve"> </v>
      </c>
      <c r="S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30" t="str">
        <f t="shared" si="69"/>
        <v xml:space="preserve"> </v>
      </c>
      <c r="U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82">
        <f>+'havelvac 7.2'!P582+'havelvac 7.3'!P582+'havelvac 7.4'!P582+'havelvac 7.5'!P582+'havelvac 7.6'!P582+'havelvac 7.7'!P582+'havelvac 7.9'!P582+'havelvac 7.8'!P582+'havelvac 7.10'!P582+'havelvac 7.11'!P582+'havelvac 7.12'!P582+'havelvac 7.13'!P580</f>
        <v>0</v>
      </c>
      <c r="W600" s="230" t="str">
        <f t="shared" si="70"/>
        <v xml:space="preserve"> </v>
      </c>
      <c r="X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30" t="str">
        <f t="shared" si="71"/>
        <v xml:space="preserve"> </v>
      </c>
      <c r="Z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30" t="str">
        <f t="shared" si="72"/>
        <v xml:space="preserve"> </v>
      </c>
      <c r="AB600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6" customFormat="1">
      <c r="A601" s="183" t="str">
        <f t="shared" si="66"/>
        <v>71100901014221</v>
      </c>
      <c r="B601" s="184" t="s">
        <v>439</v>
      </c>
      <c r="C601" s="133" t="s">
        <v>189</v>
      </c>
      <c r="D601" s="132" t="s">
        <v>187</v>
      </c>
      <c r="E601" s="131" t="s">
        <v>106</v>
      </c>
      <c r="F601" s="185" t="s">
        <v>106</v>
      </c>
      <c r="G601" s="130">
        <v>4221</v>
      </c>
      <c r="H601" s="16"/>
      <c r="I601" s="24"/>
      <c r="J601" s="25"/>
      <c r="K601" s="25"/>
      <c r="L601" s="28" t="s">
        <v>353</v>
      </c>
      <c r="M601" s="12">
        <v>4221</v>
      </c>
      <c r="N601" s="182">
        <f>+'havelvac 7.2'!N583+'havelvac 7.3'!N583+'havelvac 7.4'!N583+'havelvac 7.5'!N583+'havelvac 7.6'!N583+'havelvac 7.7'!N583+'havelvac 7.9'!N583+'havelvac 7.8'!N583+'havelvac 7.10'!N583+'havelvac 7.11'!N583+'havelvac 7.12'!N583+'havelvac 7.13'!N581</f>
        <v>0</v>
      </c>
      <c r="O601" s="182">
        <f>+'havelvac 7.2'!O583+'havelvac 7.3'!O583+'havelvac 7.4'!O583+'havelvac 7.5'!O583+'havelvac 7.6'!O583+'havelvac 7.7'!O583+'havelvac 7.9'!O583+'havelvac 7.8'!O583+'havelvac 7.10'!O583+'havelvac 7.11'!O583+'havelvac 7.12'!O583+'havelvac 7.13'!O581</f>
        <v>0</v>
      </c>
      <c r="P601" s="230" t="str">
        <f t="shared" si="67"/>
        <v xml:space="preserve"> </v>
      </c>
      <c r="Q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30" t="str">
        <f t="shared" si="68"/>
        <v xml:space="preserve"> </v>
      </c>
      <c r="S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30" t="str">
        <f t="shared" si="69"/>
        <v xml:space="preserve"> </v>
      </c>
      <c r="U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82">
        <f>+'havelvac 7.2'!P583+'havelvac 7.3'!P583+'havelvac 7.4'!P583+'havelvac 7.5'!P583+'havelvac 7.6'!P583+'havelvac 7.7'!P583+'havelvac 7.9'!P583+'havelvac 7.8'!P583+'havelvac 7.10'!P583+'havelvac 7.11'!P583+'havelvac 7.12'!P583+'havelvac 7.13'!P581</f>
        <v>0</v>
      </c>
      <c r="W601" s="230" t="str">
        <f t="shared" si="70"/>
        <v xml:space="preserve"> </v>
      </c>
      <c r="X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30" t="str">
        <f t="shared" si="71"/>
        <v xml:space="preserve"> </v>
      </c>
      <c r="Z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30" t="str">
        <f t="shared" si="72"/>
        <v xml:space="preserve"> </v>
      </c>
      <c r="AB60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6" customFormat="1" ht="25.5">
      <c r="A602" s="183" t="str">
        <f t="shared" si="66"/>
        <v>71100901014252</v>
      </c>
      <c r="B602" s="184" t="s">
        <v>439</v>
      </c>
      <c r="C602" s="133" t="s">
        <v>189</v>
      </c>
      <c r="D602" s="132" t="s">
        <v>187</v>
      </c>
      <c r="E602" s="131" t="s">
        <v>106</v>
      </c>
      <c r="F602" s="185" t="s">
        <v>106</v>
      </c>
      <c r="G602" s="130">
        <v>4252</v>
      </c>
      <c r="H602" s="16"/>
      <c r="I602" s="24"/>
      <c r="J602" s="25"/>
      <c r="K602" s="25"/>
      <c r="L602" s="28" t="s">
        <v>127</v>
      </c>
      <c r="M602" s="12">
        <v>4252</v>
      </c>
      <c r="N602" s="182">
        <f>+'havelvac 7.2'!N584+'havelvac 7.3'!N584+'havelvac 7.4'!N584+'havelvac 7.5'!N584+'havelvac 7.6'!N584+'havelvac 7.7'!N584+'havelvac 7.9'!N584+'havelvac 7.8'!N584+'havelvac 7.10'!N584+'havelvac 7.11'!N584+'havelvac 7.12'!N584+'havelvac 7.13'!N582</f>
        <v>0</v>
      </c>
      <c r="O602" s="182">
        <f>+'havelvac 7.2'!O584+'havelvac 7.3'!O584+'havelvac 7.4'!O584+'havelvac 7.5'!O584+'havelvac 7.6'!O584+'havelvac 7.7'!O584+'havelvac 7.9'!O584+'havelvac 7.8'!O584+'havelvac 7.10'!O584+'havelvac 7.11'!O584+'havelvac 7.12'!O584+'havelvac 7.13'!O582</f>
        <v>0</v>
      </c>
      <c r="P602" s="230" t="str">
        <f t="shared" si="67"/>
        <v xml:space="preserve"> </v>
      </c>
      <c r="Q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30" t="str">
        <f t="shared" si="68"/>
        <v xml:space="preserve"> </v>
      </c>
      <c r="S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30" t="str">
        <f t="shared" si="69"/>
        <v xml:space="preserve"> </v>
      </c>
      <c r="U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82">
        <f>+'havelvac 7.2'!P584+'havelvac 7.3'!P584+'havelvac 7.4'!P584+'havelvac 7.5'!P584+'havelvac 7.6'!P584+'havelvac 7.7'!P584+'havelvac 7.9'!P584+'havelvac 7.8'!P584+'havelvac 7.10'!P584+'havelvac 7.11'!P584+'havelvac 7.12'!P584+'havelvac 7.13'!P582</f>
        <v>0</v>
      </c>
      <c r="W602" s="230" t="str">
        <f t="shared" si="70"/>
        <v xml:space="preserve"> </v>
      </c>
      <c r="X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30" t="str">
        <f t="shared" si="71"/>
        <v xml:space="preserve"> </v>
      </c>
      <c r="Z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30" t="str">
        <f t="shared" si="72"/>
        <v xml:space="preserve"> </v>
      </c>
      <c r="AB60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6" customFormat="1">
      <c r="A603" s="183" t="str">
        <f t="shared" si="66"/>
        <v>71100901014261</v>
      </c>
      <c r="B603" s="184" t="s">
        <v>439</v>
      </c>
      <c r="C603" s="133" t="s">
        <v>189</v>
      </c>
      <c r="D603" s="132" t="s">
        <v>187</v>
      </c>
      <c r="E603" s="131" t="s">
        <v>106</v>
      </c>
      <c r="F603" s="185" t="s">
        <v>106</v>
      </c>
      <c r="G603" s="130">
        <v>4261</v>
      </c>
      <c r="H603" s="16"/>
      <c r="I603" s="24"/>
      <c r="J603" s="25"/>
      <c r="K603" s="25"/>
      <c r="L603" s="28" t="s">
        <v>128</v>
      </c>
      <c r="M603" s="12">
        <v>4261</v>
      </c>
      <c r="N603" s="182">
        <f>+'havelvac 7.2'!N585+'havelvac 7.3'!N585+'havelvac 7.4'!N585+'havelvac 7.5'!N585+'havelvac 7.6'!N585+'havelvac 7.7'!N585+'havelvac 7.9'!N585+'havelvac 7.8'!N585+'havelvac 7.10'!N585+'havelvac 7.11'!N585+'havelvac 7.12'!N585+'havelvac 7.13'!N583</f>
        <v>0</v>
      </c>
      <c r="O603" s="182">
        <f>+'havelvac 7.2'!O585+'havelvac 7.3'!O585+'havelvac 7.4'!O585+'havelvac 7.5'!O585+'havelvac 7.6'!O585+'havelvac 7.7'!O585+'havelvac 7.9'!O585+'havelvac 7.8'!O585+'havelvac 7.10'!O585+'havelvac 7.11'!O585+'havelvac 7.12'!O585+'havelvac 7.13'!O583</f>
        <v>0</v>
      </c>
      <c r="P603" s="230" t="str">
        <f t="shared" si="67"/>
        <v xml:space="preserve"> </v>
      </c>
      <c r="Q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30" t="str">
        <f t="shared" si="68"/>
        <v xml:space="preserve"> </v>
      </c>
      <c r="S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30" t="str">
        <f t="shared" si="69"/>
        <v xml:space="preserve"> </v>
      </c>
      <c r="U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82">
        <f>+'havelvac 7.2'!P585+'havelvac 7.3'!P585+'havelvac 7.4'!P585+'havelvac 7.5'!P585+'havelvac 7.6'!P585+'havelvac 7.7'!P585+'havelvac 7.9'!P585+'havelvac 7.8'!P585+'havelvac 7.10'!P585+'havelvac 7.11'!P585+'havelvac 7.12'!P585+'havelvac 7.13'!P583</f>
        <v>0</v>
      </c>
      <c r="W603" s="230" t="str">
        <f t="shared" si="70"/>
        <v xml:space="preserve"> </v>
      </c>
      <c r="X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30" t="str">
        <f t="shared" si="71"/>
        <v xml:space="preserve"> </v>
      </c>
      <c r="Z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30" t="str">
        <f t="shared" si="72"/>
        <v xml:space="preserve"> </v>
      </c>
      <c r="AB603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6" customFormat="1">
      <c r="A604" s="183" t="str">
        <f t="shared" si="66"/>
        <v>71100901014264</v>
      </c>
      <c r="B604" s="184" t="s">
        <v>439</v>
      </c>
      <c r="C604" s="133" t="s">
        <v>189</v>
      </c>
      <c r="D604" s="132" t="s">
        <v>187</v>
      </c>
      <c r="E604" s="131" t="s">
        <v>106</v>
      </c>
      <c r="F604" s="185" t="s">
        <v>106</v>
      </c>
      <c r="G604" s="130">
        <v>4264</v>
      </c>
      <c r="H604" s="16"/>
      <c r="I604" s="24"/>
      <c r="J604" s="25"/>
      <c r="K604" s="25"/>
      <c r="L604" s="28" t="s">
        <v>129</v>
      </c>
      <c r="M604" s="12">
        <v>4264</v>
      </c>
      <c r="N604" s="182">
        <f>+'havelvac 7.2'!N586+'havelvac 7.3'!N586+'havelvac 7.4'!N586+'havelvac 7.5'!N586+'havelvac 7.6'!N586+'havelvac 7.7'!N586+'havelvac 7.9'!N586+'havelvac 7.8'!N586+'havelvac 7.10'!N586+'havelvac 7.11'!N586+'havelvac 7.12'!N586+'havelvac 7.13'!N584</f>
        <v>0</v>
      </c>
      <c r="O604" s="182">
        <f>+'havelvac 7.2'!O586+'havelvac 7.3'!O586+'havelvac 7.4'!O586+'havelvac 7.5'!O586+'havelvac 7.6'!O586+'havelvac 7.7'!O586+'havelvac 7.9'!O586+'havelvac 7.8'!O586+'havelvac 7.10'!O586+'havelvac 7.11'!O586+'havelvac 7.12'!O586+'havelvac 7.13'!O584</f>
        <v>0</v>
      </c>
      <c r="P604" s="230" t="str">
        <f t="shared" si="67"/>
        <v xml:space="preserve"> </v>
      </c>
      <c r="Q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30" t="str">
        <f t="shared" si="68"/>
        <v xml:space="preserve"> </v>
      </c>
      <c r="S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30" t="str">
        <f t="shared" si="69"/>
        <v xml:space="preserve"> </v>
      </c>
      <c r="U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82">
        <f>+'havelvac 7.2'!P586+'havelvac 7.3'!P586+'havelvac 7.4'!P586+'havelvac 7.5'!P586+'havelvac 7.6'!P586+'havelvac 7.7'!P586+'havelvac 7.9'!P586+'havelvac 7.8'!P586+'havelvac 7.10'!P586+'havelvac 7.11'!P586+'havelvac 7.12'!P586+'havelvac 7.13'!P584</f>
        <v>0</v>
      </c>
      <c r="W604" s="230" t="str">
        <f t="shared" si="70"/>
        <v xml:space="preserve"> </v>
      </c>
      <c r="X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30" t="str">
        <f t="shared" si="71"/>
        <v xml:space="preserve"> </v>
      </c>
      <c r="Z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30" t="str">
        <f t="shared" si="72"/>
        <v xml:space="preserve"> </v>
      </c>
      <c r="AB60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6" customFormat="1">
      <c r="A605" s="183" t="str">
        <f t="shared" si="66"/>
        <v>71100901014267</v>
      </c>
      <c r="B605" s="184" t="s">
        <v>439</v>
      </c>
      <c r="C605" s="133" t="s">
        <v>189</v>
      </c>
      <c r="D605" s="132" t="s">
        <v>187</v>
      </c>
      <c r="E605" s="131" t="s">
        <v>106</v>
      </c>
      <c r="F605" s="185" t="s">
        <v>106</v>
      </c>
      <c r="G605" s="130">
        <v>4267</v>
      </c>
      <c r="H605" s="16"/>
      <c r="I605" s="24"/>
      <c r="J605" s="25"/>
      <c r="K605" s="25"/>
      <c r="L605" s="28" t="s">
        <v>130</v>
      </c>
      <c r="M605" s="12">
        <v>4267</v>
      </c>
      <c r="N605" s="182">
        <f>+'havelvac 7.2'!N588+'havelvac 7.3'!N588+'havelvac 7.4'!N588+'havelvac 7.5'!N588+'havelvac 7.6'!N588+'havelvac 7.7'!N588+'havelvac 7.9'!N588+'havelvac 7.8'!N588+'havelvac 7.10'!N588+'havelvac 7.11'!N588+'havelvac 7.12'!N588+'havelvac 7.13'!N585</f>
        <v>0</v>
      </c>
      <c r="O605" s="182">
        <f>+'havelvac 7.2'!O588+'havelvac 7.3'!O588+'havelvac 7.4'!O588+'havelvac 7.5'!O588+'havelvac 7.6'!O588+'havelvac 7.7'!O588+'havelvac 7.9'!O588+'havelvac 7.8'!O588+'havelvac 7.10'!O588+'havelvac 7.11'!O588+'havelvac 7.12'!O588+'havelvac 7.13'!O585</f>
        <v>0</v>
      </c>
      <c r="P605" s="230" t="str">
        <f t="shared" si="67"/>
        <v xml:space="preserve"> </v>
      </c>
      <c r="Q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30" t="str">
        <f t="shared" si="68"/>
        <v xml:space="preserve"> </v>
      </c>
      <c r="S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30" t="str">
        <f t="shared" si="69"/>
        <v xml:space="preserve"> </v>
      </c>
      <c r="U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82">
        <f>+'havelvac 7.2'!P588+'havelvac 7.3'!P588+'havelvac 7.4'!P588+'havelvac 7.5'!P588+'havelvac 7.6'!P588+'havelvac 7.7'!P588+'havelvac 7.9'!P588+'havelvac 7.8'!P588+'havelvac 7.10'!P588+'havelvac 7.11'!P588+'havelvac 7.12'!P588+'havelvac 7.13'!P585</f>
        <v>0</v>
      </c>
      <c r="W605" s="230" t="str">
        <f t="shared" si="70"/>
        <v xml:space="preserve"> </v>
      </c>
      <c r="X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30" t="str">
        <f t="shared" si="71"/>
        <v xml:space="preserve"> </v>
      </c>
      <c r="Z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30" t="str">
        <f t="shared" si="72"/>
        <v xml:space="preserve"> </v>
      </c>
      <c r="AB605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6" customFormat="1">
      <c r="A606" s="183" t="str">
        <f t="shared" si="66"/>
        <v>71100901014823</v>
      </c>
      <c r="B606" s="184" t="s">
        <v>439</v>
      </c>
      <c r="C606" s="133" t="s">
        <v>189</v>
      </c>
      <c r="D606" s="132" t="s">
        <v>187</v>
      </c>
      <c r="E606" s="131" t="s">
        <v>106</v>
      </c>
      <c r="F606" s="185" t="s">
        <v>106</v>
      </c>
      <c r="G606" s="130">
        <v>4823</v>
      </c>
      <c r="H606" s="16"/>
      <c r="I606" s="24"/>
      <c r="J606" s="25"/>
      <c r="K606" s="25"/>
      <c r="L606" s="28" t="s">
        <v>133</v>
      </c>
      <c r="M606" s="11">
        <v>4823</v>
      </c>
      <c r="N606" s="182">
        <f>+'havelvac 7.2'!N589+'havelvac 7.3'!N589+'havelvac 7.4'!N589+'havelvac 7.5'!N589+'havelvac 7.6'!N589+'havelvac 7.7'!N589+'havelvac 7.9'!N589+'havelvac 7.8'!N589+'havelvac 7.10'!N589+'havelvac 7.11'!N589+'havelvac 7.12'!N589+'havelvac 7.13'!N586</f>
        <v>0</v>
      </c>
      <c r="O606" s="182">
        <f>+'havelvac 7.2'!O589+'havelvac 7.3'!O589+'havelvac 7.4'!O589+'havelvac 7.5'!O589+'havelvac 7.6'!O589+'havelvac 7.7'!O589+'havelvac 7.9'!O589+'havelvac 7.8'!O589+'havelvac 7.10'!O589+'havelvac 7.11'!O589+'havelvac 7.12'!O589+'havelvac 7.13'!O586</f>
        <v>0</v>
      </c>
      <c r="P606" s="230" t="str">
        <f t="shared" si="67"/>
        <v xml:space="preserve"> </v>
      </c>
      <c r="Q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30" t="str">
        <f t="shared" si="68"/>
        <v xml:space="preserve"> </v>
      </c>
      <c r="S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30" t="str">
        <f t="shared" si="69"/>
        <v xml:space="preserve"> </v>
      </c>
      <c r="U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82">
        <f>+'havelvac 7.2'!P589+'havelvac 7.3'!P589+'havelvac 7.4'!P589+'havelvac 7.5'!P589+'havelvac 7.6'!P589+'havelvac 7.7'!P589+'havelvac 7.9'!P589+'havelvac 7.8'!P589+'havelvac 7.10'!P589+'havelvac 7.11'!P589+'havelvac 7.12'!P589+'havelvac 7.13'!P586</f>
        <v>0</v>
      </c>
      <c r="W606" s="230" t="str">
        <f t="shared" si="70"/>
        <v xml:space="preserve"> </v>
      </c>
      <c r="X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30" t="str">
        <f t="shared" si="71"/>
        <v xml:space="preserve"> </v>
      </c>
      <c r="Z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30" t="str">
        <f t="shared" si="72"/>
        <v xml:space="preserve"> </v>
      </c>
      <c r="AB606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6" customFormat="1" hidden="1">
      <c r="A607" s="183" t="str">
        <f t="shared" si="66"/>
        <v>71100901014861</v>
      </c>
      <c r="B607" s="184" t="s">
        <v>439</v>
      </c>
      <c r="C607" s="133" t="s">
        <v>189</v>
      </c>
      <c r="D607" s="132" t="s">
        <v>187</v>
      </c>
      <c r="E607" s="131" t="s">
        <v>106</v>
      </c>
      <c r="F607" s="185" t="s">
        <v>106</v>
      </c>
      <c r="G607" s="130">
        <v>4861</v>
      </c>
      <c r="H607" s="16"/>
      <c r="I607" s="24"/>
      <c r="J607" s="25"/>
      <c r="K607" s="25"/>
      <c r="L607" s="29" t="s">
        <v>134</v>
      </c>
      <c r="M607" s="30">
        <v>4861</v>
      </c>
      <c r="N607" s="182">
        <f>+'havelvac 7.2'!N595+'havelvac 7.3'!N595+'havelvac 7.4'!N595+'havelvac 7.5'!N595+'havelvac 7.6'!N595+'havelvac 7.7'!N595+'havelvac 7.9'!N595+'havelvac 7.8'!N595+'havelvac 7.10'!N595+'havelvac 7.11'!N595+'havelvac 7.12'!N595+'havelvac 7.13'!N588</f>
        <v>0</v>
      </c>
      <c r="O607" s="182">
        <f>+'havelvac 7.2'!O595+'havelvac 7.3'!O595+'havelvac 7.4'!O595+'havelvac 7.5'!O595+'havelvac 7.6'!O595+'havelvac 7.7'!O595+'havelvac 7.9'!O595+'havelvac 7.8'!O595+'havelvac 7.10'!O595+'havelvac 7.11'!O595+'havelvac 7.12'!O595+'havelvac 7.13'!O588</f>
        <v>0</v>
      </c>
      <c r="P607" s="230" t="str">
        <f t="shared" si="67"/>
        <v xml:space="preserve"> </v>
      </c>
      <c r="Q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30" t="str">
        <f t="shared" si="68"/>
        <v xml:space="preserve"> </v>
      </c>
      <c r="S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30" t="str">
        <f t="shared" si="69"/>
        <v xml:space="preserve"> </v>
      </c>
      <c r="U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82">
        <f>+'havelvac 7.2'!P595+'havelvac 7.3'!P595+'havelvac 7.4'!P595+'havelvac 7.5'!P595+'havelvac 7.6'!P595+'havelvac 7.7'!P595+'havelvac 7.9'!P595+'havelvac 7.8'!P595+'havelvac 7.10'!P595+'havelvac 7.11'!P595+'havelvac 7.12'!P595+'havelvac 7.13'!P588</f>
        <v>0</v>
      </c>
      <c r="W607" s="230" t="str">
        <f t="shared" si="70"/>
        <v xml:space="preserve"> </v>
      </c>
      <c r="X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30" t="str">
        <f t="shared" si="71"/>
        <v xml:space="preserve"> </v>
      </c>
      <c r="Z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30" t="str">
        <f t="shared" si="72"/>
        <v xml:space="preserve"> </v>
      </c>
      <c r="AB607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6" customFormat="1" hidden="1">
      <c r="A608" s="183" t="str">
        <f t="shared" si="66"/>
        <v>71100901015122</v>
      </c>
      <c r="B608" s="184" t="s">
        <v>439</v>
      </c>
      <c r="C608" s="133" t="s">
        <v>189</v>
      </c>
      <c r="D608" s="132" t="s">
        <v>187</v>
      </c>
      <c r="E608" s="131" t="s">
        <v>106</v>
      </c>
      <c r="F608" s="185" t="s">
        <v>106</v>
      </c>
      <c r="G608" s="130">
        <v>5122</v>
      </c>
      <c r="H608" s="16"/>
      <c r="I608" s="24"/>
      <c r="J608" s="25"/>
      <c r="K608" s="25"/>
      <c r="L608" s="28" t="s">
        <v>136</v>
      </c>
      <c r="M608" s="11">
        <v>5122</v>
      </c>
      <c r="N608" s="182">
        <f>+'havelvac 7.2'!N596+'havelvac 7.3'!N596+'havelvac 7.4'!N596+'havelvac 7.5'!N596+'havelvac 7.6'!N596+'havelvac 7.7'!N596+'havelvac 7.9'!N596+'havelvac 7.8'!N596+'havelvac 7.10'!N596+'havelvac 7.11'!N596+'havelvac 7.12'!N596+'havelvac 7.13'!N589</f>
        <v>0</v>
      </c>
      <c r="O608" s="182">
        <f>+'havelvac 7.2'!O596+'havelvac 7.3'!O596+'havelvac 7.4'!O596+'havelvac 7.5'!O596+'havelvac 7.6'!O596+'havelvac 7.7'!O596+'havelvac 7.9'!O596+'havelvac 7.8'!O596+'havelvac 7.10'!O596+'havelvac 7.11'!O596+'havelvac 7.12'!O596+'havelvac 7.13'!O589</f>
        <v>0</v>
      </c>
      <c r="P608" s="230" t="str">
        <f t="shared" si="67"/>
        <v xml:space="preserve"> </v>
      </c>
      <c r="Q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30" t="str">
        <f t="shared" si="68"/>
        <v xml:space="preserve"> </v>
      </c>
      <c r="S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30" t="str">
        <f t="shared" si="69"/>
        <v xml:space="preserve"> </v>
      </c>
      <c r="U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82">
        <f>+'havelvac 7.2'!P596+'havelvac 7.3'!P596+'havelvac 7.4'!P596+'havelvac 7.5'!P596+'havelvac 7.6'!P596+'havelvac 7.7'!P596+'havelvac 7.9'!P596+'havelvac 7.8'!P596+'havelvac 7.10'!P596+'havelvac 7.11'!P596+'havelvac 7.12'!P596+'havelvac 7.13'!P589</f>
        <v>0</v>
      </c>
      <c r="W608" s="230" t="str">
        <f t="shared" si="70"/>
        <v xml:space="preserve"> </v>
      </c>
      <c r="X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30" t="str">
        <f t="shared" si="71"/>
        <v xml:space="preserve"> </v>
      </c>
      <c r="Z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30" t="str">
        <f t="shared" si="72"/>
        <v xml:space="preserve"> </v>
      </c>
      <c r="AB608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92" customFormat="1" ht="25.5">
      <c r="A609" s="183" t="str">
        <f t="shared" ref="A609:A622" si="73">CONCATENATE(B609,C609,D609,E609,F609,G609)</f>
        <v>71100902000000</v>
      </c>
      <c r="B609" s="184" t="s">
        <v>439</v>
      </c>
      <c r="C609" s="133" t="s">
        <v>189</v>
      </c>
      <c r="D609" s="132" t="s">
        <v>187</v>
      </c>
      <c r="E609" s="131" t="s">
        <v>140</v>
      </c>
      <c r="F609" s="185" t="s">
        <v>441</v>
      </c>
      <c r="G609" s="186" t="s">
        <v>440</v>
      </c>
      <c r="H609" s="150" t="s">
        <v>354</v>
      </c>
      <c r="I609" s="151" t="s">
        <v>189</v>
      </c>
      <c r="J609" s="152">
        <v>9</v>
      </c>
      <c r="K609" s="152">
        <v>2</v>
      </c>
      <c r="L609" s="153" t="s">
        <v>355</v>
      </c>
      <c r="M609" s="154"/>
      <c r="N609" s="191">
        <f>+'havelvac 7.2'!N597+'havelvac 7.3'!N597+'havelvac 7.4'!N597+'havelvac 7.5'!N597+'havelvac 7.6'!N597+'havelvac 7.7'!N597+'havelvac 7.9'!N597+'havelvac 7.8'!N597+'havelvac 7.10'!N597+'havelvac 7.11'!N597+'havelvac 7.12'!N597+'havelvac 7.13'!N595</f>
        <v>0</v>
      </c>
      <c r="O609" s="191">
        <f>+'havelvac 7.2'!O597+'havelvac 7.3'!O597+'havelvac 7.4'!O597+'havelvac 7.5'!O597+'havelvac 7.6'!O597+'havelvac 7.7'!O597+'havelvac 7.9'!O597+'havelvac 7.8'!O597+'havelvac 7.10'!O597+'havelvac 7.11'!O597+'havelvac 7.12'!O597+'havelvac 7.13'!O595</f>
        <v>0</v>
      </c>
      <c r="P609" s="228" t="str">
        <f t="shared" si="67"/>
        <v xml:space="preserve"> </v>
      </c>
      <c r="Q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28" t="str">
        <f t="shared" si="68"/>
        <v xml:space="preserve"> </v>
      </c>
      <c r="S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28" t="str">
        <f t="shared" si="69"/>
        <v xml:space="preserve"> </v>
      </c>
      <c r="U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91">
        <f>+'havelvac 7.2'!P597+'havelvac 7.3'!P597+'havelvac 7.4'!P597+'havelvac 7.5'!P597+'havelvac 7.6'!P597+'havelvac 7.7'!P597+'havelvac 7.9'!P597+'havelvac 7.8'!P597+'havelvac 7.10'!P597+'havelvac 7.11'!P597+'havelvac 7.12'!P597+'havelvac 7.13'!P595</f>
        <v>0</v>
      </c>
      <c r="W609" s="228" t="str">
        <f t="shared" si="70"/>
        <v xml:space="preserve"> </v>
      </c>
      <c r="X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28" t="str">
        <f t="shared" si="71"/>
        <v xml:space="preserve"> </v>
      </c>
      <c r="Z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28" t="str">
        <f t="shared" si="72"/>
        <v xml:space="preserve"> </v>
      </c>
      <c r="AB60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6" customFormat="1" ht="12.75">
      <c r="A610" s="183" t="str">
        <f t="shared" si="73"/>
        <v>71100902000001</v>
      </c>
      <c r="B610" s="184" t="s">
        <v>439</v>
      </c>
      <c r="C610" s="133" t="s">
        <v>189</v>
      </c>
      <c r="D610" s="132" t="s">
        <v>187</v>
      </c>
      <c r="E610" s="131" t="s">
        <v>140</v>
      </c>
      <c r="F610" s="185" t="s">
        <v>441</v>
      </c>
      <c r="G610" s="186" t="s">
        <v>96</v>
      </c>
      <c r="H610" s="24"/>
      <c r="I610" s="24"/>
      <c r="J610" s="25"/>
      <c r="K610" s="25"/>
      <c r="L610" s="29" t="s">
        <v>108</v>
      </c>
      <c r="M610" s="30"/>
      <c r="N610" s="189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10" s="189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10" s="226" t="str">
        <f t="shared" si="67"/>
        <v xml:space="preserve"> </v>
      </c>
      <c r="Q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26" t="str">
        <f t="shared" si="68"/>
        <v xml:space="preserve"> </v>
      </c>
      <c r="S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26" t="str">
        <f t="shared" si="69"/>
        <v xml:space="preserve"> </v>
      </c>
      <c r="U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89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10" s="226" t="str">
        <f t="shared" si="70"/>
        <v xml:space="preserve"> </v>
      </c>
      <c r="X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26" t="str">
        <f t="shared" si="71"/>
        <v xml:space="preserve"> </v>
      </c>
      <c r="Z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26" t="str">
        <f t="shared" si="72"/>
        <v xml:space="preserve"> </v>
      </c>
      <c r="AB61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97" customFormat="1" ht="40.5" hidden="1">
      <c r="A611" s="183" t="str">
        <f t="shared" si="73"/>
        <v>71100902010000</v>
      </c>
      <c r="B611" s="184" t="s">
        <v>439</v>
      </c>
      <c r="C611" s="133" t="s">
        <v>189</v>
      </c>
      <c r="D611" s="132" t="s">
        <v>187</v>
      </c>
      <c r="E611" s="131" t="s">
        <v>140</v>
      </c>
      <c r="F611" s="185" t="s">
        <v>106</v>
      </c>
      <c r="G611" s="186" t="s">
        <v>440</v>
      </c>
      <c r="H611" s="145"/>
      <c r="I611" s="146"/>
      <c r="J611" s="147"/>
      <c r="K611" s="147"/>
      <c r="L611" s="26" t="s">
        <v>356</v>
      </c>
      <c r="M611" s="27"/>
      <c r="N611" s="196">
        <f>+'havelvac 7.2'!N601+'havelvac 7.3'!N601+'havelvac 7.4'!N601+'havelvac 7.5'!N601+'havelvac 7.6'!N601+'havelvac 7.7'!N601+'havelvac 7.9'!N601+'havelvac 7.8'!N601+'havelvac 7.10'!N601+'havelvac 7.11'!N601+'havelvac 7.12'!N601+'havelvac 7.13'!N597</f>
        <v>0</v>
      </c>
      <c r="O611" s="196">
        <f>+'havelvac 7.2'!O601+'havelvac 7.3'!O601+'havelvac 7.4'!O601+'havelvac 7.5'!O601+'havelvac 7.6'!O601+'havelvac 7.7'!O601+'havelvac 7.9'!O601+'havelvac 7.8'!O601+'havelvac 7.10'!O601+'havelvac 7.11'!O601+'havelvac 7.12'!O601+'havelvac 7.13'!O597</f>
        <v>0</v>
      </c>
      <c r="P611" s="229" t="str">
        <f t="shared" si="67"/>
        <v xml:space="preserve"> </v>
      </c>
      <c r="Q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29" t="str">
        <f t="shared" si="68"/>
        <v xml:space="preserve"> </v>
      </c>
      <c r="S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29" t="str">
        <f t="shared" si="69"/>
        <v xml:space="preserve"> </v>
      </c>
      <c r="U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96">
        <f>+'havelvac 7.2'!P601+'havelvac 7.3'!P601+'havelvac 7.4'!P601+'havelvac 7.5'!P601+'havelvac 7.6'!P601+'havelvac 7.7'!P601+'havelvac 7.9'!P601+'havelvac 7.8'!P601+'havelvac 7.10'!P601+'havelvac 7.11'!P601+'havelvac 7.12'!P601+'havelvac 7.13'!P597</f>
        <v>0</v>
      </c>
      <c r="W611" s="229" t="str">
        <f t="shared" si="70"/>
        <v xml:space="preserve"> </v>
      </c>
      <c r="X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29" t="str">
        <f t="shared" si="71"/>
        <v xml:space="preserve"> </v>
      </c>
      <c r="Z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29" t="str">
        <f t="shared" si="72"/>
        <v xml:space="preserve"> </v>
      </c>
      <c r="AB611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6" customFormat="1" hidden="1">
      <c r="A612" s="183" t="str">
        <f t="shared" si="73"/>
        <v>71100902014729</v>
      </c>
      <c r="B612" s="184" t="s">
        <v>439</v>
      </c>
      <c r="C612" s="133" t="s">
        <v>189</v>
      </c>
      <c r="D612" s="132" t="s">
        <v>187</v>
      </c>
      <c r="E612" s="131" t="s">
        <v>140</v>
      </c>
      <c r="F612" s="185" t="s">
        <v>106</v>
      </c>
      <c r="G612" s="130">
        <v>4729</v>
      </c>
      <c r="H612" s="24"/>
      <c r="I612" s="24"/>
      <c r="J612" s="25"/>
      <c r="K612" s="25"/>
      <c r="L612" s="28" t="s">
        <v>348</v>
      </c>
      <c r="M612" s="11">
        <v>4729</v>
      </c>
      <c r="N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7.13'!N598</f>
        <v>#REF!</v>
      </c>
      <c r="O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7.13'!O598</f>
        <v>#REF!</v>
      </c>
      <c r="P612" s="230" t="str">
        <f t="shared" si="67"/>
        <v xml:space="preserve"> </v>
      </c>
      <c r="Q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30" t="str">
        <f t="shared" si="68"/>
        <v xml:space="preserve"> </v>
      </c>
      <c r="S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30" t="str">
        <f t="shared" si="69"/>
        <v xml:space="preserve"> </v>
      </c>
      <c r="U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7.13'!P598</f>
        <v>#REF!</v>
      </c>
      <c r="W612" s="230" t="str">
        <f t="shared" si="70"/>
        <v xml:space="preserve"> </v>
      </c>
      <c r="X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30" t="str">
        <f t="shared" si="71"/>
        <v xml:space="preserve"> </v>
      </c>
      <c r="Z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30" t="str">
        <f t="shared" si="72"/>
        <v xml:space="preserve"> </v>
      </c>
      <c r="AB61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97" customFormat="1" ht="13.5">
      <c r="A613" s="183" t="str">
        <f t="shared" si="73"/>
        <v>71100902020000</v>
      </c>
      <c r="B613" s="184" t="s">
        <v>439</v>
      </c>
      <c r="C613" s="133" t="s">
        <v>189</v>
      </c>
      <c r="D613" s="132" t="s">
        <v>187</v>
      </c>
      <c r="E613" s="131" t="s">
        <v>140</v>
      </c>
      <c r="F613" s="185" t="s">
        <v>140</v>
      </c>
      <c r="G613" s="186" t="s">
        <v>440</v>
      </c>
      <c r="H613" s="145"/>
      <c r="I613" s="146"/>
      <c r="J613" s="147"/>
      <c r="K613" s="147"/>
      <c r="L613" s="26" t="s">
        <v>357</v>
      </c>
      <c r="M613" s="27"/>
      <c r="N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7.13'!N601</f>
        <v>#REF!</v>
      </c>
      <c r="O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7.13'!O601</f>
        <v>#REF!</v>
      </c>
      <c r="P613" s="229" t="str">
        <f t="shared" si="67"/>
        <v xml:space="preserve"> </v>
      </c>
      <c r="Q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29" t="str">
        <f t="shared" si="68"/>
        <v xml:space="preserve"> </v>
      </c>
      <c r="S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29" t="str">
        <f t="shared" si="69"/>
        <v xml:space="preserve"> </v>
      </c>
      <c r="U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7.13'!P601</f>
        <v>#REF!</v>
      </c>
      <c r="W613" s="229" t="str">
        <f t="shared" si="70"/>
        <v xml:space="preserve"> </v>
      </c>
      <c r="X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29" t="str">
        <f t="shared" si="71"/>
        <v xml:space="preserve"> </v>
      </c>
      <c r="Z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29" t="str">
        <f t="shared" si="72"/>
        <v xml:space="preserve"> </v>
      </c>
      <c r="AB613" s="19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6" customFormat="1">
      <c r="A614" s="183" t="str">
        <f t="shared" si="73"/>
        <v>71100902024215</v>
      </c>
      <c r="B614" s="184" t="s">
        <v>439</v>
      </c>
      <c r="C614" s="133" t="s">
        <v>189</v>
      </c>
      <c r="D614" s="132" t="s">
        <v>187</v>
      </c>
      <c r="E614" s="131" t="s">
        <v>140</v>
      </c>
      <c r="F614" s="185" t="s">
        <v>140</v>
      </c>
      <c r="G614" s="130">
        <v>4215</v>
      </c>
      <c r="H614" s="24"/>
      <c r="I614" s="24"/>
      <c r="J614" s="25"/>
      <c r="K614" s="25"/>
      <c r="L614" s="28" t="s">
        <v>117</v>
      </c>
      <c r="M614" s="11">
        <v>4215</v>
      </c>
      <c r="N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30" t="str">
        <f t="shared" si="67"/>
        <v xml:space="preserve"> </v>
      </c>
      <c r="Q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30" t="str">
        <f t="shared" si="68"/>
        <v xml:space="preserve"> </v>
      </c>
      <c r="S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30" t="str">
        <f t="shared" si="69"/>
        <v xml:space="preserve"> </v>
      </c>
      <c r="U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30" t="str">
        <f t="shared" si="70"/>
        <v xml:space="preserve"> </v>
      </c>
      <c r="X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30" t="str">
        <f t="shared" si="71"/>
        <v xml:space="preserve"> </v>
      </c>
      <c r="Z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30" t="str">
        <f t="shared" si="72"/>
        <v xml:space="preserve"> </v>
      </c>
      <c r="AB614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63" customFormat="1" ht="28.5" hidden="1">
      <c r="A615" s="121" t="str">
        <f t="shared" si="73"/>
        <v>71110000000000</v>
      </c>
      <c r="B615" s="123" t="s">
        <v>439</v>
      </c>
      <c r="C615" s="116" t="s">
        <v>104</v>
      </c>
      <c r="D615" s="117" t="s">
        <v>441</v>
      </c>
      <c r="E615" s="126" t="s">
        <v>441</v>
      </c>
      <c r="F615" s="127" t="s">
        <v>441</v>
      </c>
      <c r="G615" s="128" t="s">
        <v>440</v>
      </c>
      <c r="H615" s="172">
        <v>3100</v>
      </c>
      <c r="I615" s="211" t="s">
        <v>104</v>
      </c>
      <c r="J615" s="212">
        <v>0</v>
      </c>
      <c r="K615" s="212">
        <v>0</v>
      </c>
      <c r="L615" s="161" t="s">
        <v>358</v>
      </c>
      <c r="M615" s="173"/>
      <c r="N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25" t="str">
        <f t="shared" si="67"/>
        <v xml:space="preserve"> </v>
      </c>
      <c r="Q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25" t="str">
        <f t="shared" si="68"/>
        <v xml:space="preserve"> </v>
      </c>
      <c r="S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25" t="str">
        <f t="shared" si="69"/>
        <v xml:space="preserve"> </v>
      </c>
      <c r="U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25" t="str">
        <f t="shared" si="70"/>
        <v xml:space="preserve"> </v>
      </c>
      <c r="X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25" t="str">
        <f t="shared" si="71"/>
        <v xml:space="preserve"> </v>
      </c>
      <c r="Z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25" t="str">
        <f t="shared" si="72"/>
        <v xml:space="preserve"> </v>
      </c>
      <c r="AB615" s="16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21" t="str">
        <f t="shared" si="73"/>
        <v>71110000000001</v>
      </c>
      <c r="B616" s="123" t="s">
        <v>439</v>
      </c>
      <c r="C616" s="116" t="s">
        <v>104</v>
      </c>
      <c r="D616" s="117" t="s">
        <v>441</v>
      </c>
      <c r="E616" s="118" t="s">
        <v>441</v>
      </c>
      <c r="F616" s="119" t="s">
        <v>441</v>
      </c>
      <c r="G616" s="128" t="s">
        <v>96</v>
      </c>
      <c r="H616" s="24"/>
      <c r="I616" s="17"/>
      <c r="J616" s="18"/>
      <c r="K616" s="18"/>
      <c r="L616" s="29" t="s">
        <v>108</v>
      </c>
      <c r="M616" s="30"/>
      <c r="N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32" t="str">
        <f t="shared" si="67"/>
        <v xml:space="preserve"> </v>
      </c>
      <c r="Q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32" t="str">
        <f t="shared" si="68"/>
        <v xml:space="preserve"> </v>
      </c>
      <c r="S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32" t="str">
        <f t="shared" si="69"/>
        <v xml:space="preserve"> </v>
      </c>
      <c r="U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32" t="str">
        <f t="shared" si="70"/>
        <v xml:space="preserve"> </v>
      </c>
      <c r="X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32" t="str">
        <f t="shared" si="71"/>
        <v xml:space="preserve"> </v>
      </c>
      <c r="Z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32" t="str">
        <f t="shared" si="72"/>
        <v xml:space="preserve"> </v>
      </c>
      <c r="AB616" s="14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88" customFormat="1" ht="13.5" hidden="1">
      <c r="A617" s="183" t="str">
        <f t="shared" si="73"/>
        <v>71110100000000</v>
      </c>
      <c r="B617" s="184" t="s">
        <v>439</v>
      </c>
      <c r="C617" s="133" t="s">
        <v>104</v>
      </c>
      <c r="D617" s="132" t="s">
        <v>106</v>
      </c>
      <c r="E617" s="131" t="s">
        <v>441</v>
      </c>
      <c r="F617" s="185" t="s">
        <v>441</v>
      </c>
      <c r="G617" s="186" t="s">
        <v>440</v>
      </c>
      <c r="H617" s="174">
        <v>3110</v>
      </c>
      <c r="I617" s="165" t="s">
        <v>104</v>
      </c>
      <c r="J617" s="166">
        <v>1</v>
      </c>
      <c r="K617" s="166">
        <v>0</v>
      </c>
      <c r="L617" s="167" t="s">
        <v>365</v>
      </c>
      <c r="M617" s="175"/>
      <c r="N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27" t="str">
        <f t="shared" si="67"/>
        <v xml:space="preserve"> </v>
      </c>
      <c r="Q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27" t="str">
        <f t="shared" si="68"/>
        <v xml:space="preserve"> </v>
      </c>
      <c r="S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27" t="str">
        <f t="shared" si="69"/>
        <v xml:space="preserve"> </v>
      </c>
      <c r="U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27" t="str">
        <f t="shared" si="70"/>
        <v xml:space="preserve"> </v>
      </c>
      <c r="X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27" t="str">
        <f t="shared" si="71"/>
        <v xml:space="preserve"> </v>
      </c>
      <c r="Z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27" t="str">
        <f t="shared" si="72"/>
        <v xml:space="preserve"> </v>
      </c>
      <c r="AB617" s="187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6" customFormat="1" ht="12.75" hidden="1">
      <c r="A618" s="183" t="str">
        <f t="shared" si="73"/>
        <v>71110100000001</v>
      </c>
      <c r="B618" s="184" t="s">
        <v>439</v>
      </c>
      <c r="C618" s="133" t="s">
        <v>104</v>
      </c>
      <c r="D618" s="132" t="s">
        <v>106</v>
      </c>
      <c r="E618" s="131" t="s">
        <v>441</v>
      </c>
      <c r="F618" s="185" t="s">
        <v>441</v>
      </c>
      <c r="G618" s="186" t="s">
        <v>96</v>
      </c>
      <c r="H618" s="24"/>
      <c r="I618" s="17"/>
      <c r="J618" s="18"/>
      <c r="K618" s="18"/>
      <c r="L618" s="29" t="s">
        <v>110</v>
      </c>
      <c r="M618" s="30"/>
      <c r="N618" s="189" t="e">
        <f>+'havelvac 7.2'!N602+'havelvac 7.3'!N602+'havelvac 7.4'!N602+'havelvac 7.5'!N602+'havelvac 7.6'!N602+'havelvac 7.7'!N602+'havelvac 7.9'!N602+'havelvac 7.8'!N602+'havelvac 7.10'!N602+'havelvac 7.11'!N602+'havelvac 7.12'!N602+'havelvac 7.13'!#REF!</f>
        <v>#REF!</v>
      </c>
      <c r="O618" s="189" t="e">
        <f>+'havelvac 7.2'!O602+'havelvac 7.3'!O602+'havelvac 7.4'!O602+'havelvac 7.5'!O602+'havelvac 7.6'!O602+'havelvac 7.7'!O602+'havelvac 7.9'!O602+'havelvac 7.8'!O602+'havelvac 7.10'!O602+'havelvac 7.11'!O602+'havelvac 7.12'!O602+'havelvac 7.13'!#REF!</f>
        <v>#REF!</v>
      </c>
      <c r="P618" s="226" t="str">
        <f t="shared" si="67"/>
        <v xml:space="preserve"> </v>
      </c>
      <c r="Q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26" t="str">
        <f t="shared" si="68"/>
        <v xml:space="preserve"> </v>
      </c>
      <c r="S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26" t="str">
        <f t="shared" si="69"/>
        <v xml:space="preserve"> </v>
      </c>
      <c r="U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89" t="e">
        <f>+'havelvac 7.2'!P602+'havelvac 7.3'!P602+'havelvac 7.4'!P602+'havelvac 7.5'!P602+'havelvac 7.6'!P602+'havelvac 7.7'!P602+'havelvac 7.9'!P602+'havelvac 7.8'!P602+'havelvac 7.10'!P602+'havelvac 7.11'!P602+'havelvac 7.12'!P602+'havelvac 7.13'!#REF!</f>
        <v>#REF!</v>
      </c>
      <c r="W618" s="226" t="str">
        <f t="shared" si="70"/>
        <v xml:space="preserve"> </v>
      </c>
      <c r="X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26" t="str">
        <f t="shared" si="71"/>
        <v xml:space="preserve"> </v>
      </c>
      <c r="Z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26" t="str">
        <f t="shared" si="72"/>
        <v xml:space="preserve"> </v>
      </c>
      <c r="AB618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92" customFormat="1" ht="12.75" hidden="1">
      <c r="A619" s="183" t="str">
        <f t="shared" si="73"/>
        <v>71110102000000</v>
      </c>
      <c r="B619" s="184" t="s">
        <v>439</v>
      </c>
      <c r="C619" s="133" t="s">
        <v>104</v>
      </c>
      <c r="D619" s="132" t="s">
        <v>106</v>
      </c>
      <c r="E619" s="131" t="s">
        <v>140</v>
      </c>
      <c r="F619" s="185" t="s">
        <v>441</v>
      </c>
      <c r="G619" s="186" t="s">
        <v>440</v>
      </c>
      <c r="H619" s="150">
        <v>3112</v>
      </c>
      <c r="I619" s="151" t="s">
        <v>104</v>
      </c>
      <c r="J619" s="152">
        <v>1</v>
      </c>
      <c r="K619" s="152">
        <v>2</v>
      </c>
      <c r="L619" s="153" t="s">
        <v>359</v>
      </c>
      <c r="M619" s="154"/>
      <c r="N619" s="191" t="e">
        <f>+'havelvac 7.2'!N603+'havelvac 7.3'!N603+'havelvac 7.4'!N603+'havelvac 7.5'!N603+'havelvac 7.6'!N603+'havelvac 7.7'!N603+'havelvac 7.9'!N603+'havelvac 7.8'!N603+'havelvac 7.10'!N603+'havelvac 7.11'!N603+'havelvac 7.12'!N603+'havelvac 7.13'!#REF!</f>
        <v>#REF!</v>
      </c>
      <c r="O619" s="191" t="e">
        <f>+'havelvac 7.2'!O603+'havelvac 7.3'!O603+'havelvac 7.4'!O603+'havelvac 7.5'!O603+'havelvac 7.6'!O603+'havelvac 7.7'!O603+'havelvac 7.9'!O603+'havelvac 7.8'!O603+'havelvac 7.10'!O603+'havelvac 7.11'!O603+'havelvac 7.12'!O603+'havelvac 7.13'!#REF!</f>
        <v>#REF!</v>
      </c>
      <c r="P619" s="228" t="str">
        <f t="shared" si="67"/>
        <v xml:space="preserve"> </v>
      </c>
      <c r="Q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28" t="str">
        <f t="shared" si="68"/>
        <v xml:space="preserve"> </v>
      </c>
      <c r="S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28" t="str">
        <f t="shared" si="69"/>
        <v xml:space="preserve"> </v>
      </c>
      <c r="U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91" t="e">
        <f>+'havelvac 7.2'!P603+'havelvac 7.3'!P603+'havelvac 7.4'!P603+'havelvac 7.5'!P603+'havelvac 7.6'!P603+'havelvac 7.7'!P603+'havelvac 7.9'!P603+'havelvac 7.8'!P603+'havelvac 7.10'!P603+'havelvac 7.11'!P603+'havelvac 7.12'!P603+'havelvac 7.13'!#REF!</f>
        <v>#REF!</v>
      </c>
      <c r="W619" s="228" t="str">
        <f t="shared" si="70"/>
        <v xml:space="preserve"> </v>
      </c>
      <c r="X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28" t="str">
        <f t="shared" si="71"/>
        <v xml:space="preserve"> </v>
      </c>
      <c r="Z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28" t="str">
        <f t="shared" si="72"/>
        <v xml:space="preserve"> </v>
      </c>
      <c r="AB619" s="19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6" customFormat="1" ht="12.75" hidden="1">
      <c r="A620" s="183" t="str">
        <f t="shared" si="73"/>
        <v>71110102000001</v>
      </c>
      <c r="B620" s="184" t="s">
        <v>439</v>
      </c>
      <c r="C620" s="133" t="s">
        <v>104</v>
      </c>
      <c r="D620" s="132" t="s">
        <v>106</v>
      </c>
      <c r="E620" s="131" t="s">
        <v>140</v>
      </c>
      <c r="F620" s="185" t="s">
        <v>441</v>
      </c>
      <c r="G620" s="186" t="s">
        <v>96</v>
      </c>
      <c r="H620" s="24"/>
      <c r="I620" s="24"/>
      <c r="J620" s="25"/>
      <c r="K620" s="25"/>
      <c r="L620" s="29" t="s">
        <v>108</v>
      </c>
      <c r="M620" s="30"/>
      <c r="N620" s="189">
        <f>+'havelvac 7.2'!N604+'havelvac 7.3'!N604+'havelvac 7.4'!N604+'havelvac 7.5'!N604+'havelvac 7.6'!N604+'havelvac 7.7'!N604+'havelvac 7.9'!N604+'havelvac 7.8'!N604+'havelvac 7.10'!N604+'havelvac 7.11'!N604+'havelvac 7.12'!N604+'havelvac 7.13'!N602</f>
        <v>0</v>
      </c>
      <c r="O620" s="189">
        <f>+'havelvac 7.2'!O604+'havelvac 7.3'!O604+'havelvac 7.4'!O604+'havelvac 7.5'!O604+'havelvac 7.6'!O604+'havelvac 7.7'!O604+'havelvac 7.9'!O604+'havelvac 7.8'!O604+'havelvac 7.10'!O604+'havelvac 7.11'!O604+'havelvac 7.12'!O604+'havelvac 7.13'!O602</f>
        <v>0</v>
      </c>
      <c r="P620" s="226" t="str">
        <f t="shared" si="67"/>
        <v xml:space="preserve"> </v>
      </c>
      <c r="Q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26" t="str">
        <f t="shared" si="68"/>
        <v xml:space="preserve"> </v>
      </c>
      <c r="S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26" t="str">
        <f t="shared" si="69"/>
        <v xml:space="preserve"> </v>
      </c>
      <c r="U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89">
        <f>+'havelvac 7.2'!P604+'havelvac 7.3'!P604+'havelvac 7.4'!P604+'havelvac 7.5'!P604+'havelvac 7.6'!P604+'havelvac 7.7'!P604+'havelvac 7.9'!P604+'havelvac 7.8'!P604+'havelvac 7.10'!P604+'havelvac 7.11'!P604+'havelvac 7.12'!P604+'havelvac 7.13'!P602</f>
        <v>0</v>
      </c>
      <c r="W620" s="226" t="str">
        <f t="shared" si="70"/>
        <v xml:space="preserve"> </v>
      </c>
      <c r="X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26" t="str">
        <f t="shared" si="71"/>
        <v xml:space="preserve"> </v>
      </c>
      <c r="Z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26" t="str">
        <f t="shared" si="72"/>
        <v xml:space="preserve"> </v>
      </c>
      <c r="AB620" s="189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6" customFormat="1" hidden="1">
      <c r="A621" s="183" t="str">
        <f t="shared" si="73"/>
        <v>71110102004891</v>
      </c>
      <c r="B621" s="184" t="s">
        <v>439</v>
      </c>
      <c r="C621" s="133" t="s">
        <v>104</v>
      </c>
      <c r="D621" s="132" t="s">
        <v>106</v>
      </c>
      <c r="E621" s="131" t="s">
        <v>140</v>
      </c>
      <c r="F621" s="185" t="s">
        <v>441</v>
      </c>
      <c r="G621" s="186">
        <v>4891</v>
      </c>
      <c r="H621" s="24"/>
      <c r="I621" s="24"/>
      <c r="J621" s="25"/>
      <c r="K621" s="25"/>
      <c r="L621" s="29" t="s">
        <v>360</v>
      </c>
      <c r="M621" s="30">
        <v>4891</v>
      </c>
      <c r="N621" s="182">
        <f>+'havelvac 7.2'!N605+'havelvac 7.3'!N605+'havelvac 7.4'!N605+'havelvac 7.5'!N605+'havelvac 7.6'!N605+'havelvac 7.7'!N605+'havelvac 7.9'!N605+'havelvac 7.8'!N605+'havelvac 7.10'!N605+'havelvac 7.11'!N605+'havelvac 7.12'!N605+'havelvac 7.13'!N603</f>
        <v>0</v>
      </c>
      <c r="O621" s="182">
        <f>+'havelvac 7.2'!O605+'havelvac 7.3'!O605+'havelvac 7.4'!O605+'havelvac 7.5'!O605+'havelvac 7.6'!O605+'havelvac 7.7'!O605+'havelvac 7.9'!O605+'havelvac 7.8'!O605+'havelvac 7.10'!O605+'havelvac 7.11'!O605+'havelvac 7.12'!O605+'havelvac 7.13'!O603</f>
        <v>0</v>
      </c>
      <c r="P621" s="230" t="str">
        <f t="shared" si="67"/>
        <v xml:space="preserve"> </v>
      </c>
      <c r="Q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30" t="str">
        <f t="shared" si="68"/>
        <v xml:space="preserve"> </v>
      </c>
      <c r="S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30" t="str">
        <f t="shared" si="69"/>
        <v xml:space="preserve"> </v>
      </c>
      <c r="U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82">
        <f>+'havelvac 7.2'!P605+'havelvac 7.3'!P605+'havelvac 7.4'!P605+'havelvac 7.5'!P605+'havelvac 7.6'!P605+'havelvac 7.7'!P605+'havelvac 7.9'!P605+'havelvac 7.8'!P605+'havelvac 7.10'!P605+'havelvac 7.11'!P605+'havelvac 7.12'!P605+'havelvac 7.13'!P603</f>
        <v>0</v>
      </c>
      <c r="W621" s="230" t="str">
        <f t="shared" si="70"/>
        <v xml:space="preserve"> </v>
      </c>
      <c r="X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30" t="str">
        <f t="shared" si="71"/>
        <v xml:space="preserve"> </v>
      </c>
      <c r="Z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30" t="str">
        <f t="shared" si="72"/>
        <v xml:space="preserve"> </v>
      </c>
      <c r="AB621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6" customFormat="1" hidden="1">
      <c r="A622" s="183" t="str">
        <f t="shared" si="73"/>
        <v>7111010200x</v>
      </c>
      <c r="B622" s="184" t="s">
        <v>439</v>
      </c>
      <c r="C622" s="133" t="s">
        <v>104</v>
      </c>
      <c r="D622" s="132" t="s">
        <v>106</v>
      </c>
      <c r="E622" s="131" t="s">
        <v>140</v>
      </c>
      <c r="F622" s="185" t="s">
        <v>441</v>
      </c>
      <c r="G622" s="186" t="s">
        <v>361</v>
      </c>
      <c r="H622" s="193"/>
      <c r="I622" s="193"/>
      <c r="J622" s="194"/>
      <c r="K622" s="195"/>
      <c r="L622" s="28" t="s">
        <v>362</v>
      </c>
      <c r="M622" s="11" t="s">
        <v>361</v>
      </c>
      <c r="N622" s="182">
        <f>+'havelvac 7.2'!N606+'havelvac 7.3'!N606+'havelvac 7.4'!N606+'havelvac 7.5'!N606+'havelvac 7.6'!N606+'havelvac 7.7'!N606+'havelvac 7.9'!N606+'havelvac 7.8'!N606+'havelvac 7.10'!N606+'havelvac 7.11'!N606+'havelvac 7.12'!N606+'havelvac 7.13'!N604</f>
        <v>0</v>
      </c>
      <c r="O622" s="182">
        <f>+'havelvac 7.2'!O606+'havelvac 7.3'!O606+'havelvac 7.4'!O606+'havelvac 7.5'!O606+'havelvac 7.6'!O606+'havelvac 7.7'!O606+'havelvac 7.9'!O606+'havelvac 7.8'!O606+'havelvac 7.10'!O606+'havelvac 7.11'!O606+'havelvac 7.12'!O606+'havelvac 7.13'!O604</f>
        <v>0</v>
      </c>
      <c r="P622" s="230" t="str">
        <f t="shared" si="67"/>
        <v xml:space="preserve"> </v>
      </c>
      <c r="Q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30" t="str">
        <f t="shared" si="68"/>
        <v xml:space="preserve"> </v>
      </c>
      <c r="S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30" t="str">
        <f t="shared" si="69"/>
        <v xml:space="preserve"> </v>
      </c>
      <c r="U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82">
        <f>+'havelvac 7.2'!P606+'havelvac 7.3'!P606+'havelvac 7.4'!P606+'havelvac 7.5'!P606+'havelvac 7.6'!P606+'havelvac 7.7'!P606+'havelvac 7.9'!P606+'havelvac 7.8'!P606+'havelvac 7.10'!P606+'havelvac 7.11'!P606+'havelvac 7.12'!P606+'havelvac 7.13'!P604</f>
        <v>0</v>
      </c>
      <c r="W622" s="230" t="str">
        <f t="shared" si="70"/>
        <v xml:space="preserve"> </v>
      </c>
      <c r="X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30" t="str">
        <f t="shared" si="71"/>
        <v xml:space="preserve"> </v>
      </c>
      <c r="Z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30" t="str">
        <f t="shared" si="72"/>
        <v xml:space="preserve"> </v>
      </c>
      <c r="AB622" s="182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209" customFormat="1">
      <c r="A633" s="121"/>
      <c r="B633" s="115"/>
      <c r="C633" s="116"/>
      <c r="D633" s="117"/>
      <c r="E633" s="118"/>
      <c r="F633" s="119"/>
      <c r="G633" s="120"/>
      <c r="H633" s="5"/>
      <c r="I633" s="39"/>
      <c r="J633" s="40"/>
      <c r="K633" s="41"/>
      <c r="L633" s="37"/>
      <c r="N633" s="38"/>
      <c r="O633" s="38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  <c r="EN633" s="4"/>
      <c r="EO633" s="4"/>
      <c r="EP633" s="4"/>
      <c r="EQ633" s="4"/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/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/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/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/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/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/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/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/>
      <c r="IR633" s="4"/>
      <c r="IS633" s="4"/>
      <c r="IT633" s="4"/>
      <c r="IU633" s="4"/>
      <c r="IV633" s="4"/>
    </row>
    <row r="635" spans="1:256" s="209" customFormat="1">
      <c r="A635" s="121"/>
      <c r="B635" s="115"/>
      <c r="C635" s="116"/>
      <c r="D635" s="117"/>
      <c r="E635" s="118"/>
      <c r="F635" s="119"/>
      <c r="G635" s="120"/>
      <c r="H635" s="5"/>
      <c r="I635" s="39"/>
      <c r="J635" s="40"/>
      <c r="K635" s="41"/>
      <c r="L635" s="37"/>
      <c r="N635" s="38"/>
      <c r="O635" s="38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/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/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/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/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4"/>
      <c r="GR635" s="4"/>
      <c r="GS635" s="4"/>
      <c r="GT635" s="4"/>
      <c r="GU635" s="4"/>
      <c r="GV635" s="4"/>
      <c r="GW635" s="4"/>
      <c r="GX635" s="4"/>
      <c r="GY635" s="4"/>
      <c r="GZ635" s="4"/>
      <c r="HA635" s="4"/>
      <c r="HB635" s="4"/>
      <c r="HC635" s="4"/>
      <c r="HD635" s="4"/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/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/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/>
      <c r="IR635" s="4"/>
      <c r="IS635" s="4"/>
      <c r="IT635" s="4"/>
      <c r="IU635" s="4"/>
      <c r="IV635" s="4"/>
    </row>
    <row r="636" spans="1:256" s="209" customFormat="1">
      <c r="A636" s="121"/>
      <c r="B636" s="115"/>
      <c r="C636" s="116"/>
      <c r="D636" s="117"/>
      <c r="E636" s="118"/>
      <c r="F636" s="119"/>
      <c r="G636" s="120"/>
      <c r="H636" s="5"/>
      <c r="I636" s="39"/>
      <c r="J636" s="40"/>
      <c r="K636" s="41"/>
      <c r="L636" s="37"/>
      <c r="N636" s="38"/>
      <c r="O636" s="38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/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/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/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/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/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/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/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/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/>
      <c r="IR636" s="4"/>
      <c r="IS636" s="4"/>
      <c r="IT636" s="4"/>
      <c r="IU636" s="4"/>
      <c r="IV636" s="4"/>
    </row>
    <row r="637" spans="1:256" s="209" customFormat="1">
      <c r="A637" s="121"/>
      <c r="B637" s="115"/>
      <c r="C637" s="116"/>
      <c r="D637" s="117"/>
      <c r="E637" s="118"/>
      <c r="F637" s="119"/>
      <c r="G637" s="120"/>
      <c r="H637" s="5"/>
      <c r="I637" s="39"/>
      <c r="J637" s="40"/>
      <c r="K637" s="41"/>
      <c r="L637" s="37"/>
      <c r="N637" s="38"/>
      <c r="O637" s="38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/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/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/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/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/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/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4"/>
      <c r="HR637" s="4"/>
      <c r="HS637" s="4"/>
      <c r="HT637" s="4"/>
      <c r="HU637" s="4"/>
      <c r="HV637" s="4"/>
      <c r="HW637" s="4"/>
      <c r="HX637" s="4"/>
      <c r="HY637" s="4"/>
      <c r="HZ637" s="4"/>
      <c r="IA637" s="4"/>
      <c r="IB637" s="4"/>
      <c r="IC637" s="4"/>
      <c r="ID637" s="4"/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/>
      <c r="IR637" s="4"/>
      <c r="IS637" s="4"/>
      <c r="IT637" s="4"/>
      <c r="IU637" s="4"/>
      <c r="IV637" s="4"/>
    </row>
    <row r="638" spans="1:256" s="209" customFormat="1">
      <c r="A638" s="121"/>
      <c r="B638" s="115"/>
      <c r="C638" s="116"/>
      <c r="D638" s="117"/>
      <c r="E638" s="118"/>
      <c r="F638" s="119"/>
      <c r="G638" s="120"/>
      <c r="H638" s="5"/>
      <c r="I638" s="39"/>
      <c r="J638" s="40"/>
      <c r="K638" s="41"/>
      <c r="L638" s="37"/>
      <c r="N638" s="38"/>
      <c r="O638" s="38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/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/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/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/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/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4"/>
      <c r="HE638" s="4"/>
      <c r="HF638" s="4"/>
      <c r="HG638" s="4"/>
      <c r="HH638" s="4"/>
      <c r="HI638" s="4"/>
      <c r="HJ638" s="4"/>
      <c r="HK638" s="4"/>
      <c r="HL638" s="4"/>
      <c r="HM638" s="4"/>
      <c r="HN638" s="4"/>
      <c r="HO638" s="4"/>
      <c r="HP638" s="4"/>
      <c r="HQ638" s="4"/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/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/>
      <c r="IR638" s="4"/>
      <c r="IS638" s="4"/>
      <c r="IT638" s="4"/>
      <c r="IU638" s="4"/>
      <c r="IV638" s="4"/>
    </row>
    <row r="639" spans="1:256" s="209" customFormat="1">
      <c r="A639" s="121"/>
      <c r="B639" s="115"/>
      <c r="C639" s="116"/>
      <c r="D639" s="117"/>
      <c r="E639" s="118"/>
      <c r="F639" s="119"/>
      <c r="G639" s="120"/>
      <c r="H639" s="5"/>
      <c r="I639" s="39"/>
      <c r="J639" s="40"/>
      <c r="K639" s="41"/>
      <c r="L639" s="37"/>
      <c r="N639" s="38"/>
      <c r="O639" s="38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/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/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/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/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/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/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/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/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/>
      <c r="IR639" s="4"/>
      <c r="IS639" s="4"/>
      <c r="IT639" s="4"/>
      <c r="IU639" s="4"/>
      <c r="IV639" s="4"/>
    </row>
    <row r="640" spans="1:256" s="209" customFormat="1">
      <c r="A640" s="121"/>
      <c r="B640" s="115"/>
      <c r="C640" s="116"/>
      <c r="D640" s="117"/>
      <c r="E640" s="118"/>
      <c r="F640" s="119"/>
      <c r="G640" s="120"/>
      <c r="H640" s="5"/>
      <c r="I640" s="39"/>
      <c r="J640" s="40"/>
      <c r="K640" s="41"/>
      <c r="L640" s="37"/>
      <c r="N640" s="38"/>
      <c r="O640" s="38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  <c r="EN640" s="4"/>
      <c r="EO640" s="4"/>
      <c r="EP640" s="4"/>
      <c r="EQ640" s="4"/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/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/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/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/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/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/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/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/>
      <c r="IR640" s="4"/>
      <c r="IS640" s="4"/>
      <c r="IT640" s="4"/>
      <c r="IU640" s="4"/>
      <c r="IV640" s="4"/>
    </row>
    <row r="641" spans="1:256" s="209" customFormat="1">
      <c r="A641" s="121"/>
      <c r="B641" s="115"/>
      <c r="C641" s="116"/>
      <c r="D641" s="117"/>
      <c r="E641" s="118"/>
      <c r="F641" s="119"/>
      <c r="G641" s="120"/>
      <c r="H641" s="5"/>
      <c r="I641" s="39"/>
      <c r="J641" s="40"/>
      <c r="K641" s="41"/>
      <c r="L641" s="37"/>
      <c r="N641" s="38"/>
      <c r="O641" s="38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  <c r="EN641" s="4"/>
      <c r="EO641" s="4"/>
      <c r="EP641" s="4"/>
      <c r="EQ641" s="4"/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/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/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/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/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4"/>
      <c r="HE641" s="4"/>
      <c r="HF641" s="4"/>
      <c r="HG641" s="4"/>
      <c r="HH641" s="4"/>
      <c r="HI641" s="4"/>
      <c r="HJ641" s="4"/>
      <c r="HK641" s="4"/>
      <c r="HL641" s="4"/>
      <c r="HM641" s="4"/>
      <c r="HN641" s="4"/>
      <c r="HO641" s="4"/>
      <c r="HP641" s="4"/>
      <c r="HQ641" s="4"/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/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/>
      <c r="IR641" s="4"/>
      <c r="IS641" s="4"/>
      <c r="IT641" s="4"/>
      <c r="IU641" s="4"/>
      <c r="IV641" s="4"/>
    </row>
    <row r="642" spans="1:256" s="209" customFormat="1">
      <c r="A642" s="121"/>
      <c r="B642" s="115"/>
      <c r="C642" s="116"/>
      <c r="D642" s="117"/>
      <c r="E642" s="118"/>
      <c r="F642" s="119"/>
      <c r="G642" s="120"/>
      <c r="H642" s="5"/>
      <c r="I642" s="39"/>
      <c r="J642" s="40"/>
      <c r="K642" s="41"/>
      <c r="L642" s="37"/>
      <c r="N642" s="38"/>
      <c r="O642" s="38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  <c r="EN642" s="4"/>
      <c r="EO642" s="4"/>
      <c r="EP642" s="4"/>
      <c r="EQ642" s="4"/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/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4"/>
      <c r="FR642" s="4"/>
      <c r="FS642" s="4"/>
      <c r="FT642" s="4"/>
      <c r="FU642" s="4"/>
      <c r="FV642" s="4"/>
      <c r="FW642" s="4"/>
      <c r="FX642" s="4"/>
      <c r="FY642" s="4"/>
      <c r="FZ642" s="4"/>
      <c r="GA642" s="4"/>
      <c r="GB642" s="4"/>
      <c r="GC642" s="4"/>
      <c r="GD642" s="4"/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/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/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/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/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/>
      <c r="IR642" s="4"/>
      <c r="IS642" s="4"/>
      <c r="IT642" s="4"/>
      <c r="IU642" s="4"/>
      <c r="IV642" s="4"/>
    </row>
    <row r="643" spans="1:256" s="209" customFormat="1">
      <c r="A643" s="121"/>
      <c r="B643" s="115"/>
      <c r="C643" s="116"/>
      <c r="D643" s="117"/>
      <c r="E643" s="118"/>
      <c r="F643" s="119"/>
      <c r="G643" s="120"/>
      <c r="H643" s="5"/>
      <c r="I643" s="39"/>
      <c r="J643" s="40"/>
      <c r="K643" s="41"/>
      <c r="L643" s="37"/>
      <c r="N643" s="38"/>
      <c r="O643" s="38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  <c r="EN643" s="4"/>
      <c r="EO643" s="4"/>
      <c r="EP643" s="4"/>
      <c r="EQ643" s="4"/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/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/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/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/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/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4"/>
      <c r="HR643" s="4"/>
      <c r="HS643" s="4"/>
      <c r="HT643" s="4"/>
      <c r="HU643" s="4"/>
      <c r="HV643" s="4"/>
      <c r="HW643" s="4"/>
      <c r="HX643" s="4"/>
      <c r="HY643" s="4"/>
      <c r="HZ643" s="4"/>
      <c r="IA643" s="4"/>
      <c r="IB643" s="4"/>
      <c r="IC643" s="4"/>
      <c r="ID643" s="4"/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/>
      <c r="IR643" s="4"/>
      <c r="IS643" s="4"/>
      <c r="IT643" s="4"/>
      <c r="IU643" s="4"/>
      <c r="IV643" s="4"/>
    </row>
    <row r="644" spans="1:256" s="209" customFormat="1">
      <c r="A644" s="121"/>
      <c r="B644" s="115"/>
      <c r="C644" s="116"/>
      <c r="D644" s="117"/>
      <c r="E644" s="118"/>
      <c r="F644" s="119"/>
      <c r="G644" s="120"/>
      <c r="H644" s="5"/>
      <c r="I644" s="39"/>
      <c r="J644" s="40"/>
      <c r="K644" s="41"/>
      <c r="L644" s="37"/>
      <c r="N644" s="38"/>
      <c r="O644" s="38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  <c r="EN644" s="4"/>
      <c r="EO644" s="4"/>
      <c r="EP644" s="4"/>
      <c r="EQ644" s="4"/>
      <c r="ER644" s="4"/>
      <c r="ES644" s="4"/>
      <c r="ET644" s="4"/>
      <c r="EU644" s="4"/>
      <c r="EV644" s="4"/>
      <c r="EW644" s="4"/>
      <c r="EX644" s="4"/>
      <c r="EY644" s="4"/>
      <c r="EZ644" s="4"/>
      <c r="FA644" s="4"/>
      <c r="FB644" s="4"/>
      <c r="FC644" s="4"/>
      <c r="FD644" s="4"/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/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/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/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/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/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/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/>
      <c r="IR644" s="4"/>
      <c r="IS644" s="4"/>
      <c r="IT644" s="4"/>
      <c r="IU644" s="4"/>
      <c r="IV644" s="4"/>
    </row>
    <row r="645" spans="1:256" s="209" customFormat="1">
      <c r="A645" s="121"/>
      <c r="B645" s="115"/>
      <c r="C645" s="116"/>
      <c r="D645" s="117"/>
      <c r="E645" s="118"/>
      <c r="F645" s="119"/>
      <c r="G645" s="120"/>
      <c r="H645" s="5"/>
      <c r="I645" s="39"/>
      <c r="J645" s="40"/>
      <c r="K645" s="41"/>
      <c r="L645" s="37"/>
      <c r="N645" s="38"/>
      <c r="O645" s="38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  <c r="EN645" s="4"/>
      <c r="EO645" s="4"/>
      <c r="EP645" s="4"/>
      <c r="EQ645" s="4"/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4"/>
      <c r="FE645" s="4"/>
      <c r="FF645" s="4"/>
      <c r="FG645" s="4"/>
      <c r="FH645" s="4"/>
      <c r="FI645" s="4"/>
      <c r="FJ645" s="4"/>
      <c r="FK645" s="4"/>
      <c r="FL645" s="4"/>
      <c r="FM645" s="4"/>
      <c r="FN645" s="4"/>
      <c r="FO645" s="4"/>
      <c r="FP645" s="4"/>
      <c r="FQ645" s="4"/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/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/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/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/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/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/>
      <c r="IR645" s="4"/>
      <c r="IS645" s="4"/>
      <c r="IT645" s="4"/>
      <c r="IU645" s="4"/>
      <c r="IV645" s="4"/>
    </row>
    <row r="646" spans="1:256" s="209" customFormat="1">
      <c r="A646" s="121"/>
      <c r="B646" s="115"/>
      <c r="C646" s="116"/>
      <c r="D646" s="117"/>
      <c r="E646" s="118"/>
      <c r="F646" s="119"/>
      <c r="G646" s="120"/>
      <c r="H646" s="5"/>
      <c r="I646" s="39"/>
      <c r="J646" s="40"/>
      <c r="K646" s="41"/>
      <c r="L646" s="37"/>
      <c r="N646" s="38"/>
      <c r="O646" s="38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/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4"/>
      <c r="FE646" s="4"/>
      <c r="FF646" s="4"/>
      <c r="FG646" s="4"/>
      <c r="FH646" s="4"/>
      <c r="FI646" s="4"/>
      <c r="FJ646" s="4"/>
      <c r="FK646" s="4"/>
      <c r="FL646" s="4"/>
      <c r="FM646" s="4"/>
      <c r="FN646" s="4"/>
      <c r="FO646" s="4"/>
      <c r="FP646" s="4"/>
      <c r="FQ646" s="4"/>
      <c r="FR646" s="4"/>
      <c r="FS646" s="4"/>
      <c r="FT646" s="4"/>
      <c r="FU646" s="4"/>
      <c r="FV646" s="4"/>
      <c r="FW646" s="4"/>
      <c r="FX646" s="4"/>
      <c r="FY646" s="4"/>
      <c r="FZ646" s="4"/>
      <c r="GA646" s="4"/>
      <c r="GB646" s="4"/>
      <c r="GC646" s="4"/>
      <c r="GD646" s="4"/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/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/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/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/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/>
      <c r="IR646" s="4"/>
      <c r="IS646" s="4"/>
      <c r="IT646" s="4"/>
      <c r="IU646" s="4"/>
      <c r="IV646" s="4"/>
    </row>
    <row r="647" spans="1:256" s="209" customFormat="1">
      <c r="A647" s="121"/>
      <c r="B647" s="115"/>
      <c r="C647" s="116"/>
      <c r="D647" s="117"/>
      <c r="E647" s="118"/>
      <c r="F647" s="119"/>
      <c r="G647" s="120"/>
      <c r="H647" s="5"/>
      <c r="I647" s="39"/>
      <c r="J647" s="40"/>
      <c r="K647" s="41"/>
      <c r="L647" s="37"/>
      <c r="N647" s="38"/>
      <c r="O647" s="38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/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4"/>
      <c r="FE647" s="4"/>
      <c r="FF647" s="4"/>
      <c r="FG647" s="4"/>
      <c r="FH647" s="4"/>
      <c r="FI647" s="4"/>
      <c r="FJ647" s="4"/>
      <c r="FK647" s="4"/>
      <c r="FL647" s="4"/>
      <c r="FM647" s="4"/>
      <c r="FN647" s="4"/>
      <c r="FO647" s="4"/>
      <c r="FP647" s="4"/>
      <c r="FQ647" s="4"/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/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/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/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/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/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/>
      <c r="IR647" s="4"/>
      <c r="IS647" s="4"/>
      <c r="IT647" s="4"/>
      <c r="IU647" s="4"/>
      <c r="IV647" s="4"/>
    </row>
    <row r="648" spans="1:256" s="209" customFormat="1">
      <c r="A648" s="121"/>
      <c r="B648" s="115"/>
      <c r="C648" s="116"/>
      <c r="D648" s="117"/>
      <c r="E648" s="118"/>
      <c r="F648" s="119"/>
      <c r="G648" s="120"/>
      <c r="H648" s="5"/>
      <c r="I648" s="39"/>
      <c r="J648" s="40"/>
      <c r="K648" s="41"/>
      <c r="L648" s="37"/>
      <c r="N648" s="38"/>
      <c r="O648" s="38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/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/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/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/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/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/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/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/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/>
      <c r="IR648" s="4"/>
      <c r="IS648" s="4"/>
      <c r="IT648" s="4"/>
      <c r="IU648" s="4"/>
      <c r="IV648" s="4"/>
    </row>
    <row r="649" spans="1:256" s="209" customFormat="1">
      <c r="A649" s="121"/>
      <c r="B649" s="115"/>
      <c r="C649" s="116"/>
      <c r="D649" s="117"/>
      <c r="E649" s="118"/>
      <c r="F649" s="119"/>
      <c r="G649" s="120"/>
      <c r="H649" s="5"/>
      <c r="I649" s="39"/>
      <c r="J649" s="40"/>
      <c r="K649" s="41"/>
      <c r="L649" s="37"/>
      <c r="N649" s="38"/>
      <c r="O649" s="38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/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/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/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/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/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/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/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/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/>
      <c r="IR649" s="4"/>
      <c r="IS649" s="4"/>
      <c r="IT649" s="4"/>
      <c r="IU649" s="4"/>
      <c r="IV649" s="4"/>
    </row>
    <row r="650" spans="1:256" s="209" customFormat="1">
      <c r="A650" s="121"/>
      <c r="B650" s="115"/>
      <c r="C650" s="116"/>
      <c r="D650" s="117"/>
      <c r="E650" s="118"/>
      <c r="F650" s="119"/>
      <c r="G650" s="120"/>
      <c r="H650" s="5"/>
      <c r="I650" s="39"/>
      <c r="J650" s="40"/>
      <c r="K650" s="41"/>
      <c r="L650" s="37"/>
      <c r="N650" s="38"/>
      <c r="O650" s="38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/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/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/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/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4"/>
      <c r="GR650" s="4"/>
      <c r="GS650" s="4"/>
      <c r="GT650" s="4"/>
      <c r="GU650" s="4"/>
      <c r="GV650" s="4"/>
      <c r="GW650" s="4"/>
      <c r="GX650" s="4"/>
      <c r="GY650" s="4"/>
      <c r="GZ650" s="4"/>
      <c r="HA650" s="4"/>
      <c r="HB650" s="4"/>
      <c r="HC650" s="4"/>
      <c r="HD650" s="4"/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/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/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/>
      <c r="IR650" s="4"/>
      <c r="IS650" s="4"/>
      <c r="IT650" s="4"/>
      <c r="IU650" s="4"/>
      <c r="IV650" s="4"/>
    </row>
    <row r="651" spans="1:256" s="209" customFormat="1">
      <c r="A651" s="121"/>
      <c r="B651" s="115"/>
      <c r="C651" s="116"/>
      <c r="D651" s="117"/>
      <c r="E651" s="118"/>
      <c r="F651" s="119"/>
      <c r="G651" s="120"/>
      <c r="H651" s="5"/>
      <c r="I651" s="39"/>
      <c r="J651" s="40"/>
      <c r="K651" s="41"/>
      <c r="L651" s="37"/>
      <c r="N651" s="38"/>
      <c r="O651" s="38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/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/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/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4"/>
      <c r="GE651" s="4"/>
      <c r="GF651" s="4"/>
      <c r="GG651" s="4"/>
      <c r="GH651" s="4"/>
      <c r="GI651" s="4"/>
      <c r="GJ651" s="4"/>
      <c r="GK651" s="4"/>
      <c r="GL651" s="4"/>
      <c r="GM651" s="4"/>
      <c r="GN651" s="4"/>
      <c r="GO651" s="4"/>
      <c r="GP651" s="4"/>
      <c r="GQ651" s="4"/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/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/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/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4"/>
      <c r="IR651" s="4"/>
      <c r="IS651" s="4"/>
      <c r="IT651" s="4"/>
      <c r="IU651" s="4"/>
      <c r="IV651" s="4"/>
    </row>
    <row r="653" spans="1:256" s="209" customFormat="1">
      <c r="A653" s="121"/>
      <c r="B653" s="115"/>
      <c r="C653" s="116"/>
      <c r="D653" s="117"/>
      <c r="E653" s="118"/>
      <c r="F653" s="119"/>
      <c r="G653" s="120"/>
      <c r="H653" s="5"/>
      <c r="I653" s="39"/>
      <c r="J653" s="40"/>
      <c r="K653" s="41"/>
      <c r="L653" s="37"/>
      <c r="N653" s="38"/>
      <c r="O653" s="38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/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/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/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/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/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/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/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/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4"/>
      <c r="IR653" s="4"/>
      <c r="IS653" s="4"/>
      <c r="IT653" s="4"/>
      <c r="IU653" s="4"/>
      <c r="IV653" s="4"/>
    </row>
    <row r="654" spans="1:256" s="209" customFormat="1">
      <c r="A654" s="121"/>
      <c r="B654" s="115"/>
      <c r="C654" s="116"/>
      <c r="D654" s="117"/>
      <c r="E654" s="118"/>
      <c r="F654" s="119"/>
      <c r="G654" s="120"/>
      <c r="H654" s="5"/>
      <c r="I654" s="39"/>
      <c r="J654" s="40"/>
      <c r="K654" s="41"/>
      <c r="L654" s="37"/>
      <c r="N654" s="38"/>
      <c r="O654" s="38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/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/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4"/>
      <c r="FR654" s="4"/>
      <c r="FS654" s="4"/>
      <c r="FT654" s="4"/>
      <c r="FU654" s="4"/>
      <c r="FV654" s="4"/>
      <c r="FW654" s="4"/>
      <c r="FX654" s="4"/>
      <c r="FY654" s="4"/>
      <c r="FZ654" s="4"/>
      <c r="GA654" s="4"/>
      <c r="GB654" s="4"/>
      <c r="GC654" s="4"/>
      <c r="GD654" s="4"/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/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/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/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/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/>
      <c r="IR654" s="4"/>
      <c r="IS654" s="4"/>
      <c r="IT654" s="4"/>
      <c r="IU654" s="4"/>
      <c r="IV654" s="4"/>
    </row>
    <row r="655" spans="1:256" s="209" customFormat="1">
      <c r="A655" s="121"/>
      <c r="B655" s="115"/>
      <c r="C655" s="116"/>
      <c r="D655" s="117"/>
      <c r="E655" s="118"/>
      <c r="F655" s="119"/>
      <c r="G655" s="120"/>
      <c r="H655" s="5"/>
      <c r="I655" s="39"/>
      <c r="J655" s="40"/>
      <c r="K655" s="41"/>
      <c r="L655" s="37"/>
      <c r="N655" s="38"/>
      <c r="O655" s="38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  <c r="EN655" s="4"/>
      <c r="EO655" s="4"/>
      <c r="EP655" s="4"/>
      <c r="EQ655" s="4"/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/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/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/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/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/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/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/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/>
      <c r="IR655" s="4"/>
      <c r="IS655" s="4"/>
      <c r="IT655" s="4"/>
      <c r="IU655" s="4"/>
      <c r="IV655" s="4"/>
    </row>
    <row r="656" spans="1:256" s="209" customFormat="1">
      <c r="A656" s="121"/>
      <c r="B656" s="115"/>
      <c r="C656" s="116"/>
      <c r="D656" s="117"/>
      <c r="E656" s="118"/>
      <c r="F656" s="119"/>
      <c r="G656" s="120"/>
      <c r="H656" s="5"/>
      <c r="I656" s="39"/>
      <c r="J656" s="40"/>
      <c r="K656" s="41"/>
      <c r="L656" s="37"/>
      <c r="N656" s="38"/>
      <c r="O656" s="38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/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/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/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/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/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4"/>
      <c r="HE656" s="4"/>
      <c r="HF656" s="4"/>
      <c r="HG656" s="4"/>
      <c r="HH656" s="4"/>
      <c r="HI656" s="4"/>
      <c r="HJ656" s="4"/>
      <c r="HK656" s="4"/>
      <c r="HL656" s="4"/>
      <c r="HM656" s="4"/>
      <c r="HN656" s="4"/>
      <c r="HO656" s="4"/>
      <c r="HP656" s="4"/>
      <c r="HQ656" s="4"/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/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/>
      <c r="IR656" s="4"/>
      <c r="IS656" s="4"/>
      <c r="IT656" s="4"/>
      <c r="IU656" s="4"/>
      <c r="IV656" s="4"/>
    </row>
    <row r="657" spans="1:256" s="209" customFormat="1">
      <c r="A657" s="121"/>
      <c r="B657" s="115"/>
      <c r="C657" s="116"/>
      <c r="D657" s="117"/>
      <c r="E657" s="118"/>
      <c r="F657" s="119"/>
      <c r="G657" s="120"/>
      <c r="H657" s="5"/>
      <c r="I657" s="39"/>
      <c r="J657" s="40"/>
      <c r="K657" s="41"/>
      <c r="L657" s="37"/>
      <c r="N657" s="38"/>
      <c r="O657" s="38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  <c r="EN657" s="4"/>
      <c r="EO657" s="4"/>
      <c r="EP657" s="4"/>
      <c r="EQ657" s="4"/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/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/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/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/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/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/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/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/>
      <c r="IR657" s="4"/>
      <c r="IS657" s="4"/>
      <c r="IT657" s="4"/>
      <c r="IU657" s="4"/>
      <c r="IV657" s="4"/>
    </row>
    <row r="658" spans="1:256" s="209" customFormat="1">
      <c r="A658" s="121"/>
      <c r="B658" s="115"/>
      <c r="C658" s="116"/>
      <c r="D658" s="117"/>
      <c r="E658" s="118"/>
      <c r="F658" s="119"/>
      <c r="G658" s="120"/>
      <c r="H658" s="5"/>
      <c r="I658" s="39"/>
      <c r="J658" s="40"/>
      <c r="K658" s="41"/>
      <c r="L658" s="37"/>
      <c r="N658" s="38"/>
      <c r="O658" s="38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  <c r="EN658" s="4"/>
      <c r="EO658" s="4"/>
      <c r="EP658" s="4"/>
      <c r="EQ658" s="4"/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/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/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/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/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/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/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/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/>
      <c r="IR658" s="4"/>
      <c r="IS658" s="4"/>
      <c r="IT658" s="4"/>
      <c r="IU658" s="4"/>
      <c r="IV658" s="4"/>
    </row>
    <row r="659" spans="1:256" s="209" customFormat="1">
      <c r="A659" s="121"/>
      <c r="B659" s="115"/>
      <c r="C659" s="116"/>
      <c r="D659" s="117"/>
      <c r="E659" s="118"/>
      <c r="F659" s="119"/>
      <c r="G659" s="120"/>
      <c r="H659" s="5"/>
      <c r="I659" s="39"/>
      <c r="J659" s="40"/>
      <c r="K659" s="41"/>
      <c r="L659" s="37"/>
      <c r="N659" s="38"/>
      <c r="O659" s="38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/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/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4"/>
      <c r="FR659" s="4"/>
      <c r="FS659" s="4"/>
      <c r="FT659" s="4"/>
      <c r="FU659" s="4"/>
      <c r="FV659" s="4"/>
      <c r="FW659" s="4"/>
      <c r="FX659" s="4"/>
      <c r="FY659" s="4"/>
      <c r="FZ659" s="4"/>
      <c r="GA659" s="4"/>
      <c r="GB659" s="4"/>
      <c r="GC659" s="4"/>
      <c r="GD659" s="4"/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/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/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/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/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/>
      <c r="IR659" s="4"/>
      <c r="IS659" s="4"/>
      <c r="IT659" s="4"/>
      <c r="IU659" s="4"/>
      <c r="IV659" s="4"/>
    </row>
    <row r="660" spans="1:256" s="209" customFormat="1">
      <c r="A660" s="121"/>
      <c r="B660" s="115"/>
      <c r="C660" s="116"/>
      <c r="D660" s="117"/>
      <c r="E660" s="118"/>
      <c r="F660" s="119"/>
      <c r="G660" s="120"/>
      <c r="H660" s="5"/>
      <c r="I660" s="39"/>
      <c r="J660" s="40"/>
      <c r="K660" s="41"/>
      <c r="L660" s="37"/>
      <c r="N660" s="38"/>
      <c r="O660" s="38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/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/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4"/>
      <c r="FR660" s="4"/>
      <c r="FS660" s="4"/>
      <c r="FT660" s="4"/>
      <c r="FU660" s="4"/>
      <c r="FV660" s="4"/>
      <c r="FW660" s="4"/>
      <c r="FX660" s="4"/>
      <c r="FY660" s="4"/>
      <c r="FZ660" s="4"/>
      <c r="GA660" s="4"/>
      <c r="GB660" s="4"/>
      <c r="GC660" s="4"/>
      <c r="GD660" s="4"/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/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/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/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/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/>
      <c r="IR660" s="4"/>
      <c r="IS660" s="4"/>
      <c r="IT660" s="4"/>
      <c r="IU660" s="4"/>
      <c r="IV660" s="4"/>
    </row>
    <row r="661" spans="1:256" s="209" customFormat="1">
      <c r="A661" s="121"/>
      <c r="B661" s="115"/>
      <c r="C661" s="116"/>
      <c r="D661" s="117"/>
      <c r="E661" s="118"/>
      <c r="F661" s="119"/>
      <c r="G661" s="120"/>
      <c r="H661" s="5"/>
      <c r="I661" s="39"/>
      <c r="J661" s="40"/>
      <c r="K661" s="41"/>
      <c r="L661" s="37"/>
      <c r="N661" s="38"/>
      <c r="O661" s="38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/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/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/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/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/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/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/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/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4"/>
      <c r="IR661" s="4"/>
      <c r="IS661" s="4"/>
      <c r="IT661" s="4"/>
      <c r="IU661" s="4"/>
      <c r="IV661" s="4"/>
    </row>
    <row r="662" spans="1:256" s="209" customFormat="1">
      <c r="A662" s="121"/>
      <c r="B662" s="115"/>
      <c r="C662" s="116"/>
      <c r="D662" s="117"/>
      <c r="E662" s="118"/>
      <c r="F662" s="119"/>
      <c r="G662" s="120"/>
      <c r="H662" s="5"/>
      <c r="I662" s="39"/>
      <c r="J662" s="40"/>
      <c r="K662" s="41"/>
      <c r="L662" s="37"/>
      <c r="N662" s="38"/>
      <c r="O662" s="38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  <c r="EN662" s="4"/>
      <c r="EO662" s="4"/>
      <c r="EP662" s="4"/>
      <c r="EQ662" s="4"/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4"/>
      <c r="FE662" s="4"/>
      <c r="FF662" s="4"/>
      <c r="FG662" s="4"/>
      <c r="FH662" s="4"/>
      <c r="FI662" s="4"/>
      <c r="FJ662" s="4"/>
      <c r="FK662" s="4"/>
      <c r="FL662" s="4"/>
      <c r="FM662" s="4"/>
      <c r="FN662" s="4"/>
      <c r="FO662" s="4"/>
      <c r="FP662" s="4"/>
      <c r="FQ662" s="4"/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/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/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/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/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/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/>
      <c r="IR662" s="4"/>
      <c r="IS662" s="4"/>
      <c r="IT662" s="4"/>
      <c r="IU662" s="4"/>
      <c r="IV662" s="4"/>
    </row>
    <row r="663" spans="1:256" s="209" customFormat="1">
      <c r="A663" s="121"/>
      <c r="B663" s="115"/>
      <c r="C663" s="116"/>
      <c r="D663" s="117"/>
      <c r="E663" s="118"/>
      <c r="F663" s="119"/>
      <c r="G663" s="120"/>
      <c r="H663" s="5"/>
      <c r="I663" s="39"/>
      <c r="J663" s="40"/>
      <c r="K663" s="41"/>
      <c r="L663" s="37"/>
      <c r="N663" s="38"/>
      <c r="O663" s="38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/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/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/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/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/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/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/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/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/>
      <c r="IR663" s="4"/>
      <c r="IS663" s="4"/>
      <c r="IT663" s="4"/>
      <c r="IU663" s="4"/>
      <c r="IV663" s="4"/>
    </row>
    <row r="664" spans="1:256" s="209" customFormat="1">
      <c r="A664" s="121"/>
      <c r="B664" s="115"/>
      <c r="C664" s="116"/>
      <c r="D664" s="117"/>
      <c r="E664" s="118"/>
      <c r="F664" s="119"/>
      <c r="G664" s="120"/>
      <c r="H664" s="5"/>
      <c r="I664" s="39"/>
      <c r="J664" s="40"/>
      <c r="K664" s="41"/>
      <c r="L664" s="37"/>
      <c r="N664" s="38"/>
      <c r="O664" s="38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/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/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4"/>
      <c r="FR664" s="4"/>
      <c r="FS664" s="4"/>
      <c r="FT664" s="4"/>
      <c r="FU664" s="4"/>
      <c r="FV664" s="4"/>
      <c r="FW664" s="4"/>
      <c r="FX664" s="4"/>
      <c r="FY664" s="4"/>
      <c r="FZ664" s="4"/>
      <c r="GA664" s="4"/>
      <c r="GB664" s="4"/>
      <c r="GC664" s="4"/>
      <c r="GD664" s="4"/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/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/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/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/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4"/>
      <c r="IR664" s="4"/>
      <c r="IS664" s="4"/>
      <c r="IT664" s="4"/>
      <c r="IU664" s="4"/>
      <c r="IV664" s="4"/>
    </row>
    <row r="665" spans="1:256" s="209" customFormat="1">
      <c r="A665" s="121"/>
      <c r="B665" s="115"/>
      <c r="C665" s="116"/>
      <c r="D665" s="117"/>
      <c r="E665" s="118"/>
      <c r="F665" s="119"/>
      <c r="G665" s="120"/>
      <c r="H665" s="5"/>
      <c r="I665" s="39"/>
      <c r="J665" s="40"/>
      <c r="K665" s="41"/>
      <c r="L665" s="37"/>
      <c r="N665" s="38"/>
      <c r="O665" s="38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/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/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/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/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/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4"/>
      <c r="HE665" s="4"/>
      <c r="HF665" s="4"/>
      <c r="HG665" s="4"/>
      <c r="HH665" s="4"/>
      <c r="HI665" s="4"/>
      <c r="HJ665" s="4"/>
      <c r="HK665" s="4"/>
      <c r="HL665" s="4"/>
      <c r="HM665" s="4"/>
      <c r="HN665" s="4"/>
      <c r="HO665" s="4"/>
      <c r="HP665" s="4"/>
      <c r="HQ665" s="4"/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/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/>
      <c r="IR665" s="4"/>
      <c r="IS665" s="4"/>
      <c r="IT665" s="4"/>
      <c r="IU665" s="4"/>
      <c r="IV665" s="4"/>
    </row>
    <row r="666" spans="1:256" s="209" customFormat="1">
      <c r="A666" s="121"/>
      <c r="B666" s="115"/>
      <c r="C666" s="116"/>
      <c r="D666" s="117"/>
      <c r="E666" s="118"/>
      <c r="F666" s="119"/>
      <c r="G666" s="120"/>
      <c r="H666" s="5"/>
      <c r="I666" s="39"/>
      <c r="J666" s="40"/>
      <c r="K666" s="41"/>
      <c r="L666" s="37"/>
      <c r="N666" s="38"/>
      <c r="O666" s="38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  <c r="EN666" s="4"/>
      <c r="EO666" s="4"/>
      <c r="EP666" s="4"/>
      <c r="EQ666" s="4"/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/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/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/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/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4"/>
      <c r="HE666" s="4"/>
      <c r="HF666" s="4"/>
      <c r="HG666" s="4"/>
      <c r="HH666" s="4"/>
      <c r="HI666" s="4"/>
      <c r="HJ666" s="4"/>
      <c r="HK666" s="4"/>
      <c r="HL666" s="4"/>
      <c r="HM666" s="4"/>
      <c r="HN666" s="4"/>
      <c r="HO666" s="4"/>
      <c r="HP666" s="4"/>
      <c r="HQ666" s="4"/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/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/>
      <c r="IR666" s="4"/>
      <c r="IS666" s="4"/>
      <c r="IT666" s="4"/>
      <c r="IU666" s="4"/>
      <c r="IV666" s="4"/>
    </row>
    <row r="667" spans="1:256" s="209" customFormat="1">
      <c r="A667" s="121"/>
      <c r="B667" s="115"/>
      <c r="C667" s="116"/>
      <c r="D667" s="117"/>
      <c r="E667" s="118"/>
      <c r="F667" s="119"/>
      <c r="G667" s="120"/>
      <c r="H667" s="5"/>
      <c r="I667" s="39"/>
      <c r="J667" s="40"/>
      <c r="K667" s="41"/>
      <c r="L667" s="37"/>
      <c r="N667" s="38"/>
      <c r="O667" s="38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/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/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/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/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/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/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/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/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/>
      <c r="IR667" s="4"/>
      <c r="IS667" s="4"/>
      <c r="IT667" s="4"/>
      <c r="IU667" s="4"/>
      <c r="IV667" s="4"/>
    </row>
    <row r="668" spans="1:256" s="209" customFormat="1">
      <c r="A668" s="121"/>
      <c r="B668" s="115"/>
      <c r="C668" s="116"/>
      <c r="D668" s="117"/>
      <c r="E668" s="118"/>
      <c r="F668" s="119"/>
      <c r="G668" s="120"/>
      <c r="H668" s="5"/>
      <c r="I668" s="39"/>
      <c r="J668" s="40"/>
      <c r="K668" s="41"/>
      <c r="L668" s="37"/>
      <c r="N668" s="38"/>
      <c r="O668" s="38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/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/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/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/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/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/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/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/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/>
      <c r="IR668" s="4"/>
      <c r="IS668" s="4"/>
      <c r="IT668" s="4"/>
      <c r="IU668" s="4"/>
      <c r="IV668" s="4"/>
    </row>
    <row r="669" spans="1:256" s="209" customFormat="1">
      <c r="A669" s="121"/>
      <c r="B669" s="115"/>
      <c r="C669" s="116"/>
      <c r="D669" s="117"/>
      <c r="E669" s="118"/>
      <c r="F669" s="119"/>
      <c r="G669" s="120"/>
      <c r="H669" s="5"/>
      <c r="I669" s="39"/>
      <c r="J669" s="40"/>
      <c r="K669" s="41"/>
      <c r="L669" s="37"/>
      <c r="N669" s="38"/>
      <c r="O669" s="38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/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/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/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/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/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/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/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4"/>
      <c r="IE669" s="4"/>
      <c r="IF669" s="4"/>
      <c r="IG669" s="4"/>
      <c r="IH669" s="4"/>
      <c r="II669" s="4"/>
      <c r="IJ669" s="4"/>
      <c r="IK669" s="4"/>
      <c r="IL669" s="4"/>
      <c r="IM669" s="4"/>
      <c r="IN669" s="4"/>
      <c r="IO669" s="4"/>
      <c r="IP669" s="4"/>
      <c r="IQ669" s="4"/>
      <c r="IR669" s="4"/>
      <c r="IS669" s="4"/>
      <c r="IT669" s="4"/>
      <c r="IU669" s="4"/>
      <c r="IV669" s="4"/>
    </row>
    <row r="671" spans="1:256" s="209" customFormat="1">
      <c r="A671" s="121"/>
      <c r="B671" s="115"/>
      <c r="C671" s="116"/>
      <c r="D671" s="117"/>
      <c r="E671" s="118"/>
      <c r="F671" s="119"/>
      <c r="G671" s="120"/>
      <c r="H671" s="5"/>
      <c r="I671" s="39"/>
      <c r="J671" s="40"/>
      <c r="K671" s="41"/>
      <c r="L671" s="37"/>
      <c r="N671" s="38"/>
      <c r="O671" s="38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  <c r="EN671" s="4"/>
      <c r="EO671" s="4"/>
      <c r="EP671" s="4"/>
      <c r="EQ671" s="4"/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/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/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/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/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/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/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/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/>
      <c r="IR671" s="4"/>
      <c r="IS671" s="4"/>
      <c r="IT671" s="4"/>
      <c r="IU671" s="4"/>
      <c r="IV671" s="4"/>
    </row>
    <row r="672" spans="1:256" s="209" customFormat="1">
      <c r="A672" s="121"/>
      <c r="B672" s="115"/>
      <c r="C672" s="116"/>
      <c r="D672" s="117"/>
      <c r="E672" s="118"/>
      <c r="F672" s="119"/>
      <c r="G672" s="120"/>
      <c r="H672" s="5"/>
      <c r="I672" s="39"/>
      <c r="J672" s="40"/>
      <c r="K672" s="41"/>
      <c r="L672" s="37"/>
      <c r="N672" s="38"/>
      <c r="O672" s="38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  <c r="EN672" s="4"/>
      <c r="EO672" s="4"/>
      <c r="EP672" s="4"/>
      <c r="EQ672" s="4"/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/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/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/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/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/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/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/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/>
      <c r="IR672" s="4"/>
      <c r="IS672" s="4"/>
      <c r="IT672" s="4"/>
      <c r="IU672" s="4"/>
      <c r="IV672" s="4"/>
    </row>
    <row r="673" spans="1:256" s="209" customFormat="1">
      <c r="A673" s="121"/>
      <c r="B673" s="115"/>
      <c r="C673" s="116"/>
      <c r="D673" s="117"/>
      <c r="E673" s="118"/>
      <c r="F673" s="119"/>
      <c r="G673" s="120"/>
      <c r="H673" s="5"/>
      <c r="I673" s="39"/>
      <c r="J673" s="40"/>
      <c r="K673" s="41"/>
      <c r="L673" s="37"/>
      <c r="N673" s="38"/>
      <c r="O673" s="38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/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/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/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/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/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/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/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/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/>
      <c r="IR673" s="4"/>
      <c r="IS673" s="4"/>
      <c r="IT673" s="4"/>
      <c r="IU673" s="4"/>
      <c r="IV673" s="4"/>
    </row>
    <row r="675" spans="1:256" s="209" customFormat="1">
      <c r="A675" s="121"/>
      <c r="B675" s="115"/>
      <c r="C675" s="116"/>
      <c r="D675" s="117"/>
      <c r="E675" s="118"/>
      <c r="F675" s="119"/>
      <c r="G675" s="120"/>
      <c r="H675" s="5"/>
      <c r="I675" s="39"/>
      <c r="J675" s="40"/>
      <c r="K675" s="41"/>
      <c r="L675" s="37"/>
      <c r="N675" s="38"/>
      <c r="O675" s="38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/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/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/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/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/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4"/>
      <c r="HE675" s="4"/>
      <c r="HF675" s="4"/>
      <c r="HG675" s="4"/>
      <c r="HH675" s="4"/>
      <c r="HI675" s="4"/>
      <c r="HJ675" s="4"/>
      <c r="HK675" s="4"/>
      <c r="HL675" s="4"/>
      <c r="HM675" s="4"/>
      <c r="HN675" s="4"/>
      <c r="HO675" s="4"/>
      <c r="HP675" s="4"/>
      <c r="HQ675" s="4"/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4"/>
      <c r="IE675" s="4"/>
      <c r="IF675" s="4"/>
      <c r="IG675" s="4"/>
      <c r="IH675" s="4"/>
      <c r="II675" s="4"/>
      <c r="IJ675" s="4"/>
      <c r="IK675" s="4"/>
      <c r="IL675" s="4"/>
      <c r="IM675" s="4"/>
      <c r="IN675" s="4"/>
      <c r="IO675" s="4"/>
      <c r="IP675" s="4"/>
      <c r="IQ675" s="4"/>
      <c r="IR675" s="4"/>
      <c r="IS675" s="4"/>
      <c r="IT675" s="4"/>
      <c r="IU675" s="4"/>
      <c r="IV675" s="4"/>
    </row>
    <row r="676" spans="1:256" s="209" customFormat="1">
      <c r="A676" s="121"/>
      <c r="B676" s="115"/>
      <c r="C676" s="116"/>
      <c r="D676" s="117"/>
      <c r="E676" s="118"/>
      <c r="F676" s="119"/>
      <c r="G676" s="120"/>
      <c r="H676" s="5"/>
      <c r="I676" s="39"/>
      <c r="J676" s="40"/>
      <c r="K676" s="41"/>
      <c r="L676" s="37"/>
      <c r="N676" s="38"/>
      <c r="O676" s="38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/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/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/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/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/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/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4"/>
      <c r="HR676" s="4"/>
      <c r="HS676" s="4"/>
      <c r="HT676" s="4"/>
      <c r="HU676" s="4"/>
      <c r="HV676" s="4"/>
      <c r="HW676" s="4"/>
      <c r="HX676" s="4"/>
      <c r="HY676" s="4"/>
      <c r="HZ676" s="4"/>
      <c r="IA676" s="4"/>
      <c r="IB676" s="4"/>
      <c r="IC676" s="4"/>
      <c r="ID676" s="4"/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/>
      <c r="IR676" s="4"/>
      <c r="IS676" s="4"/>
      <c r="IT676" s="4"/>
      <c r="IU676" s="4"/>
      <c r="IV676" s="4"/>
    </row>
    <row r="678" spans="1:256" s="209" customFormat="1">
      <c r="A678" s="121"/>
      <c r="B678" s="115"/>
      <c r="C678" s="116"/>
      <c r="D678" s="117"/>
      <c r="E678" s="118"/>
      <c r="F678" s="119"/>
      <c r="G678" s="120"/>
      <c r="H678" s="5"/>
      <c r="I678" s="39"/>
      <c r="J678" s="40"/>
      <c r="K678" s="41"/>
      <c r="L678" s="37"/>
      <c r="N678" s="38"/>
      <c r="O678" s="38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  <c r="EN678" s="4"/>
      <c r="EO678" s="4"/>
      <c r="EP678" s="4"/>
      <c r="EQ678" s="4"/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/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4"/>
      <c r="FR678" s="4"/>
      <c r="FS678" s="4"/>
      <c r="FT678" s="4"/>
      <c r="FU678" s="4"/>
      <c r="FV678" s="4"/>
      <c r="FW678" s="4"/>
      <c r="FX678" s="4"/>
      <c r="FY678" s="4"/>
      <c r="FZ678" s="4"/>
      <c r="GA678" s="4"/>
      <c r="GB678" s="4"/>
      <c r="GC678" s="4"/>
      <c r="GD678" s="4"/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/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4"/>
      <c r="HE678" s="4"/>
      <c r="HF678" s="4"/>
      <c r="HG678" s="4"/>
      <c r="HH678" s="4"/>
      <c r="HI678" s="4"/>
      <c r="HJ678" s="4"/>
      <c r="HK678" s="4"/>
      <c r="HL678" s="4"/>
      <c r="HM678" s="4"/>
      <c r="HN678" s="4"/>
      <c r="HO678" s="4"/>
      <c r="HP678" s="4"/>
      <c r="HQ678" s="4"/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/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/>
      <c r="IR678" s="4"/>
      <c r="IS678" s="4"/>
      <c r="IT678" s="4"/>
      <c r="IU678" s="4"/>
      <c r="IV678" s="4"/>
    </row>
    <row r="679" spans="1:256" s="209" customFormat="1">
      <c r="A679" s="121"/>
      <c r="B679" s="115"/>
      <c r="C679" s="116"/>
      <c r="D679" s="117"/>
      <c r="E679" s="118"/>
      <c r="F679" s="119"/>
      <c r="G679" s="120"/>
      <c r="H679" s="5"/>
      <c r="I679" s="39"/>
      <c r="J679" s="40"/>
      <c r="K679" s="41"/>
      <c r="L679" s="37"/>
      <c r="N679" s="38"/>
      <c r="O679" s="38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  <c r="EN679" s="4"/>
      <c r="EO679" s="4"/>
      <c r="EP679" s="4"/>
      <c r="EQ679" s="4"/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/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/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/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/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/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/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/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/>
      <c r="IR679" s="4"/>
      <c r="IS679" s="4"/>
      <c r="IT679" s="4"/>
      <c r="IU679" s="4"/>
      <c r="IV679" s="4"/>
    </row>
    <row r="681" spans="1:256" s="209" customFormat="1">
      <c r="A681" s="121"/>
      <c r="B681" s="115"/>
      <c r="C681" s="116"/>
      <c r="D681" s="117"/>
      <c r="E681" s="118"/>
      <c r="F681" s="119"/>
      <c r="G681" s="120"/>
      <c r="H681" s="5"/>
      <c r="I681" s="39"/>
      <c r="J681" s="40"/>
      <c r="K681" s="41"/>
      <c r="L681" s="37"/>
      <c r="N681" s="38"/>
      <c r="O681" s="38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/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/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/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/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/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/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4"/>
      <c r="HR681" s="4"/>
      <c r="HS681" s="4"/>
      <c r="HT681" s="4"/>
      <c r="HU681" s="4"/>
      <c r="HV681" s="4"/>
      <c r="HW681" s="4"/>
      <c r="HX681" s="4"/>
      <c r="HY681" s="4"/>
      <c r="HZ681" s="4"/>
      <c r="IA681" s="4"/>
      <c r="IB681" s="4"/>
      <c r="IC681" s="4"/>
      <c r="ID681" s="4"/>
      <c r="IE681" s="4"/>
      <c r="IF681" s="4"/>
      <c r="IG681" s="4"/>
      <c r="IH681" s="4"/>
      <c r="II681" s="4"/>
      <c r="IJ681" s="4"/>
      <c r="IK681" s="4"/>
      <c r="IL681" s="4"/>
      <c r="IM681" s="4"/>
      <c r="IN681" s="4"/>
      <c r="IO681" s="4"/>
      <c r="IP681" s="4"/>
      <c r="IQ681" s="4"/>
      <c r="IR681" s="4"/>
      <c r="IS681" s="4"/>
      <c r="IT681" s="4"/>
      <c r="IU681" s="4"/>
      <c r="IV681" s="4"/>
    </row>
    <row r="682" spans="1:256" s="209" customFormat="1">
      <c r="A682" s="121"/>
      <c r="B682" s="115"/>
      <c r="C682" s="116"/>
      <c r="D682" s="117"/>
      <c r="E682" s="118"/>
      <c r="F682" s="119"/>
      <c r="G682" s="120"/>
      <c r="H682" s="5"/>
      <c r="I682" s="39"/>
      <c r="J682" s="40"/>
      <c r="K682" s="41"/>
      <c r="L682" s="37"/>
      <c r="N682" s="38"/>
      <c r="O682" s="38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/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/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/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/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4"/>
      <c r="GR682" s="4"/>
      <c r="GS682" s="4"/>
      <c r="GT682" s="4"/>
      <c r="GU682" s="4"/>
      <c r="GV682" s="4"/>
      <c r="GW682" s="4"/>
      <c r="GX682" s="4"/>
      <c r="GY682" s="4"/>
      <c r="GZ682" s="4"/>
      <c r="HA682" s="4"/>
      <c r="HB682" s="4"/>
      <c r="HC682" s="4"/>
      <c r="HD682" s="4"/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4"/>
      <c r="HR682" s="4"/>
      <c r="HS682" s="4"/>
      <c r="HT682" s="4"/>
      <c r="HU682" s="4"/>
      <c r="HV682" s="4"/>
      <c r="HW682" s="4"/>
      <c r="HX682" s="4"/>
      <c r="HY682" s="4"/>
      <c r="HZ682" s="4"/>
      <c r="IA682" s="4"/>
      <c r="IB682" s="4"/>
      <c r="IC682" s="4"/>
      <c r="ID682" s="4"/>
      <c r="IE682" s="4"/>
      <c r="IF682" s="4"/>
      <c r="IG682" s="4"/>
      <c r="IH682" s="4"/>
      <c r="II682" s="4"/>
      <c r="IJ682" s="4"/>
      <c r="IK682" s="4"/>
      <c r="IL682" s="4"/>
      <c r="IM682" s="4"/>
      <c r="IN682" s="4"/>
      <c r="IO682" s="4"/>
      <c r="IP682" s="4"/>
      <c r="IQ682" s="4"/>
      <c r="IR682" s="4"/>
      <c r="IS682" s="4"/>
      <c r="IT682" s="4"/>
      <c r="IU682" s="4"/>
      <c r="IV682" s="4"/>
    </row>
    <row r="683" spans="1:256" s="209" customFormat="1">
      <c r="A683" s="121"/>
      <c r="B683" s="115"/>
      <c r="C683" s="116"/>
      <c r="D683" s="117"/>
      <c r="E683" s="118"/>
      <c r="F683" s="119"/>
      <c r="G683" s="120"/>
      <c r="H683" s="5"/>
      <c r="I683" s="39"/>
      <c r="J683" s="40"/>
      <c r="K683" s="41"/>
      <c r="L683" s="37"/>
      <c r="N683" s="38"/>
      <c r="O683" s="38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/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/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/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/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/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/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/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/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/>
      <c r="IR683" s="4"/>
      <c r="IS683" s="4"/>
      <c r="IT683" s="4"/>
      <c r="IU683" s="4"/>
      <c r="IV683" s="4"/>
    </row>
    <row r="685" spans="1:256" s="209" customFormat="1">
      <c r="A685" s="121"/>
      <c r="B685" s="115"/>
      <c r="C685" s="116"/>
      <c r="D685" s="117"/>
      <c r="E685" s="118"/>
      <c r="F685" s="119"/>
      <c r="G685" s="120"/>
      <c r="H685" s="5"/>
      <c r="I685" s="39"/>
      <c r="J685" s="40"/>
      <c r="K685" s="41"/>
      <c r="L685" s="37"/>
      <c r="N685" s="38"/>
      <c r="O685" s="38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/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/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/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/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/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/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/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/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/>
      <c r="IR685" s="4"/>
      <c r="IS685" s="4"/>
      <c r="IT685" s="4"/>
      <c r="IU685" s="4"/>
      <c r="IV685" s="4"/>
    </row>
    <row r="686" spans="1:256" s="209" customFormat="1">
      <c r="A686" s="121"/>
      <c r="B686" s="115"/>
      <c r="C686" s="116"/>
      <c r="D686" s="117"/>
      <c r="E686" s="118"/>
      <c r="F686" s="119"/>
      <c r="G686" s="120"/>
      <c r="H686" s="5"/>
      <c r="I686" s="39"/>
      <c r="J686" s="40"/>
      <c r="K686" s="41"/>
      <c r="L686" s="37"/>
      <c r="N686" s="38"/>
      <c r="O686" s="38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/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/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/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/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/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/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/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/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/>
      <c r="IR686" s="4"/>
      <c r="IS686" s="4"/>
      <c r="IT686" s="4"/>
      <c r="IU686" s="4"/>
      <c r="IV686" s="4"/>
    </row>
    <row r="687" spans="1:256" s="209" customFormat="1">
      <c r="A687" s="121"/>
      <c r="B687" s="115"/>
      <c r="C687" s="116"/>
      <c r="D687" s="117"/>
      <c r="E687" s="118"/>
      <c r="F687" s="119"/>
      <c r="G687" s="120"/>
      <c r="H687" s="5"/>
      <c r="I687" s="39"/>
      <c r="J687" s="40"/>
      <c r="K687" s="41"/>
      <c r="L687" s="37"/>
      <c r="N687" s="38"/>
      <c r="O687" s="38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  <c r="EN687" s="4"/>
      <c r="EO687" s="4"/>
      <c r="EP687" s="4"/>
      <c r="EQ687" s="4"/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/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4"/>
      <c r="FR687" s="4"/>
      <c r="FS687" s="4"/>
      <c r="FT687" s="4"/>
      <c r="FU687" s="4"/>
      <c r="FV687" s="4"/>
      <c r="FW687" s="4"/>
      <c r="FX687" s="4"/>
      <c r="FY687" s="4"/>
      <c r="FZ687" s="4"/>
      <c r="GA687" s="4"/>
      <c r="GB687" s="4"/>
      <c r="GC687" s="4"/>
      <c r="GD687" s="4"/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/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/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/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/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/>
      <c r="IR687" s="4"/>
      <c r="IS687" s="4"/>
      <c r="IT687" s="4"/>
      <c r="IU687" s="4"/>
      <c r="IV687" s="4"/>
    </row>
    <row r="689" spans="1:256" s="209" customFormat="1">
      <c r="A689" s="121"/>
      <c r="B689" s="115"/>
      <c r="C689" s="116"/>
      <c r="D689" s="117"/>
      <c r="E689" s="118"/>
      <c r="F689" s="119"/>
      <c r="G689" s="120"/>
      <c r="H689" s="5"/>
      <c r="I689" s="39"/>
      <c r="J689" s="40"/>
      <c r="K689" s="41"/>
      <c r="L689" s="37"/>
      <c r="N689" s="38"/>
      <c r="O689" s="38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  <c r="EN689" s="4"/>
      <c r="EO689" s="4"/>
      <c r="EP689" s="4"/>
      <c r="EQ689" s="4"/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/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/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/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/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/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/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/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/>
      <c r="IR689" s="4"/>
      <c r="IS689" s="4"/>
      <c r="IT689" s="4"/>
      <c r="IU689" s="4"/>
      <c r="IV689" s="4"/>
    </row>
    <row r="690" spans="1:256" s="209" customFormat="1">
      <c r="A690" s="121"/>
      <c r="B690" s="115"/>
      <c r="C690" s="116"/>
      <c r="D690" s="117"/>
      <c r="E690" s="118"/>
      <c r="F690" s="119"/>
      <c r="G690" s="120"/>
      <c r="H690" s="5"/>
      <c r="I690" s="39"/>
      <c r="J690" s="40"/>
      <c r="K690" s="41"/>
      <c r="L690" s="37"/>
      <c r="N690" s="38"/>
      <c r="O690" s="38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  <c r="EN690" s="4"/>
      <c r="EO690" s="4"/>
      <c r="EP690" s="4"/>
      <c r="EQ690" s="4"/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/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/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/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/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/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/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/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/>
      <c r="IR690" s="4"/>
      <c r="IS690" s="4"/>
      <c r="IT690" s="4"/>
      <c r="IU690" s="4"/>
      <c r="IV690" s="4"/>
    </row>
    <row r="692" spans="1:256" s="209" customFormat="1">
      <c r="A692" s="121"/>
      <c r="B692" s="115"/>
      <c r="C692" s="116"/>
      <c r="D692" s="117"/>
      <c r="E692" s="118"/>
      <c r="F692" s="119"/>
      <c r="G692" s="120"/>
      <c r="H692" s="5"/>
      <c r="I692" s="39"/>
      <c r="J692" s="40"/>
      <c r="K692" s="41"/>
      <c r="L692" s="37"/>
      <c r="N692" s="38"/>
      <c r="O692" s="38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/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4"/>
      <c r="FE692" s="4"/>
      <c r="FF692" s="4"/>
      <c r="FG692" s="4"/>
      <c r="FH692" s="4"/>
      <c r="FI692" s="4"/>
      <c r="FJ692" s="4"/>
      <c r="FK692" s="4"/>
      <c r="FL692" s="4"/>
      <c r="FM692" s="4"/>
      <c r="FN692" s="4"/>
      <c r="FO692" s="4"/>
      <c r="FP692" s="4"/>
      <c r="FQ692" s="4"/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/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/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/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/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4"/>
      <c r="IE692" s="4"/>
      <c r="IF692" s="4"/>
      <c r="IG692" s="4"/>
      <c r="IH692" s="4"/>
      <c r="II692" s="4"/>
      <c r="IJ692" s="4"/>
      <c r="IK692" s="4"/>
      <c r="IL692" s="4"/>
      <c r="IM692" s="4"/>
      <c r="IN692" s="4"/>
      <c r="IO692" s="4"/>
      <c r="IP692" s="4"/>
      <c r="IQ692" s="4"/>
      <c r="IR692" s="4"/>
      <c r="IS692" s="4"/>
      <c r="IT692" s="4"/>
      <c r="IU692" s="4"/>
      <c r="IV692" s="4"/>
    </row>
    <row r="694" spans="1:256" s="209" customFormat="1">
      <c r="A694" s="121"/>
      <c r="B694" s="115"/>
      <c r="C694" s="116"/>
      <c r="D694" s="117"/>
      <c r="E694" s="118"/>
      <c r="F694" s="119"/>
      <c r="G694" s="120"/>
      <c r="H694" s="5"/>
      <c r="I694" s="39"/>
      <c r="J694" s="40"/>
      <c r="K694" s="41"/>
      <c r="L694" s="37"/>
      <c r="N694" s="38"/>
      <c r="O694" s="38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  <c r="EN694" s="4"/>
      <c r="EO694" s="4"/>
      <c r="EP694" s="4"/>
      <c r="EQ694" s="4"/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4"/>
      <c r="FE694" s="4"/>
      <c r="FF694" s="4"/>
      <c r="FG694" s="4"/>
      <c r="FH694" s="4"/>
      <c r="FI694" s="4"/>
      <c r="FJ694" s="4"/>
      <c r="FK694" s="4"/>
      <c r="FL694" s="4"/>
      <c r="FM694" s="4"/>
      <c r="FN694" s="4"/>
      <c r="FO694" s="4"/>
      <c r="FP694" s="4"/>
      <c r="FQ694" s="4"/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/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/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/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/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/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/>
      <c r="IR694" s="4"/>
      <c r="IS694" s="4"/>
      <c r="IT694" s="4"/>
      <c r="IU694" s="4"/>
      <c r="IV694" s="4"/>
    </row>
    <row r="696" spans="1:256" s="209" customFormat="1">
      <c r="A696" s="121"/>
      <c r="B696" s="115"/>
      <c r="C696" s="116"/>
      <c r="D696" s="117"/>
      <c r="E696" s="118"/>
      <c r="F696" s="119"/>
      <c r="G696" s="120"/>
      <c r="H696" s="5"/>
      <c r="I696" s="39"/>
      <c r="J696" s="40"/>
      <c r="K696" s="41"/>
      <c r="L696" s="37"/>
      <c r="N696" s="38"/>
      <c r="O696" s="38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  <c r="EN696" s="4"/>
      <c r="EO696" s="4"/>
      <c r="EP696" s="4"/>
      <c r="EQ696" s="4"/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/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4"/>
      <c r="FR696" s="4"/>
      <c r="FS696" s="4"/>
      <c r="FT696" s="4"/>
      <c r="FU696" s="4"/>
      <c r="FV696" s="4"/>
      <c r="FW696" s="4"/>
      <c r="FX696" s="4"/>
      <c r="FY696" s="4"/>
      <c r="FZ696" s="4"/>
      <c r="GA696" s="4"/>
      <c r="GB696" s="4"/>
      <c r="GC696" s="4"/>
      <c r="GD696" s="4"/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/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4"/>
      <c r="HE696" s="4"/>
      <c r="HF696" s="4"/>
      <c r="HG696" s="4"/>
      <c r="HH696" s="4"/>
      <c r="HI696" s="4"/>
      <c r="HJ696" s="4"/>
      <c r="HK696" s="4"/>
      <c r="HL696" s="4"/>
      <c r="HM696" s="4"/>
      <c r="HN696" s="4"/>
      <c r="HO696" s="4"/>
      <c r="HP696" s="4"/>
      <c r="HQ696" s="4"/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/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/>
      <c r="IR696" s="4"/>
      <c r="IS696" s="4"/>
      <c r="IT696" s="4"/>
      <c r="IU696" s="4"/>
      <c r="IV696" s="4"/>
    </row>
    <row r="697" spans="1:256" s="209" customFormat="1">
      <c r="A697" s="121"/>
      <c r="B697" s="115"/>
      <c r="C697" s="116"/>
      <c r="D697" s="117"/>
      <c r="E697" s="118"/>
      <c r="F697" s="119"/>
      <c r="G697" s="120"/>
      <c r="H697" s="5"/>
      <c r="I697" s="39"/>
      <c r="J697" s="40"/>
      <c r="K697" s="41"/>
      <c r="L697" s="37"/>
      <c r="N697" s="38"/>
      <c r="O697" s="38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/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/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/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/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/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/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/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/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/>
      <c r="IR697" s="4"/>
      <c r="IS697" s="4"/>
      <c r="IT697" s="4"/>
      <c r="IU697" s="4"/>
      <c r="IV697" s="4"/>
    </row>
    <row r="699" spans="1:256" s="209" customFormat="1">
      <c r="A699" s="121"/>
      <c r="B699" s="115"/>
      <c r="C699" s="116"/>
      <c r="D699" s="117"/>
      <c r="E699" s="118"/>
      <c r="F699" s="119"/>
      <c r="G699" s="120"/>
      <c r="H699" s="5"/>
      <c r="I699" s="39"/>
      <c r="J699" s="40"/>
      <c r="K699" s="41"/>
      <c r="L699" s="37"/>
      <c r="N699" s="38"/>
      <c r="O699" s="38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  <c r="EN699" s="4"/>
      <c r="EO699" s="4"/>
      <c r="EP699" s="4"/>
      <c r="EQ699" s="4"/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/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/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/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/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/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/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/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/>
      <c r="IR699" s="4"/>
      <c r="IS699" s="4"/>
      <c r="IT699" s="4"/>
      <c r="IU699" s="4"/>
      <c r="IV699" s="4"/>
    </row>
    <row r="701" spans="1:256" s="209" customFormat="1">
      <c r="A701" s="121"/>
      <c r="B701" s="115"/>
      <c r="C701" s="116"/>
      <c r="D701" s="117"/>
      <c r="E701" s="118"/>
      <c r="F701" s="119"/>
      <c r="G701" s="120"/>
      <c r="H701" s="5"/>
      <c r="I701" s="39"/>
      <c r="J701" s="40"/>
      <c r="K701" s="41"/>
      <c r="L701" s="37"/>
      <c r="N701" s="38"/>
      <c r="O701" s="38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/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/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/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/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/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/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/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4"/>
      <c r="IE701" s="4"/>
      <c r="IF701" s="4"/>
      <c r="IG701" s="4"/>
      <c r="IH701" s="4"/>
      <c r="II701" s="4"/>
      <c r="IJ701" s="4"/>
      <c r="IK701" s="4"/>
      <c r="IL701" s="4"/>
      <c r="IM701" s="4"/>
      <c r="IN701" s="4"/>
      <c r="IO701" s="4"/>
      <c r="IP701" s="4"/>
      <c r="IQ701" s="4"/>
      <c r="IR701" s="4"/>
      <c r="IS701" s="4"/>
      <c r="IT701" s="4"/>
      <c r="IU701" s="4"/>
      <c r="IV701" s="4"/>
    </row>
    <row r="703" spans="1:256" s="209" customFormat="1">
      <c r="A703" s="121"/>
      <c r="B703" s="115"/>
      <c r="C703" s="116"/>
      <c r="D703" s="117"/>
      <c r="E703" s="118"/>
      <c r="F703" s="119"/>
      <c r="G703" s="120"/>
      <c r="H703" s="5"/>
      <c r="I703" s="39"/>
      <c r="J703" s="40"/>
      <c r="K703" s="41"/>
      <c r="L703" s="37"/>
      <c r="N703" s="38"/>
      <c r="O703" s="38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  <c r="EN703" s="4"/>
      <c r="EO703" s="4"/>
      <c r="EP703" s="4"/>
      <c r="EQ703" s="4"/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/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/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/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/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4"/>
      <c r="HE703" s="4"/>
      <c r="HF703" s="4"/>
      <c r="HG703" s="4"/>
      <c r="HH703" s="4"/>
      <c r="HI703" s="4"/>
      <c r="HJ703" s="4"/>
      <c r="HK703" s="4"/>
      <c r="HL703" s="4"/>
      <c r="HM703" s="4"/>
      <c r="HN703" s="4"/>
      <c r="HO703" s="4"/>
      <c r="HP703" s="4"/>
      <c r="HQ703" s="4"/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/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/>
      <c r="IR703" s="4"/>
      <c r="IS703" s="4"/>
      <c r="IT703" s="4"/>
      <c r="IU703" s="4"/>
      <c r="IV703" s="4"/>
    </row>
    <row r="705" spans="1:256" s="209" customFormat="1">
      <c r="A705" s="121"/>
      <c r="B705" s="115"/>
      <c r="C705" s="116"/>
      <c r="D705" s="117"/>
      <c r="E705" s="118"/>
      <c r="F705" s="119"/>
      <c r="G705" s="120"/>
      <c r="H705" s="5"/>
      <c r="I705" s="39"/>
      <c r="J705" s="40"/>
      <c r="K705" s="41"/>
      <c r="L705" s="37"/>
      <c r="N705" s="38"/>
      <c r="O705" s="38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  <c r="EN705" s="4"/>
      <c r="EO705" s="4"/>
      <c r="EP705" s="4"/>
      <c r="EQ705" s="4"/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/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/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/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/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/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/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/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/>
      <c r="IR705" s="4"/>
      <c r="IS705" s="4"/>
      <c r="IT705" s="4"/>
      <c r="IU705" s="4"/>
      <c r="IV705" s="4"/>
    </row>
    <row r="706" spans="1:256" s="209" customFormat="1">
      <c r="A706" s="121"/>
      <c r="B706" s="115"/>
      <c r="C706" s="116"/>
      <c r="D706" s="117"/>
      <c r="E706" s="118"/>
      <c r="F706" s="119"/>
      <c r="G706" s="120"/>
      <c r="H706" s="5"/>
      <c r="I706" s="39"/>
      <c r="J706" s="40"/>
      <c r="K706" s="41"/>
      <c r="L706" s="37"/>
      <c r="N706" s="38"/>
      <c r="O706" s="38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/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4"/>
      <c r="FE706" s="4"/>
      <c r="FF706" s="4"/>
      <c r="FG706" s="4"/>
      <c r="FH706" s="4"/>
      <c r="FI706" s="4"/>
      <c r="FJ706" s="4"/>
      <c r="FK706" s="4"/>
      <c r="FL706" s="4"/>
      <c r="FM706" s="4"/>
      <c r="FN706" s="4"/>
      <c r="FO706" s="4"/>
      <c r="FP706" s="4"/>
      <c r="FQ706" s="4"/>
      <c r="FR706" s="4"/>
      <c r="FS706" s="4"/>
      <c r="FT706" s="4"/>
      <c r="FU706" s="4"/>
      <c r="FV706" s="4"/>
      <c r="FW706" s="4"/>
      <c r="FX706" s="4"/>
      <c r="FY706" s="4"/>
      <c r="FZ706" s="4"/>
      <c r="GA706" s="4"/>
      <c r="GB706" s="4"/>
      <c r="GC706" s="4"/>
      <c r="GD706" s="4"/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/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/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/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/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/>
      <c r="IR706" s="4"/>
      <c r="IS706" s="4"/>
      <c r="IT706" s="4"/>
      <c r="IU706" s="4"/>
      <c r="IV706" s="4"/>
    </row>
    <row r="707" spans="1:256" s="209" customFormat="1">
      <c r="A707" s="121"/>
      <c r="B707" s="115"/>
      <c r="C707" s="116"/>
      <c r="D707" s="117"/>
      <c r="E707" s="118"/>
      <c r="F707" s="119"/>
      <c r="G707" s="120"/>
      <c r="H707" s="5"/>
      <c r="I707" s="39"/>
      <c r="J707" s="40"/>
      <c r="K707" s="41"/>
      <c r="L707" s="37"/>
      <c r="N707" s="38"/>
      <c r="O707" s="38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/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/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4"/>
      <c r="FR707" s="4"/>
      <c r="FS707" s="4"/>
      <c r="FT707" s="4"/>
      <c r="FU707" s="4"/>
      <c r="FV707" s="4"/>
      <c r="FW707" s="4"/>
      <c r="FX707" s="4"/>
      <c r="FY707" s="4"/>
      <c r="FZ707" s="4"/>
      <c r="GA707" s="4"/>
      <c r="GB707" s="4"/>
      <c r="GC707" s="4"/>
      <c r="GD707" s="4"/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/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/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/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/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/>
      <c r="IR707" s="4"/>
      <c r="IS707" s="4"/>
      <c r="IT707" s="4"/>
      <c r="IU707" s="4"/>
      <c r="IV707" s="4"/>
    </row>
    <row r="709" spans="1:256" s="209" customFormat="1">
      <c r="A709" s="121"/>
      <c r="B709" s="115"/>
      <c r="C709" s="116"/>
      <c r="D709" s="117"/>
      <c r="E709" s="118"/>
      <c r="F709" s="119"/>
      <c r="G709" s="120"/>
      <c r="H709" s="5"/>
      <c r="I709" s="39"/>
      <c r="J709" s="40"/>
      <c r="K709" s="41"/>
      <c r="L709" s="37"/>
      <c r="N709" s="38"/>
      <c r="O709" s="38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/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/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/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/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/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/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/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/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/>
      <c r="IR709" s="4"/>
      <c r="IS709" s="4"/>
      <c r="IT709" s="4"/>
      <c r="IU709" s="4"/>
      <c r="IV709" s="4"/>
    </row>
    <row r="711" spans="1:256" s="209" customFormat="1">
      <c r="A711" s="121"/>
      <c r="B711" s="115"/>
      <c r="C711" s="116"/>
      <c r="D711" s="117"/>
      <c r="E711" s="118"/>
      <c r="F711" s="119"/>
      <c r="G711" s="120"/>
      <c r="H711" s="5"/>
      <c r="I711" s="39"/>
      <c r="J711" s="40"/>
      <c r="K711" s="41"/>
      <c r="L711" s="37"/>
      <c r="N711" s="38"/>
      <c r="O711" s="38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/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/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4"/>
      <c r="FR711" s="4"/>
      <c r="FS711" s="4"/>
      <c r="FT711" s="4"/>
      <c r="FU711" s="4"/>
      <c r="FV711" s="4"/>
      <c r="FW711" s="4"/>
      <c r="FX711" s="4"/>
      <c r="FY711" s="4"/>
      <c r="FZ711" s="4"/>
      <c r="GA711" s="4"/>
      <c r="GB711" s="4"/>
      <c r="GC711" s="4"/>
      <c r="GD711" s="4"/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/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4"/>
      <c r="HE711" s="4"/>
      <c r="HF711" s="4"/>
      <c r="HG711" s="4"/>
      <c r="HH711" s="4"/>
      <c r="HI711" s="4"/>
      <c r="HJ711" s="4"/>
      <c r="HK711" s="4"/>
      <c r="HL711" s="4"/>
      <c r="HM711" s="4"/>
      <c r="HN711" s="4"/>
      <c r="HO711" s="4"/>
      <c r="HP711" s="4"/>
      <c r="HQ711" s="4"/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/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/>
      <c r="IR711" s="4"/>
      <c r="IS711" s="4"/>
      <c r="IT711" s="4"/>
      <c r="IU711" s="4"/>
      <c r="IV711" s="4"/>
    </row>
    <row r="712" spans="1:256" s="209" customFormat="1">
      <c r="A712" s="121"/>
      <c r="B712" s="115"/>
      <c r="C712" s="116"/>
      <c r="D712" s="117"/>
      <c r="E712" s="118"/>
      <c r="F712" s="119"/>
      <c r="G712" s="120"/>
      <c r="H712" s="5"/>
      <c r="I712" s="39"/>
      <c r="J712" s="40"/>
      <c r="K712" s="41"/>
      <c r="L712" s="37"/>
      <c r="N712" s="38"/>
      <c r="O712" s="38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  <c r="EN712" s="4"/>
      <c r="EO712" s="4"/>
      <c r="EP712" s="4"/>
      <c r="EQ712" s="4"/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4"/>
      <c r="FE712" s="4"/>
      <c r="FF712" s="4"/>
      <c r="FG712" s="4"/>
      <c r="FH712" s="4"/>
      <c r="FI712" s="4"/>
      <c r="FJ712" s="4"/>
      <c r="FK712" s="4"/>
      <c r="FL712" s="4"/>
      <c r="FM712" s="4"/>
      <c r="FN712" s="4"/>
      <c r="FO712" s="4"/>
      <c r="FP712" s="4"/>
      <c r="FQ712" s="4"/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/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/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/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/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/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/>
      <c r="IR712" s="4"/>
      <c r="IS712" s="4"/>
      <c r="IT712" s="4"/>
      <c r="IU712" s="4"/>
      <c r="IV712" s="4"/>
    </row>
    <row r="713" spans="1:256" s="209" customFormat="1">
      <c r="A713" s="121"/>
      <c r="B713" s="115"/>
      <c r="C713" s="116"/>
      <c r="D713" s="117"/>
      <c r="E713" s="118"/>
      <c r="F713" s="119"/>
      <c r="G713" s="120"/>
      <c r="H713" s="5"/>
      <c r="I713" s="39"/>
      <c r="J713" s="40"/>
      <c r="K713" s="41"/>
      <c r="L713" s="37"/>
      <c r="N713" s="38"/>
      <c r="O713" s="38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/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4"/>
      <c r="FE713" s="4"/>
      <c r="FF713" s="4"/>
      <c r="FG713" s="4"/>
      <c r="FH713" s="4"/>
      <c r="FI713" s="4"/>
      <c r="FJ713" s="4"/>
      <c r="FK713" s="4"/>
      <c r="FL713" s="4"/>
      <c r="FM713" s="4"/>
      <c r="FN713" s="4"/>
      <c r="FO713" s="4"/>
      <c r="FP713" s="4"/>
      <c r="FQ713" s="4"/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/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/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/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/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/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/>
      <c r="IR713" s="4"/>
      <c r="IS713" s="4"/>
      <c r="IT713" s="4"/>
      <c r="IU713" s="4"/>
      <c r="IV713" s="4"/>
    </row>
    <row r="715" spans="1:256" s="209" customFormat="1">
      <c r="A715" s="121"/>
      <c r="B715" s="115"/>
      <c r="C715" s="116"/>
      <c r="D715" s="117"/>
      <c r="E715" s="118"/>
      <c r="F715" s="119"/>
      <c r="G715" s="120"/>
      <c r="H715" s="5"/>
      <c r="I715" s="39"/>
      <c r="J715" s="40"/>
      <c r="K715" s="41"/>
      <c r="L715" s="37"/>
      <c r="N715" s="38"/>
      <c r="O715" s="38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4"/>
      <c r="ER715" s="4"/>
      <c r="ES715" s="4"/>
      <c r="ET715" s="4"/>
      <c r="EU715" s="4"/>
      <c r="EV715" s="4"/>
      <c r="EW715" s="4"/>
      <c r="EX715" s="4"/>
      <c r="EY715" s="4"/>
      <c r="EZ715" s="4"/>
      <c r="FA715" s="4"/>
      <c r="FB715" s="4"/>
      <c r="FC715" s="4"/>
      <c r="FD715" s="4"/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/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/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/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/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/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/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/>
      <c r="IR715" s="4"/>
      <c r="IS715" s="4"/>
      <c r="IT715" s="4"/>
      <c r="IU715" s="4"/>
      <c r="IV715" s="4"/>
    </row>
    <row r="717" spans="1:256" s="209" customFormat="1">
      <c r="A717" s="121"/>
      <c r="B717" s="115"/>
      <c r="C717" s="116"/>
      <c r="D717" s="117"/>
      <c r="E717" s="118"/>
      <c r="F717" s="119"/>
      <c r="G717" s="120"/>
      <c r="H717" s="5"/>
      <c r="I717" s="39"/>
      <c r="J717" s="40"/>
      <c r="K717" s="41"/>
      <c r="L717" s="37"/>
      <c r="N717" s="38"/>
      <c r="O717" s="38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/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/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/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/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4"/>
      <c r="GR717" s="4"/>
      <c r="GS717" s="4"/>
      <c r="GT717" s="4"/>
      <c r="GU717" s="4"/>
      <c r="GV717" s="4"/>
      <c r="GW717" s="4"/>
      <c r="GX717" s="4"/>
      <c r="GY717" s="4"/>
      <c r="GZ717" s="4"/>
      <c r="HA717" s="4"/>
      <c r="HB717" s="4"/>
      <c r="HC717" s="4"/>
      <c r="HD717" s="4"/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/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/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/>
      <c r="IR717" s="4"/>
      <c r="IS717" s="4"/>
      <c r="IT717" s="4"/>
      <c r="IU717" s="4"/>
      <c r="IV717" s="4"/>
    </row>
    <row r="719" spans="1:256" s="209" customFormat="1">
      <c r="A719" s="121"/>
      <c r="B719" s="115"/>
      <c r="C719" s="116"/>
      <c r="D719" s="117"/>
      <c r="E719" s="118"/>
      <c r="F719" s="119"/>
      <c r="G719" s="120"/>
      <c r="H719" s="5"/>
      <c r="I719" s="39"/>
      <c r="J719" s="40"/>
      <c r="K719" s="41"/>
      <c r="L719" s="37"/>
      <c r="N719" s="38"/>
      <c r="O719" s="38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/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/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4"/>
      <c r="FR719" s="4"/>
      <c r="FS719" s="4"/>
      <c r="FT719" s="4"/>
      <c r="FU719" s="4"/>
      <c r="FV719" s="4"/>
      <c r="FW719" s="4"/>
      <c r="FX719" s="4"/>
      <c r="FY719" s="4"/>
      <c r="FZ719" s="4"/>
      <c r="GA719" s="4"/>
      <c r="GB719" s="4"/>
      <c r="GC719" s="4"/>
      <c r="GD719" s="4"/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/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/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/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/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/>
      <c r="IR719" s="4"/>
      <c r="IS719" s="4"/>
      <c r="IT719" s="4"/>
      <c r="IU719" s="4"/>
      <c r="IV719" s="4"/>
    </row>
    <row r="721" spans="1:256" s="209" customFormat="1">
      <c r="A721" s="121"/>
      <c r="B721" s="115"/>
      <c r="C721" s="116"/>
      <c r="D721" s="117"/>
      <c r="E721" s="118"/>
      <c r="F721" s="119"/>
      <c r="G721" s="120"/>
      <c r="H721" s="5"/>
      <c r="I721" s="39"/>
      <c r="J721" s="40"/>
      <c r="K721" s="41"/>
      <c r="L721" s="37"/>
      <c r="N721" s="38"/>
      <c r="O721" s="38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  <c r="EN721" s="4"/>
      <c r="EO721" s="4"/>
      <c r="EP721" s="4"/>
      <c r="EQ721" s="4"/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/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/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/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/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/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/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/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/>
      <c r="IR721" s="4"/>
      <c r="IS721" s="4"/>
      <c r="IT721" s="4"/>
      <c r="IU721" s="4"/>
      <c r="IV721" s="4"/>
    </row>
    <row r="723" spans="1:256" s="209" customFormat="1">
      <c r="A723" s="121"/>
      <c r="B723" s="115"/>
      <c r="C723" s="116"/>
      <c r="D723" s="117"/>
      <c r="E723" s="118"/>
      <c r="F723" s="119"/>
      <c r="G723" s="120"/>
      <c r="H723" s="5"/>
      <c r="I723" s="39"/>
      <c r="J723" s="40"/>
      <c r="K723" s="41"/>
      <c r="L723" s="37"/>
      <c r="N723" s="38"/>
      <c r="O723" s="38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/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4"/>
      <c r="FE723" s="4"/>
      <c r="FF723" s="4"/>
      <c r="FG723" s="4"/>
      <c r="FH723" s="4"/>
      <c r="FI723" s="4"/>
      <c r="FJ723" s="4"/>
      <c r="FK723" s="4"/>
      <c r="FL723" s="4"/>
      <c r="FM723" s="4"/>
      <c r="FN723" s="4"/>
      <c r="FO723" s="4"/>
      <c r="FP723" s="4"/>
      <c r="FQ723" s="4"/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/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/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/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/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/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/>
      <c r="IR723" s="4"/>
      <c r="IS723" s="4"/>
      <c r="IT723" s="4"/>
      <c r="IU723" s="4"/>
      <c r="IV723" s="4"/>
    </row>
    <row r="725" spans="1:256" s="209" customFormat="1">
      <c r="A725" s="121"/>
      <c r="B725" s="115"/>
      <c r="C725" s="116"/>
      <c r="D725" s="117"/>
      <c r="E725" s="118"/>
      <c r="F725" s="119"/>
      <c r="G725" s="120"/>
      <c r="H725" s="5"/>
      <c r="I725" s="39"/>
      <c r="J725" s="40"/>
      <c r="K725" s="41"/>
      <c r="L725" s="37"/>
      <c r="N725" s="38"/>
      <c r="O725" s="38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  <c r="EN725" s="4"/>
      <c r="EO725" s="4"/>
      <c r="EP725" s="4"/>
      <c r="EQ725" s="4"/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/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/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/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/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/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/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/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/>
      <c r="IR725" s="4"/>
      <c r="IS725" s="4"/>
      <c r="IT725" s="4"/>
      <c r="IU725" s="4"/>
      <c r="IV725" s="4"/>
    </row>
    <row r="727" spans="1:256" s="209" customFormat="1">
      <c r="A727" s="121"/>
      <c r="B727" s="115"/>
      <c r="C727" s="116"/>
      <c r="D727" s="117"/>
      <c r="E727" s="118"/>
      <c r="F727" s="119"/>
      <c r="G727" s="120"/>
      <c r="H727" s="5"/>
      <c r="I727" s="39"/>
      <c r="J727" s="40"/>
      <c r="K727" s="41"/>
      <c r="L727" s="37"/>
      <c r="N727" s="38"/>
      <c r="O727" s="38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/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4"/>
      <c r="FE727" s="4"/>
      <c r="FF727" s="4"/>
      <c r="FG727" s="4"/>
      <c r="FH727" s="4"/>
      <c r="FI727" s="4"/>
      <c r="FJ727" s="4"/>
      <c r="FK727" s="4"/>
      <c r="FL727" s="4"/>
      <c r="FM727" s="4"/>
      <c r="FN727" s="4"/>
      <c r="FO727" s="4"/>
      <c r="FP727" s="4"/>
      <c r="FQ727" s="4"/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/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/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/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/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/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/>
      <c r="IR727" s="4"/>
      <c r="IS727" s="4"/>
      <c r="IT727" s="4"/>
      <c r="IU727" s="4"/>
      <c r="IV727" s="4"/>
    </row>
    <row r="729" spans="1:256" s="209" customFormat="1">
      <c r="A729" s="121"/>
      <c r="B729" s="115"/>
      <c r="C729" s="116"/>
      <c r="D729" s="117"/>
      <c r="E729" s="118"/>
      <c r="F729" s="119"/>
      <c r="G729" s="120"/>
      <c r="H729" s="5"/>
      <c r="I729" s="39"/>
      <c r="J729" s="40"/>
      <c r="K729" s="41"/>
      <c r="L729" s="37"/>
      <c r="N729" s="38"/>
      <c r="O729" s="38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  <c r="EN729" s="4"/>
      <c r="EO729" s="4"/>
      <c r="EP729" s="4"/>
      <c r="EQ729" s="4"/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/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/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/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/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/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/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/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/>
      <c r="IR729" s="4"/>
      <c r="IS729" s="4"/>
      <c r="IT729" s="4"/>
      <c r="IU729" s="4"/>
      <c r="IV729" s="4"/>
    </row>
    <row r="731" spans="1:256" s="209" customFormat="1">
      <c r="A731" s="121"/>
      <c r="B731" s="115"/>
      <c r="C731" s="116"/>
      <c r="D731" s="117"/>
      <c r="E731" s="118"/>
      <c r="F731" s="119"/>
      <c r="G731" s="120"/>
      <c r="H731" s="5"/>
      <c r="I731" s="39"/>
      <c r="J731" s="40"/>
      <c r="K731" s="41"/>
      <c r="L731" s="37"/>
      <c r="N731" s="38"/>
      <c r="O731" s="38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  <c r="EN731" s="4"/>
      <c r="EO731" s="4"/>
      <c r="EP731" s="4"/>
      <c r="EQ731" s="4"/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/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/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/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/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/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/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/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/>
      <c r="IR731" s="4"/>
      <c r="IS731" s="4"/>
      <c r="IT731" s="4"/>
      <c r="IU731" s="4"/>
      <c r="IV731" s="4"/>
    </row>
    <row r="733" spans="1:256" s="209" customFormat="1">
      <c r="A733" s="121"/>
      <c r="B733" s="115"/>
      <c r="C733" s="116"/>
      <c r="D733" s="117"/>
      <c r="E733" s="118"/>
      <c r="F733" s="119"/>
      <c r="G733" s="120"/>
      <c r="H733" s="5"/>
      <c r="I733" s="39"/>
      <c r="J733" s="40"/>
      <c r="K733" s="41"/>
      <c r="L733" s="37"/>
      <c r="N733" s="38"/>
      <c r="O733" s="38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  <c r="EN733" s="4"/>
      <c r="EO733" s="4"/>
      <c r="EP733" s="4"/>
      <c r="EQ733" s="4"/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/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/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/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/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/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/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/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/>
      <c r="IR733" s="4"/>
      <c r="IS733" s="4"/>
      <c r="IT733" s="4"/>
      <c r="IU733" s="4"/>
      <c r="IV733" s="4"/>
    </row>
    <row r="734" spans="1:256" s="209" customFormat="1">
      <c r="A734" s="121"/>
      <c r="B734" s="115"/>
      <c r="C734" s="116"/>
      <c r="D734" s="117"/>
      <c r="E734" s="118"/>
      <c r="F734" s="119"/>
      <c r="G734" s="120"/>
      <c r="H734" s="5"/>
      <c r="I734" s="39"/>
      <c r="J734" s="40"/>
      <c r="K734" s="41"/>
      <c r="L734" s="37"/>
      <c r="N734" s="38"/>
      <c r="O734" s="38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/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/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/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/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/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/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/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/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/>
      <c r="IR734" s="4"/>
      <c r="IS734" s="4"/>
      <c r="IT734" s="4"/>
      <c r="IU734" s="4"/>
      <c r="IV734" s="4"/>
    </row>
    <row r="736" spans="1:256" s="209" customFormat="1">
      <c r="A736" s="121"/>
      <c r="B736" s="115"/>
      <c r="C736" s="116"/>
      <c r="D736" s="117"/>
      <c r="E736" s="118"/>
      <c r="F736" s="119"/>
      <c r="G736" s="120"/>
      <c r="H736" s="5"/>
      <c r="I736" s="39"/>
      <c r="J736" s="40"/>
      <c r="K736" s="41"/>
      <c r="L736" s="37"/>
      <c r="N736" s="38"/>
      <c r="O736" s="38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/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/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/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/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/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/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/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4"/>
      <c r="IE736" s="4"/>
      <c r="IF736" s="4"/>
      <c r="IG736" s="4"/>
      <c r="IH736" s="4"/>
      <c r="II736" s="4"/>
      <c r="IJ736" s="4"/>
      <c r="IK736" s="4"/>
      <c r="IL736" s="4"/>
      <c r="IM736" s="4"/>
      <c r="IN736" s="4"/>
      <c r="IO736" s="4"/>
      <c r="IP736" s="4"/>
      <c r="IQ736" s="4"/>
      <c r="IR736" s="4"/>
      <c r="IS736" s="4"/>
      <c r="IT736" s="4"/>
      <c r="IU736" s="4"/>
      <c r="IV736" s="4"/>
    </row>
    <row r="738" spans="1:256" s="209" customFormat="1">
      <c r="A738" s="121"/>
      <c r="B738" s="115"/>
      <c r="C738" s="116"/>
      <c r="D738" s="117"/>
      <c r="E738" s="118"/>
      <c r="F738" s="119"/>
      <c r="G738" s="120"/>
      <c r="H738" s="5"/>
      <c r="I738" s="39"/>
      <c r="J738" s="40"/>
      <c r="K738" s="41"/>
      <c r="L738" s="37"/>
      <c r="N738" s="38"/>
      <c r="O738" s="38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/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/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/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/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4"/>
      <c r="GR738" s="4"/>
      <c r="GS738" s="4"/>
      <c r="GT738" s="4"/>
      <c r="GU738" s="4"/>
      <c r="GV738" s="4"/>
      <c r="GW738" s="4"/>
      <c r="GX738" s="4"/>
      <c r="GY738" s="4"/>
      <c r="GZ738" s="4"/>
      <c r="HA738" s="4"/>
      <c r="HB738" s="4"/>
      <c r="HC738" s="4"/>
      <c r="HD738" s="4"/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/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/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/>
      <c r="IR738" s="4"/>
      <c r="IS738" s="4"/>
      <c r="IT738" s="4"/>
      <c r="IU738" s="4"/>
      <c r="IV738" s="4"/>
    </row>
    <row r="740" spans="1:256" s="209" customFormat="1">
      <c r="A740" s="121"/>
      <c r="B740" s="115"/>
      <c r="C740" s="116"/>
      <c r="D740" s="117"/>
      <c r="E740" s="118"/>
      <c r="F740" s="119"/>
      <c r="G740" s="120"/>
      <c r="H740" s="5"/>
      <c r="I740" s="39"/>
      <c r="J740" s="40"/>
      <c r="K740" s="41"/>
      <c r="L740" s="37"/>
      <c r="N740" s="38"/>
      <c r="O740" s="38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/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/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/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/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/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/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/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/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/>
      <c r="IR740" s="4"/>
      <c r="IS740" s="4"/>
      <c r="IT740" s="4"/>
      <c r="IU740" s="4"/>
      <c r="IV740" s="4"/>
    </row>
    <row r="741" spans="1:256" s="209" customFormat="1">
      <c r="A741" s="121"/>
      <c r="B741" s="115"/>
      <c r="C741" s="116"/>
      <c r="D741" s="117"/>
      <c r="E741" s="118"/>
      <c r="F741" s="119"/>
      <c r="G741" s="120"/>
      <c r="H741" s="5"/>
      <c r="I741" s="39"/>
      <c r="J741" s="40"/>
      <c r="K741" s="41"/>
      <c r="L741" s="37"/>
      <c r="N741" s="38"/>
      <c r="O741" s="38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  <c r="EN741" s="4"/>
      <c r="EO741" s="4"/>
      <c r="EP741" s="4"/>
      <c r="EQ741" s="4"/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4"/>
      <c r="FE741" s="4"/>
      <c r="FF741" s="4"/>
      <c r="FG741" s="4"/>
      <c r="FH741" s="4"/>
      <c r="FI741" s="4"/>
      <c r="FJ741" s="4"/>
      <c r="FK741" s="4"/>
      <c r="FL741" s="4"/>
      <c r="FM741" s="4"/>
      <c r="FN741" s="4"/>
      <c r="FO741" s="4"/>
      <c r="FP741" s="4"/>
      <c r="FQ741" s="4"/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/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/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/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/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/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/>
      <c r="IR741" s="4"/>
      <c r="IS741" s="4"/>
      <c r="IT741" s="4"/>
      <c r="IU741" s="4"/>
      <c r="IV741" s="4"/>
    </row>
    <row r="743" spans="1:256" s="209" customFormat="1">
      <c r="A743" s="121"/>
      <c r="B743" s="115"/>
      <c r="C743" s="116"/>
      <c r="D743" s="117"/>
      <c r="E743" s="118"/>
      <c r="F743" s="119"/>
      <c r="G743" s="120"/>
      <c r="H743" s="5"/>
      <c r="I743" s="39"/>
      <c r="J743" s="40"/>
      <c r="K743" s="41"/>
      <c r="L743" s="37"/>
      <c r="N743" s="38"/>
      <c r="O743" s="38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/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/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4"/>
      <c r="FR743" s="4"/>
      <c r="FS743" s="4"/>
      <c r="FT743" s="4"/>
      <c r="FU743" s="4"/>
      <c r="FV743" s="4"/>
      <c r="FW743" s="4"/>
      <c r="FX743" s="4"/>
      <c r="FY743" s="4"/>
      <c r="FZ743" s="4"/>
      <c r="GA743" s="4"/>
      <c r="GB743" s="4"/>
      <c r="GC743" s="4"/>
      <c r="GD743" s="4"/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/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4"/>
      <c r="HE743" s="4"/>
      <c r="HF743" s="4"/>
      <c r="HG743" s="4"/>
      <c r="HH743" s="4"/>
      <c r="HI743" s="4"/>
      <c r="HJ743" s="4"/>
      <c r="HK743" s="4"/>
      <c r="HL743" s="4"/>
      <c r="HM743" s="4"/>
      <c r="HN743" s="4"/>
      <c r="HO743" s="4"/>
      <c r="HP743" s="4"/>
      <c r="HQ743" s="4"/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/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/>
      <c r="IR743" s="4"/>
      <c r="IS743" s="4"/>
      <c r="IT743" s="4"/>
      <c r="IU743" s="4"/>
      <c r="IV743" s="4"/>
    </row>
    <row r="744" spans="1:256" s="209" customFormat="1">
      <c r="A744" s="121"/>
      <c r="B744" s="115"/>
      <c r="C744" s="116"/>
      <c r="D744" s="117"/>
      <c r="E744" s="118"/>
      <c r="F744" s="119"/>
      <c r="G744" s="120"/>
      <c r="H744" s="5"/>
      <c r="I744" s="39"/>
      <c r="J744" s="40"/>
      <c r="K744" s="41"/>
      <c r="L744" s="37"/>
      <c r="N744" s="38"/>
      <c r="O744" s="38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/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/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/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/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4"/>
      <c r="GR744" s="4"/>
      <c r="GS744" s="4"/>
      <c r="GT744" s="4"/>
      <c r="GU744" s="4"/>
      <c r="GV744" s="4"/>
      <c r="GW744" s="4"/>
      <c r="GX744" s="4"/>
      <c r="GY744" s="4"/>
      <c r="GZ744" s="4"/>
      <c r="HA744" s="4"/>
      <c r="HB744" s="4"/>
      <c r="HC744" s="4"/>
      <c r="HD744" s="4"/>
      <c r="HE744" s="4"/>
      <c r="HF744" s="4"/>
      <c r="HG744" s="4"/>
      <c r="HH744" s="4"/>
      <c r="HI744" s="4"/>
      <c r="HJ744" s="4"/>
      <c r="HK744" s="4"/>
      <c r="HL744" s="4"/>
      <c r="HM744" s="4"/>
      <c r="HN744" s="4"/>
      <c r="HO744" s="4"/>
      <c r="HP744" s="4"/>
      <c r="HQ744" s="4"/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/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/>
      <c r="IR744" s="4"/>
      <c r="IS744" s="4"/>
      <c r="IT744" s="4"/>
      <c r="IU744" s="4"/>
      <c r="IV744" s="4"/>
    </row>
    <row r="746" spans="1:256" s="209" customFormat="1">
      <c r="A746" s="121"/>
      <c r="B746" s="115"/>
      <c r="C746" s="116"/>
      <c r="D746" s="117"/>
      <c r="E746" s="118"/>
      <c r="F746" s="119"/>
      <c r="G746" s="120"/>
      <c r="H746" s="5"/>
      <c r="I746" s="39"/>
      <c r="J746" s="40"/>
      <c r="K746" s="41"/>
      <c r="L746" s="37"/>
      <c r="N746" s="38"/>
      <c r="O746" s="38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/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/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/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/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/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/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4"/>
      <c r="HR746" s="4"/>
      <c r="HS746" s="4"/>
      <c r="HT746" s="4"/>
      <c r="HU746" s="4"/>
      <c r="HV746" s="4"/>
      <c r="HW746" s="4"/>
      <c r="HX746" s="4"/>
      <c r="HY746" s="4"/>
      <c r="HZ746" s="4"/>
      <c r="IA746" s="4"/>
      <c r="IB746" s="4"/>
      <c r="IC746" s="4"/>
      <c r="ID746" s="4"/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/>
      <c r="IR746" s="4"/>
      <c r="IS746" s="4"/>
      <c r="IT746" s="4"/>
      <c r="IU746" s="4"/>
      <c r="IV746" s="4"/>
    </row>
    <row r="748" spans="1:256" s="209" customFormat="1">
      <c r="A748" s="121"/>
      <c r="B748" s="115"/>
      <c r="C748" s="116"/>
      <c r="D748" s="117"/>
      <c r="E748" s="118"/>
      <c r="F748" s="119"/>
      <c r="G748" s="120"/>
      <c r="H748" s="5"/>
      <c r="I748" s="39"/>
      <c r="J748" s="40"/>
      <c r="K748" s="41"/>
      <c r="L748" s="37"/>
      <c r="N748" s="38"/>
      <c r="O748" s="38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/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/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/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/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/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4"/>
      <c r="HE748" s="4"/>
      <c r="HF748" s="4"/>
      <c r="HG748" s="4"/>
      <c r="HH748" s="4"/>
      <c r="HI748" s="4"/>
      <c r="HJ748" s="4"/>
      <c r="HK748" s="4"/>
      <c r="HL748" s="4"/>
      <c r="HM748" s="4"/>
      <c r="HN748" s="4"/>
      <c r="HO748" s="4"/>
      <c r="HP748" s="4"/>
      <c r="HQ748" s="4"/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/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/>
      <c r="IR748" s="4"/>
      <c r="IS748" s="4"/>
      <c r="IT748" s="4"/>
      <c r="IU748" s="4"/>
      <c r="IV748" s="4"/>
    </row>
    <row r="750" spans="1:256" s="209" customFormat="1">
      <c r="A750" s="121"/>
      <c r="B750" s="115"/>
      <c r="C750" s="116"/>
      <c r="D750" s="117"/>
      <c r="E750" s="118"/>
      <c r="F750" s="119"/>
      <c r="G750" s="120"/>
      <c r="H750" s="5"/>
      <c r="I750" s="39"/>
      <c r="J750" s="40"/>
      <c r="K750" s="41"/>
      <c r="L750" s="37"/>
      <c r="N750" s="38"/>
      <c r="O750" s="38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  <c r="EN750" s="4"/>
      <c r="EO750" s="4"/>
      <c r="EP750" s="4"/>
      <c r="EQ750" s="4"/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4"/>
      <c r="FE750" s="4"/>
      <c r="FF750" s="4"/>
      <c r="FG750" s="4"/>
      <c r="FH750" s="4"/>
      <c r="FI750" s="4"/>
      <c r="FJ750" s="4"/>
      <c r="FK750" s="4"/>
      <c r="FL750" s="4"/>
      <c r="FM750" s="4"/>
      <c r="FN750" s="4"/>
      <c r="FO750" s="4"/>
      <c r="FP750" s="4"/>
      <c r="FQ750" s="4"/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/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/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/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/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/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/>
      <c r="IR750" s="4"/>
      <c r="IS750" s="4"/>
      <c r="IT750" s="4"/>
      <c r="IU750" s="4"/>
      <c r="IV750" s="4"/>
    </row>
    <row r="751" spans="1:256" s="209" customFormat="1">
      <c r="A751" s="121"/>
      <c r="B751" s="115"/>
      <c r="C751" s="116"/>
      <c r="D751" s="117"/>
      <c r="E751" s="118"/>
      <c r="F751" s="119"/>
      <c r="G751" s="120"/>
      <c r="H751" s="5"/>
      <c r="I751" s="39"/>
      <c r="J751" s="40"/>
      <c r="K751" s="41"/>
      <c r="L751" s="37"/>
      <c r="N751" s="38"/>
      <c r="O751" s="38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/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/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4"/>
      <c r="FR751" s="4"/>
      <c r="FS751" s="4"/>
      <c r="FT751" s="4"/>
      <c r="FU751" s="4"/>
      <c r="FV751" s="4"/>
      <c r="FW751" s="4"/>
      <c r="FX751" s="4"/>
      <c r="FY751" s="4"/>
      <c r="FZ751" s="4"/>
      <c r="GA751" s="4"/>
      <c r="GB751" s="4"/>
      <c r="GC751" s="4"/>
      <c r="GD751" s="4"/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/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/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4"/>
      <c r="HR751" s="4"/>
      <c r="HS751" s="4"/>
      <c r="HT751" s="4"/>
      <c r="HU751" s="4"/>
      <c r="HV751" s="4"/>
      <c r="HW751" s="4"/>
      <c r="HX751" s="4"/>
      <c r="HY751" s="4"/>
      <c r="HZ751" s="4"/>
      <c r="IA751" s="4"/>
      <c r="IB751" s="4"/>
      <c r="IC751" s="4"/>
      <c r="ID751" s="4"/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/>
      <c r="IR751" s="4"/>
      <c r="IS751" s="4"/>
      <c r="IT751" s="4"/>
      <c r="IU751" s="4"/>
      <c r="IV751" s="4"/>
    </row>
    <row r="752" spans="1:256" s="209" customFormat="1">
      <c r="A752" s="121"/>
      <c r="B752" s="115"/>
      <c r="C752" s="116"/>
      <c r="D752" s="117"/>
      <c r="E752" s="118"/>
      <c r="F752" s="119"/>
      <c r="G752" s="120"/>
      <c r="H752" s="5"/>
      <c r="I752" s="39"/>
      <c r="J752" s="40"/>
      <c r="K752" s="41"/>
      <c r="L752" s="37"/>
      <c r="N752" s="38"/>
      <c r="O752" s="38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/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/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/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/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4"/>
      <c r="GR752" s="4"/>
      <c r="GS752" s="4"/>
      <c r="GT752" s="4"/>
      <c r="GU752" s="4"/>
      <c r="GV752" s="4"/>
      <c r="GW752" s="4"/>
      <c r="GX752" s="4"/>
      <c r="GY752" s="4"/>
      <c r="GZ752" s="4"/>
      <c r="HA752" s="4"/>
      <c r="HB752" s="4"/>
      <c r="HC752" s="4"/>
      <c r="HD752" s="4"/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/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/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/>
      <c r="IR752" s="4"/>
      <c r="IS752" s="4"/>
      <c r="IT752" s="4"/>
      <c r="IU752" s="4"/>
      <c r="IV752" s="4"/>
    </row>
    <row r="754" spans="1:256" s="209" customFormat="1">
      <c r="A754" s="121"/>
      <c r="B754" s="115"/>
      <c r="C754" s="116"/>
      <c r="D754" s="117"/>
      <c r="E754" s="118"/>
      <c r="F754" s="119"/>
      <c r="G754" s="120"/>
      <c r="H754" s="5"/>
      <c r="I754" s="39"/>
      <c r="J754" s="40"/>
      <c r="K754" s="41"/>
      <c r="L754" s="37"/>
      <c r="N754" s="38"/>
      <c r="O754" s="38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/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/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4"/>
      <c r="FR754" s="4"/>
      <c r="FS754" s="4"/>
      <c r="FT754" s="4"/>
      <c r="FU754" s="4"/>
      <c r="FV754" s="4"/>
      <c r="FW754" s="4"/>
      <c r="FX754" s="4"/>
      <c r="FY754" s="4"/>
      <c r="FZ754" s="4"/>
      <c r="GA754" s="4"/>
      <c r="GB754" s="4"/>
      <c r="GC754" s="4"/>
      <c r="GD754" s="4"/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/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4"/>
      <c r="HE754" s="4"/>
      <c r="HF754" s="4"/>
      <c r="HG754" s="4"/>
      <c r="HH754" s="4"/>
      <c r="HI754" s="4"/>
      <c r="HJ754" s="4"/>
      <c r="HK754" s="4"/>
      <c r="HL754" s="4"/>
      <c r="HM754" s="4"/>
      <c r="HN754" s="4"/>
      <c r="HO754" s="4"/>
      <c r="HP754" s="4"/>
      <c r="HQ754" s="4"/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/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/>
      <c r="IR754" s="4"/>
      <c r="IS754" s="4"/>
      <c r="IT754" s="4"/>
      <c r="IU754" s="4"/>
      <c r="IV754" s="4"/>
    </row>
    <row r="755" spans="1:256" s="209" customFormat="1">
      <c r="A755" s="121"/>
      <c r="B755" s="115"/>
      <c r="C755" s="116"/>
      <c r="D755" s="117"/>
      <c r="E755" s="118"/>
      <c r="F755" s="119"/>
      <c r="G755" s="120"/>
      <c r="H755" s="5"/>
      <c r="I755" s="39"/>
      <c r="J755" s="40"/>
      <c r="K755" s="41"/>
      <c r="L755" s="37"/>
      <c r="N755" s="38"/>
      <c r="O755" s="38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/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4"/>
      <c r="FE755" s="4"/>
      <c r="FF755" s="4"/>
      <c r="FG755" s="4"/>
      <c r="FH755" s="4"/>
      <c r="FI755" s="4"/>
      <c r="FJ755" s="4"/>
      <c r="FK755" s="4"/>
      <c r="FL755" s="4"/>
      <c r="FM755" s="4"/>
      <c r="FN755" s="4"/>
      <c r="FO755" s="4"/>
      <c r="FP755" s="4"/>
      <c r="FQ755" s="4"/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/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/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/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/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/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/>
      <c r="IR755" s="4"/>
      <c r="IS755" s="4"/>
      <c r="IT755" s="4"/>
      <c r="IU755" s="4"/>
      <c r="IV755" s="4"/>
    </row>
    <row r="757" spans="1:256" s="209" customFormat="1">
      <c r="A757" s="121"/>
      <c r="B757" s="115"/>
      <c r="C757" s="116"/>
      <c r="D757" s="117"/>
      <c r="E757" s="118"/>
      <c r="F757" s="119"/>
      <c r="G757" s="120"/>
      <c r="H757" s="5"/>
      <c r="I757" s="39"/>
      <c r="J757" s="40"/>
      <c r="K757" s="41"/>
      <c r="L757" s="37"/>
      <c r="N757" s="38"/>
      <c r="O757" s="38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/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/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/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4"/>
      <c r="GE757" s="4"/>
      <c r="GF757" s="4"/>
      <c r="GG757" s="4"/>
      <c r="GH757" s="4"/>
      <c r="GI757" s="4"/>
      <c r="GJ757" s="4"/>
      <c r="GK757" s="4"/>
      <c r="GL757" s="4"/>
      <c r="GM757" s="4"/>
      <c r="GN757" s="4"/>
      <c r="GO757" s="4"/>
      <c r="GP757" s="4"/>
      <c r="GQ757" s="4"/>
      <c r="GR757" s="4"/>
      <c r="GS757" s="4"/>
      <c r="GT757" s="4"/>
      <c r="GU757" s="4"/>
      <c r="GV757" s="4"/>
      <c r="GW757" s="4"/>
      <c r="GX757" s="4"/>
      <c r="GY757" s="4"/>
      <c r="GZ757" s="4"/>
      <c r="HA757" s="4"/>
      <c r="HB757" s="4"/>
      <c r="HC757" s="4"/>
      <c r="HD757" s="4"/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/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4"/>
      <c r="IE757" s="4"/>
      <c r="IF757" s="4"/>
      <c r="IG757" s="4"/>
      <c r="IH757" s="4"/>
      <c r="II757" s="4"/>
      <c r="IJ757" s="4"/>
      <c r="IK757" s="4"/>
      <c r="IL757" s="4"/>
      <c r="IM757" s="4"/>
      <c r="IN757" s="4"/>
      <c r="IO757" s="4"/>
      <c r="IP757" s="4"/>
      <c r="IQ757" s="4"/>
      <c r="IR757" s="4"/>
      <c r="IS757" s="4"/>
      <c r="IT757" s="4"/>
      <c r="IU757" s="4"/>
      <c r="IV757" s="4"/>
    </row>
    <row r="758" spans="1:256" s="209" customFormat="1">
      <c r="A758" s="121"/>
      <c r="B758" s="115"/>
      <c r="C758" s="116"/>
      <c r="D758" s="117"/>
      <c r="E758" s="118"/>
      <c r="F758" s="119"/>
      <c r="G758" s="120"/>
      <c r="H758" s="5"/>
      <c r="I758" s="39"/>
      <c r="J758" s="40"/>
      <c r="K758" s="41"/>
      <c r="L758" s="37"/>
      <c r="N758" s="38"/>
      <c r="O758" s="38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  <c r="EN758" s="4"/>
      <c r="EO758" s="4"/>
      <c r="EP758" s="4"/>
      <c r="EQ758" s="4"/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/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/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/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/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4"/>
      <c r="HE758" s="4"/>
      <c r="HF758" s="4"/>
      <c r="HG758" s="4"/>
      <c r="HH758" s="4"/>
      <c r="HI758" s="4"/>
      <c r="HJ758" s="4"/>
      <c r="HK758" s="4"/>
      <c r="HL758" s="4"/>
      <c r="HM758" s="4"/>
      <c r="HN758" s="4"/>
      <c r="HO758" s="4"/>
      <c r="HP758" s="4"/>
      <c r="HQ758" s="4"/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/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/>
      <c r="IR758" s="4"/>
      <c r="IS758" s="4"/>
      <c r="IT758" s="4"/>
      <c r="IU758" s="4"/>
      <c r="IV758" s="4"/>
    </row>
    <row r="759" spans="1:256" s="209" customFormat="1">
      <c r="A759" s="121"/>
      <c r="B759" s="115"/>
      <c r="C759" s="116"/>
      <c r="D759" s="117"/>
      <c r="E759" s="118"/>
      <c r="F759" s="119"/>
      <c r="G759" s="120"/>
      <c r="H759" s="5"/>
      <c r="I759" s="39"/>
      <c r="J759" s="40"/>
      <c r="K759" s="41"/>
      <c r="L759" s="37"/>
      <c r="N759" s="38"/>
      <c r="O759" s="38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  <c r="EN759" s="4"/>
      <c r="EO759" s="4"/>
      <c r="EP759" s="4"/>
      <c r="EQ759" s="4"/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/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4"/>
      <c r="FR759" s="4"/>
      <c r="FS759" s="4"/>
      <c r="FT759" s="4"/>
      <c r="FU759" s="4"/>
      <c r="FV759" s="4"/>
      <c r="FW759" s="4"/>
      <c r="FX759" s="4"/>
      <c r="FY759" s="4"/>
      <c r="FZ759" s="4"/>
      <c r="GA759" s="4"/>
      <c r="GB759" s="4"/>
      <c r="GC759" s="4"/>
      <c r="GD759" s="4"/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/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/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/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/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/>
      <c r="IR759" s="4"/>
      <c r="IS759" s="4"/>
      <c r="IT759" s="4"/>
      <c r="IU759" s="4"/>
      <c r="IV759" s="4"/>
    </row>
    <row r="761" spans="1:256" s="209" customFormat="1">
      <c r="A761" s="121"/>
      <c r="B761" s="115"/>
      <c r="C761" s="116"/>
      <c r="D761" s="117"/>
      <c r="E761" s="118"/>
      <c r="F761" s="119"/>
      <c r="G761" s="120"/>
      <c r="H761" s="5"/>
      <c r="I761" s="39"/>
      <c r="J761" s="40"/>
      <c r="K761" s="41"/>
      <c r="L761" s="37"/>
      <c r="N761" s="38"/>
      <c r="O761" s="38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  <c r="EN761" s="4"/>
      <c r="EO761" s="4"/>
      <c r="EP761" s="4"/>
      <c r="EQ761" s="4"/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4"/>
      <c r="FE761" s="4"/>
      <c r="FF761" s="4"/>
      <c r="FG761" s="4"/>
      <c r="FH761" s="4"/>
      <c r="FI761" s="4"/>
      <c r="FJ761" s="4"/>
      <c r="FK761" s="4"/>
      <c r="FL761" s="4"/>
      <c r="FM761" s="4"/>
      <c r="FN761" s="4"/>
      <c r="FO761" s="4"/>
      <c r="FP761" s="4"/>
      <c r="FQ761" s="4"/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/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/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/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/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/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/>
      <c r="IR761" s="4"/>
      <c r="IS761" s="4"/>
      <c r="IT761" s="4"/>
      <c r="IU761" s="4"/>
      <c r="IV761" s="4"/>
    </row>
    <row r="763" spans="1:256" s="209" customFormat="1">
      <c r="A763" s="121"/>
      <c r="B763" s="115"/>
      <c r="C763" s="116"/>
      <c r="D763" s="117"/>
      <c r="E763" s="118"/>
      <c r="F763" s="119"/>
      <c r="G763" s="120"/>
      <c r="H763" s="5"/>
      <c r="I763" s="39"/>
      <c r="J763" s="40"/>
      <c r="K763" s="41"/>
      <c r="L763" s="37"/>
      <c r="N763" s="38"/>
      <c r="O763" s="38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  <c r="EN763" s="4"/>
      <c r="EO763" s="4"/>
      <c r="EP763" s="4"/>
      <c r="EQ763" s="4"/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/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/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/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/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/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/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/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/>
      <c r="IR763" s="4"/>
      <c r="IS763" s="4"/>
      <c r="IT763" s="4"/>
      <c r="IU763" s="4"/>
      <c r="IV763" s="4"/>
    </row>
    <row r="765" spans="1:256" s="209" customFormat="1">
      <c r="A765" s="121"/>
      <c r="B765" s="115"/>
      <c r="C765" s="116"/>
      <c r="D765" s="117"/>
      <c r="E765" s="118"/>
      <c r="F765" s="119"/>
      <c r="G765" s="120"/>
      <c r="H765" s="5"/>
      <c r="I765" s="39"/>
      <c r="J765" s="40"/>
      <c r="K765" s="41"/>
      <c r="L765" s="37"/>
      <c r="N765" s="38"/>
      <c r="O765" s="38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  <c r="GZ765" s="4"/>
      <c r="HA765" s="4"/>
      <c r="HB765" s="4"/>
      <c r="HC765" s="4"/>
      <c r="HD765" s="4"/>
      <c r="HE765" s="4"/>
      <c r="HF765" s="4"/>
      <c r="HG765" s="4"/>
      <c r="HH765" s="4"/>
      <c r="HI765" s="4"/>
      <c r="HJ765" s="4"/>
      <c r="HK765" s="4"/>
      <c r="HL765" s="4"/>
      <c r="HM765" s="4"/>
      <c r="HN765" s="4"/>
      <c r="HO765" s="4"/>
      <c r="HP765" s="4"/>
      <c r="HQ765" s="4"/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/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/>
      <c r="IR765" s="4"/>
      <c r="IS765" s="4"/>
      <c r="IT765" s="4"/>
      <c r="IU765" s="4"/>
      <c r="IV765" s="4"/>
    </row>
    <row r="767" spans="1:256" s="209" customFormat="1">
      <c r="A767" s="121"/>
      <c r="B767" s="115"/>
      <c r="C767" s="116"/>
      <c r="D767" s="117"/>
      <c r="E767" s="118"/>
      <c r="F767" s="119"/>
      <c r="G767" s="120"/>
      <c r="H767" s="5"/>
      <c r="I767" s="39"/>
      <c r="J767" s="40"/>
      <c r="K767" s="41"/>
      <c r="L767" s="37"/>
      <c r="N767" s="38"/>
      <c r="O767" s="38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  <c r="EN767" s="4"/>
      <c r="EO767" s="4"/>
      <c r="EP767" s="4"/>
      <c r="EQ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/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/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/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/>
      <c r="IR767" s="4"/>
      <c r="IS767" s="4"/>
      <c r="IT767" s="4"/>
      <c r="IU767" s="4"/>
      <c r="IV767" s="4"/>
    </row>
    <row r="768" spans="1:256" s="209" customFormat="1">
      <c r="A768" s="121"/>
      <c r="B768" s="115"/>
      <c r="C768" s="116"/>
      <c r="D768" s="117"/>
      <c r="E768" s="118"/>
      <c r="F768" s="119"/>
      <c r="G768" s="120"/>
      <c r="H768" s="5"/>
      <c r="I768" s="39"/>
      <c r="J768" s="40"/>
      <c r="K768" s="41"/>
      <c r="L768" s="37"/>
      <c r="N768" s="38"/>
      <c r="O768" s="38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/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/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4"/>
      <c r="FR768" s="4"/>
      <c r="FS768" s="4"/>
      <c r="FT768" s="4"/>
      <c r="FU768" s="4"/>
      <c r="FV768" s="4"/>
      <c r="FW768" s="4"/>
      <c r="FX768" s="4"/>
      <c r="FY768" s="4"/>
      <c r="FZ768" s="4"/>
      <c r="GA768" s="4"/>
      <c r="GB768" s="4"/>
      <c r="GC768" s="4"/>
      <c r="GD768" s="4"/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/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/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/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/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/>
      <c r="IR768" s="4"/>
      <c r="IS768" s="4"/>
      <c r="IT768" s="4"/>
      <c r="IU768" s="4"/>
      <c r="IV768" s="4"/>
    </row>
    <row r="769" spans="1:256" s="209" customFormat="1">
      <c r="A769" s="121"/>
      <c r="B769" s="115"/>
      <c r="C769" s="116"/>
      <c r="D769" s="117"/>
      <c r="E769" s="118"/>
      <c r="F769" s="119"/>
      <c r="G769" s="120"/>
      <c r="H769" s="5"/>
      <c r="I769" s="39"/>
      <c r="J769" s="40"/>
      <c r="K769" s="41"/>
      <c r="L769" s="37"/>
      <c r="N769" s="38"/>
      <c r="O769" s="38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/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/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/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/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/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/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/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/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4"/>
      <c r="IR769" s="4"/>
      <c r="IS769" s="4"/>
      <c r="IT769" s="4"/>
      <c r="IU769" s="4"/>
      <c r="IV769" s="4"/>
    </row>
    <row r="770" spans="1:256" s="209" customFormat="1">
      <c r="A770" s="121"/>
      <c r="B770" s="115"/>
      <c r="C770" s="116"/>
      <c r="D770" s="117"/>
      <c r="E770" s="118"/>
      <c r="F770" s="119"/>
      <c r="G770" s="120"/>
      <c r="H770" s="5"/>
      <c r="I770" s="39"/>
      <c r="J770" s="40"/>
      <c r="K770" s="41"/>
      <c r="L770" s="37"/>
      <c r="N770" s="38"/>
      <c r="O770" s="38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/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4"/>
      <c r="FE770" s="4"/>
      <c r="FF770" s="4"/>
      <c r="FG770" s="4"/>
      <c r="FH770" s="4"/>
      <c r="FI770" s="4"/>
      <c r="FJ770" s="4"/>
      <c r="FK770" s="4"/>
      <c r="FL770" s="4"/>
      <c r="FM770" s="4"/>
      <c r="FN770" s="4"/>
      <c r="FO770" s="4"/>
      <c r="FP770" s="4"/>
      <c r="FQ770" s="4"/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/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/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/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/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/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/>
      <c r="IR770" s="4"/>
      <c r="IS770" s="4"/>
      <c r="IT770" s="4"/>
      <c r="IU770" s="4"/>
      <c r="IV770" s="4"/>
    </row>
    <row r="771" spans="1:256" s="209" customFormat="1">
      <c r="A771" s="121"/>
      <c r="B771" s="115"/>
      <c r="C771" s="116"/>
      <c r="D771" s="117"/>
      <c r="E771" s="118"/>
      <c r="F771" s="119"/>
      <c r="G771" s="120"/>
      <c r="H771" s="5"/>
      <c r="I771" s="39"/>
      <c r="J771" s="40"/>
      <c r="K771" s="41"/>
      <c r="L771" s="37"/>
      <c r="N771" s="38"/>
      <c r="O771" s="38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  <c r="EN771" s="4"/>
      <c r="EO771" s="4"/>
      <c r="EP771" s="4"/>
      <c r="EQ771" s="4"/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4"/>
      <c r="FE771" s="4"/>
      <c r="FF771" s="4"/>
      <c r="FG771" s="4"/>
      <c r="FH771" s="4"/>
      <c r="FI771" s="4"/>
      <c r="FJ771" s="4"/>
      <c r="FK771" s="4"/>
      <c r="FL771" s="4"/>
      <c r="FM771" s="4"/>
      <c r="FN771" s="4"/>
      <c r="FO771" s="4"/>
      <c r="FP771" s="4"/>
      <c r="FQ771" s="4"/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/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/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/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/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/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/>
      <c r="IR771" s="4"/>
      <c r="IS771" s="4"/>
      <c r="IT771" s="4"/>
      <c r="IU771" s="4"/>
      <c r="IV771" s="4"/>
    </row>
    <row r="773" spans="1:256" s="209" customFormat="1">
      <c r="A773" s="121"/>
      <c r="B773" s="115"/>
      <c r="C773" s="116"/>
      <c r="D773" s="117"/>
      <c r="E773" s="118"/>
      <c r="F773" s="119"/>
      <c r="G773" s="120"/>
      <c r="H773" s="5"/>
      <c r="I773" s="39"/>
      <c r="J773" s="40"/>
      <c r="K773" s="41"/>
      <c r="L773" s="37"/>
      <c r="N773" s="38"/>
      <c r="O773" s="38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/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/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/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/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/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/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/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/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/>
      <c r="IR773" s="4"/>
      <c r="IS773" s="4"/>
      <c r="IT773" s="4"/>
      <c r="IU773" s="4"/>
      <c r="IV773" s="4"/>
    </row>
    <row r="774" spans="1:256" s="209" customFormat="1">
      <c r="A774" s="121"/>
      <c r="B774" s="115"/>
      <c r="C774" s="116"/>
      <c r="D774" s="117"/>
      <c r="E774" s="118"/>
      <c r="F774" s="119"/>
      <c r="G774" s="120"/>
      <c r="H774" s="5"/>
      <c r="I774" s="39"/>
      <c r="J774" s="40"/>
      <c r="K774" s="41"/>
      <c r="L774" s="37"/>
      <c r="N774" s="38"/>
      <c r="O774" s="38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  <c r="EN774" s="4"/>
      <c r="EO774" s="4"/>
      <c r="EP774" s="4"/>
      <c r="EQ774" s="4"/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4"/>
      <c r="FE774" s="4"/>
      <c r="FF774" s="4"/>
      <c r="FG774" s="4"/>
      <c r="FH774" s="4"/>
      <c r="FI774" s="4"/>
      <c r="FJ774" s="4"/>
      <c r="FK774" s="4"/>
      <c r="FL774" s="4"/>
      <c r="FM774" s="4"/>
      <c r="FN774" s="4"/>
      <c r="FO774" s="4"/>
      <c r="FP774" s="4"/>
      <c r="FQ774" s="4"/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/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/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/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/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/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/>
      <c r="IR774" s="4"/>
      <c r="IS774" s="4"/>
      <c r="IT774" s="4"/>
      <c r="IU774" s="4"/>
      <c r="IV774" s="4"/>
    </row>
    <row r="775" spans="1:256" s="209" customFormat="1">
      <c r="A775" s="121"/>
      <c r="B775" s="115"/>
      <c r="C775" s="116"/>
      <c r="D775" s="117"/>
      <c r="E775" s="118"/>
      <c r="F775" s="119"/>
      <c r="G775" s="120"/>
      <c r="H775" s="5"/>
      <c r="I775" s="39"/>
      <c r="J775" s="40"/>
      <c r="K775" s="41"/>
      <c r="L775" s="37"/>
      <c r="N775" s="38"/>
      <c r="O775" s="38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  <c r="EN775" s="4"/>
      <c r="EO775" s="4"/>
      <c r="EP775" s="4"/>
      <c r="EQ775" s="4"/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/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/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/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/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/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/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/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/>
      <c r="IR775" s="4"/>
      <c r="IS775" s="4"/>
      <c r="IT775" s="4"/>
      <c r="IU775" s="4"/>
      <c r="IV775" s="4"/>
    </row>
    <row r="777" spans="1:256" s="209" customFormat="1">
      <c r="A777" s="121"/>
      <c r="B777" s="115"/>
      <c r="C777" s="116"/>
      <c r="D777" s="117"/>
      <c r="E777" s="118"/>
      <c r="F777" s="119"/>
      <c r="G777" s="120"/>
      <c r="H777" s="5"/>
      <c r="I777" s="39"/>
      <c r="J777" s="40"/>
      <c r="K777" s="41"/>
      <c r="L777" s="37"/>
      <c r="N777" s="38"/>
      <c r="O777" s="38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/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/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4"/>
      <c r="FR777" s="4"/>
      <c r="FS777" s="4"/>
      <c r="FT777" s="4"/>
      <c r="FU777" s="4"/>
      <c r="FV777" s="4"/>
      <c r="FW777" s="4"/>
      <c r="FX777" s="4"/>
      <c r="FY777" s="4"/>
      <c r="FZ777" s="4"/>
      <c r="GA777" s="4"/>
      <c r="GB777" s="4"/>
      <c r="GC777" s="4"/>
      <c r="GD777" s="4"/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/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/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4"/>
      <c r="HR777" s="4"/>
      <c r="HS777" s="4"/>
      <c r="HT777" s="4"/>
      <c r="HU777" s="4"/>
      <c r="HV777" s="4"/>
      <c r="HW777" s="4"/>
      <c r="HX777" s="4"/>
      <c r="HY777" s="4"/>
      <c r="HZ777" s="4"/>
      <c r="IA777" s="4"/>
      <c r="IB777" s="4"/>
      <c r="IC777" s="4"/>
      <c r="ID777" s="4"/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4"/>
      <c r="IR777" s="4"/>
      <c r="IS777" s="4"/>
      <c r="IT777" s="4"/>
      <c r="IU777" s="4"/>
      <c r="IV777" s="4"/>
    </row>
    <row r="778" spans="1:256" s="209" customFormat="1">
      <c r="A778" s="121"/>
      <c r="B778" s="115"/>
      <c r="C778" s="116"/>
      <c r="D778" s="117"/>
      <c r="E778" s="118"/>
      <c r="F778" s="119"/>
      <c r="G778" s="120"/>
      <c r="H778" s="5"/>
      <c r="I778" s="39"/>
      <c r="J778" s="40"/>
      <c r="K778" s="41"/>
      <c r="L778" s="37"/>
      <c r="N778" s="38"/>
      <c r="O778" s="38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/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/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/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/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/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/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4"/>
      <c r="HR778" s="4"/>
      <c r="HS778" s="4"/>
      <c r="HT778" s="4"/>
      <c r="HU778" s="4"/>
      <c r="HV778" s="4"/>
      <c r="HW778" s="4"/>
      <c r="HX778" s="4"/>
      <c r="HY778" s="4"/>
      <c r="HZ778" s="4"/>
      <c r="IA778" s="4"/>
      <c r="IB778" s="4"/>
      <c r="IC778" s="4"/>
      <c r="ID778" s="4"/>
      <c r="IE778" s="4"/>
      <c r="IF778" s="4"/>
      <c r="IG778" s="4"/>
      <c r="IH778" s="4"/>
      <c r="II778" s="4"/>
      <c r="IJ778" s="4"/>
      <c r="IK778" s="4"/>
      <c r="IL778" s="4"/>
      <c r="IM778" s="4"/>
      <c r="IN778" s="4"/>
      <c r="IO778" s="4"/>
      <c r="IP778" s="4"/>
      <c r="IQ778" s="4"/>
      <c r="IR778" s="4"/>
      <c r="IS778" s="4"/>
      <c r="IT778" s="4"/>
      <c r="IU778" s="4"/>
      <c r="IV778" s="4"/>
    </row>
    <row r="779" spans="1:256" s="209" customFormat="1">
      <c r="A779" s="121"/>
      <c r="B779" s="115"/>
      <c r="C779" s="116"/>
      <c r="D779" s="117"/>
      <c r="E779" s="118"/>
      <c r="F779" s="119"/>
      <c r="G779" s="120"/>
      <c r="H779" s="5"/>
      <c r="I779" s="39"/>
      <c r="J779" s="40"/>
      <c r="K779" s="41"/>
      <c r="L779" s="37"/>
      <c r="N779" s="38"/>
      <c r="O779" s="38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/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/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/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/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/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/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/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/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/>
      <c r="IR779" s="4"/>
      <c r="IS779" s="4"/>
      <c r="IT779" s="4"/>
      <c r="IU779" s="4"/>
      <c r="IV779" s="4"/>
    </row>
    <row r="781" spans="1:256" s="209" customFormat="1">
      <c r="A781" s="121"/>
      <c r="B781" s="115"/>
      <c r="C781" s="116"/>
      <c r="D781" s="117"/>
      <c r="E781" s="118"/>
      <c r="F781" s="119"/>
      <c r="G781" s="120"/>
      <c r="H781" s="5"/>
      <c r="I781" s="39"/>
      <c r="J781" s="40"/>
      <c r="K781" s="41"/>
      <c r="L781" s="37"/>
      <c r="N781" s="38"/>
      <c r="O781" s="38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/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/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4"/>
      <c r="FR781" s="4"/>
      <c r="FS781" s="4"/>
      <c r="FT781" s="4"/>
      <c r="FU781" s="4"/>
      <c r="FV781" s="4"/>
      <c r="FW781" s="4"/>
      <c r="FX781" s="4"/>
      <c r="FY781" s="4"/>
      <c r="FZ781" s="4"/>
      <c r="GA781" s="4"/>
      <c r="GB781" s="4"/>
      <c r="GC781" s="4"/>
      <c r="GD781" s="4"/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/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/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/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/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/>
      <c r="IR781" s="4"/>
      <c r="IS781" s="4"/>
      <c r="IT781" s="4"/>
      <c r="IU781" s="4"/>
      <c r="IV781" s="4"/>
    </row>
    <row r="783" spans="1:256" s="209" customFormat="1">
      <c r="A783" s="121"/>
      <c r="B783" s="115"/>
      <c r="C783" s="116"/>
      <c r="D783" s="117"/>
      <c r="E783" s="118"/>
      <c r="F783" s="119"/>
      <c r="G783" s="120"/>
      <c r="H783" s="5"/>
      <c r="I783" s="39"/>
      <c r="J783" s="40"/>
      <c r="K783" s="41"/>
      <c r="L783" s="37"/>
      <c r="N783" s="38"/>
      <c r="O783" s="38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  <c r="EN783" s="4"/>
      <c r="EO783" s="4"/>
      <c r="EP783" s="4"/>
      <c r="EQ783" s="4"/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/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/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/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/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/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/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/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/>
      <c r="IR783" s="4"/>
      <c r="IS783" s="4"/>
      <c r="IT783" s="4"/>
      <c r="IU783" s="4"/>
      <c r="IV783" s="4"/>
    </row>
    <row r="785" spans="1:256" s="209" customFormat="1">
      <c r="A785" s="121"/>
      <c r="B785" s="115"/>
      <c r="C785" s="116"/>
      <c r="D785" s="117"/>
      <c r="E785" s="118"/>
      <c r="F785" s="119"/>
      <c r="G785" s="120"/>
      <c r="H785" s="5"/>
      <c r="I785" s="39"/>
      <c r="J785" s="40"/>
      <c r="K785" s="41"/>
      <c r="L785" s="37"/>
      <c r="N785" s="38"/>
      <c r="O785" s="38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/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/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/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/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/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/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/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/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/>
      <c r="IR785" s="4"/>
      <c r="IS785" s="4"/>
      <c r="IT785" s="4"/>
      <c r="IU785" s="4"/>
      <c r="IV785" s="4"/>
    </row>
    <row r="787" spans="1:256" s="209" customFormat="1">
      <c r="A787" s="121"/>
      <c r="B787" s="115"/>
      <c r="C787" s="116"/>
      <c r="D787" s="117"/>
      <c r="E787" s="118"/>
      <c r="F787" s="119"/>
      <c r="G787" s="120"/>
      <c r="H787" s="5"/>
      <c r="I787" s="39"/>
      <c r="J787" s="40"/>
      <c r="K787" s="41"/>
      <c r="L787" s="37"/>
      <c r="N787" s="38"/>
      <c r="O787" s="38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/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/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/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/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/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4"/>
      <c r="HE787" s="4"/>
      <c r="HF787" s="4"/>
      <c r="HG787" s="4"/>
      <c r="HH787" s="4"/>
      <c r="HI787" s="4"/>
      <c r="HJ787" s="4"/>
      <c r="HK787" s="4"/>
      <c r="HL787" s="4"/>
      <c r="HM787" s="4"/>
      <c r="HN787" s="4"/>
      <c r="HO787" s="4"/>
      <c r="HP787" s="4"/>
      <c r="HQ787" s="4"/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/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/>
      <c r="IR787" s="4"/>
      <c r="IS787" s="4"/>
      <c r="IT787" s="4"/>
      <c r="IU787" s="4"/>
      <c r="IV787" s="4"/>
    </row>
    <row r="789" spans="1:256" s="209" customFormat="1">
      <c r="A789" s="121"/>
      <c r="B789" s="115"/>
      <c r="C789" s="116"/>
      <c r="D789" s="117"/>
      <c r="E789" s="118"/>
      <c r="F789" s="119"/>
      <c r="G789" s="120"/>
      <c r="H789" s="5"/>
      <c r="I789" s="39"/>
      <c r="J789" s="40"/>
      <c r="K789" s="41"/>
      <c r="L789" s="37"/>
      <c r="N789" s="38"/>
      <c r="O789" s="38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/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/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/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/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/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/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/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/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/>
      <c r="IR789" s="4"/>
      <c r="IS789" s="4"/>
      <c r="IT789" s="4"/>
      <c r="IU789" s="4"/>
      <c r="IV789" s="4"/>
    </row>
    <row r="791" spans="1:256" s="209" customFormat="1">
      <c r="A791" s="121"/>
      <c r="B791" s="115"/>
      <c r="C791" s="116"/>
      <c r="D791" s="117"/>
      <c r="E791" s="118"/>
      <c r="F791" s="119"/>
      <c r="G791" s="120"/>
      <c r="H791" s="5"/>
      <c r="I791" s="39"/>
      <c r="J791" s="40"/>
      <c r="K791" s="41"/>
      <c r="L791" s="37"/>
      <c r="N791" s="38"/>
      <c r="O791" s="38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/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4"/>
      <c r="FE791" s="4"/>
      <c r="FF791" s="4"/>
      <c r="FG791" s="4"/>
      <c r="FH791" s="4"/>
      <c r="FI791" s="4"/>
      <c r="FJ791" s="4"/>
      <c r="FK791" s="4"/>
      <c r="FL791" s="4"/>
      <c r="FM791" s="4"/>
      <c r="FN791" s="4"/>
      <c r="FO791" s="4"/>
      <c r="FP791" s="4"/>
      <c r="FQ791" s="4"/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/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/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/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/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/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4"/>
      <c r="IR791" s="4"/>
      <c r="IS791" s="4"/>
      <c r="IT791" s="4"/>
      <c r="IU791" s="4"/>
      <c r="IV791" s="4"/>
    </row>
    <row r="793" spans="1:256" s="209" customFormat="1">
      <c r="A793" s="121"/>
      <c r="B793" s="115"/>
      <c r="C793" s="116"/>
      <c r="D793" s="117"/>
      <c r="E793" s="118"/>
      <c r="F793" s="119"/>
      <c r="G793" s="120"/>
      <c r="H793" s="5"/>
      <c r="I793" s="39"/>
      <c r="J793" s="40"/>
      <c r="K793" s="41"/>
      <c r="L793" s="37"/>
      <c r="N793" s="38"/>
      <c r="O793" s="38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/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/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/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/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/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/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/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/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/>
      <c r="IR793" s="4"/>
      <c r="IS793" s="4"/>
      <c r="IT793" s="4"/>
      <c r="IU793" s="4"/>
      <c r="IV793" s="4"/>
    </row>
    <row r="795" spans="1:256" s="209" customFormat="1">
      <c r="A795" s="121"/>
      <c r="B795" s="115"/>
      <c r="C795" s="116"/>
      <c r="D795" s="117"/>
      <c r="E795" s="118"/>
      <c r="F795" s="119"/>
      <c r="G795" s="120"/>
      <c r="H795" s="5"/>
      <c r="I795" s="39"/>
      <c r="J795" s="40"/>
      <c r="K795" s="41"/>
      <c r="L795" s="37"/>
      <c r="N795" s="38"/>
      <c r="O795" s="38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  <c r="EN795" s="4"/>
      <c r="EO795" s="4"/>
      <c r="EP795" s="4"/>
      <c r="EQ795" s="4"/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/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/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/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/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/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/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/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/>
      <c r="IR795" s="4"/>
      <c r="IS795" s="4"/>
      <c r="IT795" s="4"/>
      <c r="IU795" s="4"/>
      <c r="IV795" s="4"/>
    </row>
    <row r="796" spans="1:256" s="209" customFormat="1">
      <c r="A796" s="121"/>
      <c r="B796" s="115"/>
      <c r="C796" s="116"/>
      <c r="D796" s="117"/>
      <c r="E796" s="118"/>
      <c r="F796" s="119"/>
      <c r="G796" s="120"/>
      <c r="H796" s="5"/>
      <c r="I796" s="39"/>
      <c r="J796" s="40"/>
      <c r="K796" s="41"/>
      <c r="L796" s="37"/>
      <c r="N796" s="38"/>
      <c r="O796" s="38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/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/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/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/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/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/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/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4"/>
      <c r="IE796" s="4"/>
      <c r="IF796" s="4"/>
      <c r="IG796" s="4"/>
      <c r="IH796" s="4"/>
      <c r="II796" s="4"/>
      <c r="IJ796" s="4"/>
      <c r="IK796" s="4"/>
      <c r="IL796" s="4"/>
      <c r="IM796" s="4"/>
      <c r="IN796" s="4"/>
      <c r="IO796" s="4"/>
      <c r="IP796" s="4"/>
      <c r="IQ796" s="4"/>
      <c r="IR796" s="4"/>
      <c r="IS796" s="4"/>
      <c r="IT796" s="4"/>
      <c r="IU796" s="4"/>
      <c r="IV796" s="4"/>
    </row>
    <row r="798" spans="1:256" s="209" customFormat="1">
      <c r="A798" s="121"/>
      <c r="B798" s="115"/>
      <c r="C798" s="116"/>
      <c r="D798" s="117"/>
      <c r="E798" s="118"/>
      <c r="F798" s="119"/>
      <c r="G798" s="120"/>
      <c r="H798" s="5"/>
      <c r="I798" s="39"/>
      <c r="J798" s="40"/>
      <c r="K798" s="41"/>
      <c r="L798" s="37"/>
      <c r="N798" s="38"/>
      <c r="O798" s="38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/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/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/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/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/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/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/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/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/>
      <c r="IR798" s="4"/>
      <c r="IS798" s="4"/>
      <c r="IT798" s="4"/>
      <c r="IU798" s="4"/>
      <c r="IV798" s="4"/>
    </row>
    <row r="799" spans="1:256" s="209" customFormat="1">
      <c r="A799" s="121"/>
      <c r="B799" s="115"/>
      <c r="C799" s="116"/>
      <c r="D799" s="117"/>
      <c r="E799" s="118"/>
      <c r="F799" s="119"/>
      <c r="G799" s="120"/>
      <c r="H799" s="5"/>
      <c r="I799" s="39"/>
      <c r="J799" s="40"/>
      <c r="K799" s="41"/>
      <c r="L799" s="37"/>
      <c r="N799" s="38"/>
      <c r="O799" s="38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  <c r="EN799" s="4"/>
      <c r="EO799" s="4"/>
      <c r="EP799" s="4"/>
      <c r="EQ799" s="4"/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/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/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/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/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/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/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/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/>
      <c r="IR799" s="4"/>
      <c r="IS799" s="4"/>
      <c r="IT799" s="4"/>
      <c r="IU799" s="4"/>
      <c r="IV799" s="4"/>
    </row>
    <row r="800" spans="1:256" s="209" customFormat="1">
      <c r="A800" s="121"/>
      <c r="B800" s="115"/>
      <c r="C800" s="116"/>
      <c r="D800" s="117"/>
      <c r="E800" s="118"/>
      <c r="F800" s="119"/>
      <c r="G800" s="120"/>
      <c r="H800" s="5"/>
      <c r="I800" s="39"/>
      <c r="J800" s="40"/>
      <c r="K800" s="41"/>
      <c r="L800" s="37"/>
      <c r="N800" s="38"/>
      <c r="O800" s="38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/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/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/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/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/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/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4"/>
      <c r="HR800" s="4"/>
      <c r="HS800" s="4"/>
      <c r="HT800" s="4"/>
      <c r="HU800" s="4"/>
      <c r="HV800" s="4"/>
      <c r="HW800" s="4"/>
      <c r="HX800" s="4"/>
      <c r="HY800" s="4"/>
      <c r="HZ800" s="4"/>
      <c r="IA800" s="4"/>
      <c r="IB800" s="4"/>
      <c r="IC800" s="4"/>
      <c r="ID800" s="4"/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/>
      <c r="IR800" s="4"/>
      <c r="IS800" s="4"/>
      <c r="IT800" s="4"/>
      <c r="IU800" s="4"/>
      <c r="IV800" s="4"/>
    </row>
    <row r="802" spans="1:256" s="209" customFormat="1">
      <c r="A802" s="121"/>
      <c r="B802" s="115"/>
      <c r="C802" s="116"/>
      <c r="D802" s="117"/>
      <c r="E802" s="118"/>
      <c r="F802" s="119"/>
      <c r="G802" s="120"/>
      <c r="H802" s="5"/>
      <c r="I802" s="39"/>
      <c r="J802" s="40"/>
      <c r="K802" s="41"/>
      <c r="L802" s="37"/>
      <c r="N802" s="38"/>
      <c r="O802" s="38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  <c r="EN802" s="4"/>
      <c r="EO802" s="4"/>
      <c r="EP802" s="4"/>
      <c r="EQ802" s="4"/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4"/>
      <c r="FE802" s="4"/>
      <c r="FF802" s="4"/>
      <c r="FG802" s="4"/>
      <c r="FH802" s="4"/>
      <c r="FI802" s="4"/>
      <c r="FJ802" s="4"/>
      <c r="FK802" s="4"/>
      <c r="FL802" s="4"/>
      <c r="FM802" s="4"/>
      <c r="FN802" s="4"/>
      <c r="FO802" s="4"/>
      <c r="FP802" s="4"/>
      <c r="FQ802" s="4"/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/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/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/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/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/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/>
      <c r="IR802" s="4"/>
      <c r="IS802" s="4"/>
      <c r="IT802" s="4"/>
      <c r="IU802" s="4"/>
      <c r="IV802" s="4"/>
    </row>
    <row r="804" spans="1:256" s="209" customFormat="1">
      <c r="A804" s="121"/>
      <c r="B804" s="115"/>
      <c r="C804" s="116"/>
      <c r="D804" s="117"/>
      <c r="E804" s="118"/>
      <c r="F804" s="119"/>
      <c r="G804" s="120"/>
      <c r="H804" s="5"/>
      <c r="I804" s="39"/>
      <c r="J804" s="40"/>
      <c r="K804" s="41"/>
      <c r="L804" s="37"/>
      <c r="N804" s="38"/>
      <c r="O804" s="38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  <c r="EN804" s="4"/>
      <c r="EO804" s="4"/>
      <c r="EP804" s="4"/>
      <c r="EQ804" s="4"/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/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/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/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/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/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4"/>
      <c r="HR804" s="4"/>
      <c r="HS804" s="4"/>
      <c r="HT804" s="4"/>
      <c r="HU804" s="4"/>
      <c r="HV804" s="4"/>
      <c r="HW804" s="4"/>
      <c r="HX804" s="4"/>
      <c r="HY804" s="4"/>
      <c r="HZ804" s="4"/>
      <c r="IA804" s="4"/>
      <c r="IB804" s="4"/>
      <c r="IC804" s="4"/>
      <c r="ID804" s="4"/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/>
      <c r="IR804" s="4"/>
      <c r="IS804" s="4"/>
      <c r="IT804" s="4"/>
      <c r="IU804" s="4"/>
      <c r="IV804" s="4"/>
    </row>
    <row r="806" spans="1:256" s="209" customFormat="1">
      <c r="A806" s="121"/>
      <c r="B806" s="115"/>
      <c r="C806" s="116"/>
      <c r="D806" s="117"/>
      <c r="E806" s="118"/>
      <c r="F806" s="119"/>
      <c r="G806" s="120"/>
      <c r="H806" s="5"/>
      <c r="I806" s="39"/>
      <c r="J806" s="40"/>
      <c r="K806" s="41"/>
      <c r="L806" s="37"/>
      <c r="N806" s="38"/>
      <c r="O806" s="38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  <c r="EN806" s="4"/>
      <c r="EO806" s="4"/>
      <c r="EP806" s="4"/>
      <c r="EQ806" s="4"/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/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/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/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/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/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/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/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/>
      <c r="IR806" s="4"/>
      <c r="IS806" s="4"/>
      <c r="IT806" s="4"/>
      <c r="IU806" s="4"/>
      <c r="IV806" s="4"/>
    </row>
    <row r="808" spans="1:256" s="209" customFormat="1">
      <c r="A808" s="121"/>
      <c r="B808" s="115"/>
      <c r="C808" s="116"/>
      <c r="D808" s="117"/>
      <c r="E808" s="118"/>
      <c r="F808" s="119"/>
      <c r="G808" s="120"/>
      <c r="H808" s="5"/>
      <c r="I808" s="39"/>
      <c r="J808" s="40"/>
      <c r="K808" s="41"/>
      <c r="L808" s="37"/>
      <c r="N808" s="38"/>
      <c r="O808" s="38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/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/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/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/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/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/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/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/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4"/>
      <c r="IR808" s="4"/>
      <c r="IS808" s="4"/>
      <c r="IT808" s="4"/>
      <c r="IU808" s="4"/>
      <c r="IV808" s="4"/>
    </row>
    <row r="809" spans="1:256" s="209" customFormat="1">
      <c r="A809" s="121"/>
      <c r="B809" s="115"/>
      <c r="C809" s="116"/>
      <c r="D809" s="117"/>
      <c r="E809" s="118"/>
      <c r="F809" s="119"/>
      <c r="G809" s="120"/>
      <c r="H809" s="5"/>
      <c r="I809" s="39"/>
      <c r="J809" s="40"/>
      <c r="K809" s="41"/>
      <c r="L809" s="37"/>
      <c r="N809" s="38"/>
      <c r="O809" s="38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/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/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/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/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4"/>
      <c r="GR809" s="4"/>
      <c r="GS809" s="4"/>
      <c r="GT809" s="4"/>
      <c r="GU809" s="4"/>
      <c r="GV809" s="4"/>
      <c r="GW809" s="4"/>
      <c r="GX809" s="4"/>
      <c r="GY809" s="4"/>
      <c r="GZ809" s="4"/>
      <c r="HA809" s="4"/>
      <c r="HB809" s="4"/>
      <c r="HC809" s="4"/>
      <c r="HD809" s="4"/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/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/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/>
      <c r="IR809" s="4"/>
      <c r="IS809" s="4"/>
      <c r="IT809" s="4"/>
      <c r="IU809" s="4"/>
      <c r="IV809" s="4"/>
    </row>
    <row r="810" spans="1:256" s="209" customFormat="1">
      <c r="A810" s="121"/>
      <c r="B810" s="115"/>
      <c r="C810" s="116"/>
      <c r="D810" s="117"/>
      <c r="E810" s="118"/>
      <c r="F810" s="119"/>
      <c r="G810" s="120"/>
      <c r="H810" s="5"/>
      <c r="I810" s="39"/>
      <c r="J810" s="40"/>
      <c r="K810" s="41"/>
      <c r="L810" s="37"/>
      <c r="N810" s="38"/>
      <c r="O810" s="38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/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/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/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/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/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/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/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/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/>
      <c r="IR810" s="4"/>
      <c r="IS810" s="4"/>
      <c r="IT810" s="4"/>
      <c r="IU810" s="4"/>
      <c r="IV810" s="4"/>
    </row>
    <row r="811" spans="1:256" s="209" customFormat="1">
      <c r="A811" s="121"/>
      <c r="B811" s="115"/>
      <c r="C811" s="116"/>
      <c r="D811" s="117"/>
      <c r="E811" s="118"/>
      <c r="F811" s="119"/>
      <c r="G811" s="120"/>
      <c r="H811" s="5"/>
      <c r="I811" s="39"/>
      <c r="J811" s="40"/>
      <c r="K811" s="41"/>
      <c r="L811" s="37"/>
      <c r="N811" s="38"/>
      <c r="O811" s="38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  <c r="EN811" s="4"/>
      <c r="EO811" s="4"/>
      <c r="EP811" s="4"/>
      <c r="EQ811" s="4"/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4"/>
      <c r="FE811" s="4"/>
      <c r="FF811" s="4"/>
      <c r="FG811" s="4"/>
      <c r="FH811" s="4"/>
      <c r="FI811" s="4"/>
      <c r="FJ811" s="4"/>
      <c r="FK811" s="4"/>
      <c r="FL811" s="4"/>
      <c r="FM811" s="4"/>
      <c r="FN811" s="4"/>
      <c r="FO811" s="4"/>
      <c r="FP811" s="4"/>
      <c r="FQ811" s="4"/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/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/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/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/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/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/>
      <c r="IR811" s="4"/>
      <c r="IS811" s="4"/>
      <c r="IT811" s="4"/>
      <c r="IU811" s="4"/>
      <c r="IV811" s="4"/>
    </row>
    <row r="812" spans="1:256" s="209" customFormat="1">
      <c r="A812" s="121"/>
      <c r="B812" s="115"/>
      <c r="C812" s="116"/>
      <c r="D812" s="117"/>
      <c r="E812" s="118"/>
      <c r="F812" s="119"/>
      <c r="G812" s="120"/>
      <c r="H812" s="5"/>
      <c r="I812" s="39"/>
      <c r="J812" s="40"/>
      <c r="K812" s="41"/>
      <c r="L812" s="37"/>
      <c r="N812" s="38"/>
      <c r="O812" s="38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  <c r="EN812" s="4"/>
      <c r="EO812" s="4"/>
      <c r="EP812" s="4"/>
      <c r="EQ812" s="4"/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/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/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/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/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/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/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/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/>
      <c r="IR812" s="4"/>
      <c r="IS812" s="4"/>
      <c r="IT812" s="4"/>
      <c r="IU812" s="4"/>
      <c r="IV812" s="4"/>
    </row>
    <row r="813" spans="1:256" s="209" customFormat="1">
      <c r="A813" s="121"/>
      <c r="B813" s="115"/>
      <c r="C813" s="116"/>
      <c r="D813" s="117"/>
      <c r="E813" s="118"/>
      <c r="F813" s="119"/>
      <c r="G813" s="120"/>
      <c r="H813" s="5"/>
      <c r="I813" s="39"/>
      <c r="J813" s="40"/>
      <c r="K813" s="41"/>
      <c r="L813" s="37"/>
      <c r="N813" s="38"/>
      <c r="O813" s="38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  <c r="EN813" s="4"/>
      <c r="EO813" s="4"/>
      <c r="EP813" s="4"/>
      <c r="EQ813" s="4"/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/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/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/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/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/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/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/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/>
      <c r="IR813" s="4"/>
      <c r="IS813" s="4"/>
      <c r="IT813" s="4"/>
      <c r="IU813" s="4"/>
      <c r="IV813" s="4"/>
    </row>
    <row r="814" spans="1:256" s="209" customFormat="1">
      <c r="A814" s="121"/>
      <c r="B814" s="115"/>
      <c r="C814" s="116"/>
      <c r="D814" s="117"/>
      <c r="E814" s="118"/>
      <c r="F814" s="119"/>
      <c r="G814" s="120"/>
      <c r="H814" s="5"/>
      <c r="I814" s="39"/>
      <c r="J814" s="40"/>
      <c r="K814" s="41"/>
      <c r="L814" s="37"/>
      <c r="N814" s="38"/>
      <c r="O814" s="38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  <c r="EN814" s="4"/>
      <c r="EO814" s="4"/>
      <c r="EP814" s="4"/>
      <c r="EQ814" s="4"/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/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/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/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4"/>
      <c r="GR814" s="4"/>
      <c r="GS814" s="4"/>
      <c r="GT814" s="4"/>
      <c r="GU814" s="4"/>
      <c r="GV814" s="4"/>
      <c r="GW814" s="4"/>
      <c r="GX814" s="4"/>
      <c r="GY814" s="4"/>
      <c r="GZ814" s="4"/>
      <c r="HA814" s="4"/>
      <c r="HB814" s="4"/>
      <c r="HC814" s="4"/>
      <c r="HD814" s="4"/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4"/>
      <c r="HR814" s="4"/>
      <c r="HS814" s="4"/>
      <c r="HT814" s="4"/>
      <c r="HU814" s="4"/>
      <c r="HV814" s="4"/>
      <c r="HW814" s="4"/>
      <c r="HX814" s="4"/>
      <c r="HY814" s="4"/>
      <c r="HZ814" s="4"/>
      <c r="IA814" s="4"/>
      <c r="IB814" s="4"/>
      <c r="IC814" s="4"/>
      <c r="ID814" s="4"/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/>
      <c r="IR814" s="4"/>
      <c r="IS814" s="4"/>
      <c r="IT814" s="4"/>
      <c r="IU814" s="4"/>
      <c r="IV814" s="4"/>
    </row>
    <row r="816" spans="1:256" s="209" customFormat="1">
      <c r="A816" s="121"/>
      <c r="B816" s="115"/>
      <c r="C816" s="116"/>
      <c r="D816" s="117"/>
      <c r="E816" s="118"/>
      <c r="F816" s="119"/>
      <c r="G816" s="120"/>
      <c r="H816" s="5"/>
      <c r="I816" s="39"/>
      <c r="J816" s="40"/>
      <c r="K816" s="41"/>
      <c r="L816" s="37"/>
      <c r="N816" s="38"/>
      <c r="O816" s="38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/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/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/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/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/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/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/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/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/>
      <c r="IR816" s="4"/>
      <c r="IS816" s="4"/>
      <c r="IT816" s="4"/>
      <c r="IU816" s="4"/>
      <c r="IV816" s="4"/>
    </row>
    <row r="818" spans="1:256" s="209" customFormat="1">
      <c r="A818" s="121"/>
      <c r="B818" s="115"/>
      <c r="C818" s="116"/>
      <c r="D818" s="117"/>
      <c r="E818" s="118"/>
      <c r="F818" s="119"/>
      <c r="G818" s="120"/>
      <c r="H818" s="5"/>
      <c r="I818" s="39"/>
      <c r="J818" s="40"/>
      <c r="K818" s="41"/>
      <c r="L818" s="37"/>
      <c r="N818" s="38"/>
      <c r="O818" s="38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/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/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/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/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/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/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/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/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/>
      <c r="IR818" s="4"/>
      <c r="IS818" s="4"/>
      <c r="IT818" s="4"/>
      <c r="IU818" s="4"/>
      <c r="IV818" s="4"/>
    </row>
    <row r="820" spans="1:256" s="209" customFormat="1">
      <c r="A820" s="121"/>
      <c r="B820" s="115"/>
      <c r="C820" s="116"/>
      <c r="D820" s="117"/>
      <c r="E820" s="118"/>
      <c r="F820" s="119"/>
      <c r="G820" s="120"/>
      <c r="H820" s="5"/>
      <c r="I820" s="39"/>
      <c r="J820" s="40"/>
      <c r="K820" s="41"/>
      <c r="L820" s="37"/>
      <c r="N820" s="38"/>
      <c r="O820" s="38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/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/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/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/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4"/>
      <c r="GR820" s="4"/>
      <c r="GS820" s="4"/>
      <c r="GT820" s="4"/>
      <c r="GU820" s="4"/>
      <c r="GV820" s="4"/>
      <c r="GW820" s="4"/>
      <c r="GX820" s="4"/>
      <c r="GY820" s="4"/>
      <c r="GZ820" s="4"/>
      <c r="HA820" s="4"/>
      <c r="HB820" s="4"/>
      <c r="HC820" s="4"/>
      <c r="HD820" s="4"/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4"/>
      <c r="HR820" s="4"/>
      <c r="HS820" s="4"/>
      <c r="HT820" s="4"/>
      <c r="HU820" s="4"/>
      <c r="HV820" s="4"/>
      <c r="HW820" s="4"/>
      <c r="HX820" s="4"/>
      <c r="HY820" s="4"/>
      <c r="HZ820" s="4"/>
      <c r="IA820" s="4"/>
      <c r="IB820" s="4"/>
      <c r="IC820" s="4"/>
      <c r="ID820" s="4"/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/>
      <c r="IR820" s="4"/>
      <c r="IS820" s="4"/>
      <c r="IT820" s="4"/>
      <c r="IU820" s="4"/>
      <c r="IV820" s="4"/>
    </row>
    <row r="822" spans="1:256" s="209" customFormat="1">
      <c r="A822" s="121"/>
      <c r="B822" s="115"/>
      <c r="C822" s="116"/>
      <c r="D822" s="117"/>
      <c r="E822" s="118"/>
      <c r="F822" s="119"/>
      <c r="G822" s="120"/>
      <c r="H822" s="5"/>
      <c r="I822" s="39"/>
      <c r="J822" s="40"/>
      <c r="K822" s="41"/>
      <c r="L822" s="37"/>
      <c r="N822" s="38"/>
      <c r="O822" s="38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/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/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/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/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/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/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/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/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/>
      <c r="IR822" s="4"/>
      <c r="IS822" s="4"/>
      <c r="IT822" s="4"/>
      <c r="IU822" s="4"/>
      <c r="IV822" s="4"/>
    </row>
    <row r="823" spans="1:256" s="209" customFormat="1">
      <c r="A823" s="121"/>
      <c r="B823" s="115"/>
      <c r="C823" s="116"/>
      <c r="D823" s="117"/>
      <c r="E823" s="118"/>
      <c r="F823" s="119"/>
      <c r="G823" s="120"/>
      <c r="H823" s="5"/>
      <c r="I823" s="39"/>
      <c r="J823" s="40"/>
      <c r="K823" s="41"/>
      <c r="L823" s="37"/>
      <c r="N823" s="38"/>
      <c r="O823" s="38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  <c r="EN823" s="4"/>
      <c r="EO823" s="4"/>
      <c r="EP823" s="4"/>
      <c r="EQ823" s="4"/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/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/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/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/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/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/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/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/>
      <c r="IR823" s="4"/>
      <c r="IS823" s="4"/>
      <c r="IT823" s="4"/>
      <c r="IU823" s="4"/>
      <c r="IV823" s="4"/>
    </row>
    <row r="825" spans="1:256" s="209" customFormat="1">
      <c r="A825" s="121"/>
      <c r="B825" s="115"/>
      <c r="C825" s="116"/>
      <c r="D825" s="117"/>
      <c r="E825" s="118"/>
      <c r="F825" s="119"/>
      <c r="G825" s="120"/>
      <c r="H825" s="5"/>
      <c r="I825" s="39"/>
      <c r="J825" s="40"/>
      <c r="K825" s="41"/>
      <c r="L825" s="37"/>
      <c r="N825" s="38"/>
      <c r="O825" s="38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/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/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/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/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4"/>
      <c r="GR825" s="4"/>
      <c r="GS825" s="4"/>
      <c r="GT825" s="4"/>
      <c r="GU825" s="4"/>
      <c r="GV825" s="4"/>
      <c r="GW825" s="4"/>
      <c r="GX825" s="4"/>
      <c r="GY825" s="4"/>
      <c r="GZ825" s="4"/>
      <c r="HA825" s="4"/>
      <c r="HB825" s="4"/>
      <c r="HC825" s="4"/>
      <c r="HD825" s="4"/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/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/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/>
      <c r="IR825" s="4"/>
      <c r="IS825" s="4"/>
      <c r="IT825" s="4"/>
      <c r="IU825" s="4"/>
      <c r="IV825" s="4"/>
    </row>
    <row r="827" spans="1:256" s="209" customFormat="1">
      <c r="A827" s="121"/>
      <c r="B827" s="115"/>
      <c r="C827" s="116"/>
      <c r="D827" s="117"/>
      <c r="E827" s="118"/>
      <c r="F827" s="119"/>
      <c r="G827" s="120"/>
      <c r="H827" s="5"/>
      <c r="I827" s="39"/>
      <c r="J827" s="40"/>
      <c r="K827" s="41"/>
      <c r="L827" s="37"/>
      <c r="N827" s="38"/>
      <c r="O827" s="38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/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/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/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/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/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/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/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/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/>
      <c r="IR827" s="4"/>
      <c r="IS827" s="4"/>
      <c r="IT827" s="4"/>
      <c r="IU827" s="4"/>
      <c r="IV827" s="4"/>
    </row>
    <row r="829" spans="1:256" s="209" customFormat="1">
      <c r="A829" s="121"/>
      <c r="B829" s="115"/>
      <c r="C829" s="116"/>
      <c r="D829" s="117"/>
      <c r="E829" s="118"/>
      <c r="F829" s="119"/>
      <c r="G829" s="120"/>
      <c r="H829" s="5"/>
      <c r="I829" s="39"/>
      <c r="J829" s="40"/>
      <c r="K829" s="41"/>
      <c r="L829" s="37"/>
      <c r="N829" s="38"/>
      <c r="O829" s="38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/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/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/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/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/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/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4"/>
      <c r="HR829" s="4"/>
      <c r="HS829" s="4"/>
      <c r="HT829" s="4"/>
      <c r="HU829" s="4"/>
      <c r="HV829" s="4"/>
      <c r="HW829" s="4"/>
      <c r="HX829" s="4"/>
      <c r="HY829" s="4"/>
      <c r="HZ829" s="4"/>
      <c r="IA829" s="4"/>
      <c r="IB829" s="4"/>
      <c r="IC829" s="4"/>
      <c r="ID829" s="4"/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/>
      <c r="IR829" s="4"/>
      <c r="IS829" s="4"/>
      <c r="IT829" s="4"/>
      <c r="IU829" s="4"/>
      <c r="IV829" s="4"/>
    </row>
    <row r="831" spans="1:256" s="209" customFormat="1">
      <c r="A831" s="121"/>
      <c r="B831" s="115"/>
      <c r="C831" s="116"/>
      <c r="D831" s="117"/>
      <c r="E831" s="118"/>
      <c r="F831" s="119"/>
      <c r="G831" s="120"/>
      <c r="H831" s="5"/>
      <c r="I831" s="39"/>
      <c r="J831" s="40"/>
      <c r="K831" s="41"/>
      <c r="L831" s="37"/>
      <c r="N831" s="38"/>
      <c r="O831" s="38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/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/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/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/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4"/>
      <c r="GR831" s="4"/>
      <c r="GS831" s="4"/>
      <c r="GT831" s="4"/>
      <c r="GU831" s="4"/>
      <c r="GV831" s="4"/>
      <c r="GW831" s="4"/>
      <c r="GX831" s="4"/>
      <c r="GY831" s="4"/>
      <c r="GZ831" s="4"/>
      <c r="HA831" s="4"/>
      <c r="HB831" s="4"/>
      <c r="HC831" s="4"/>
      <c r="HD831" s="4"/>
      <c r="HE831" s="4"/>
      <c r="HF831" s="4"/>
      <c r="HG831" s="4"/>
      <c r="HH831" s="4"/>
      <c r="HI831" s="4"/>
      <c r="HJ831" s="4"/>
      <c r="HK831" s="4"/>
      <c r="HL831" s="4"/>
      <c r="HM831" s="4"/>
      <c r="HN831" s="4"/>
      <c r="HO831" s="4"/>
      <c r="HP831" s="4"/>
      <c r="HQ831" s="4"/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/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/>
      <c r="IR831" s="4"/>
      <c r="IS831" s="4"/>
      <c r="IT831" s="4"/>
      <c r="IU831" s="4"/>
      <c r="IV831" s="4"/>
    </row>
    <row r="833" spans="1:256" s="209" customFormat="1">
      <c r="A833" s="121"/>
      <c r="B833" s="115"/>
      <c r="C833" s="116"/>
      <c r="D833" s="117"/>
      <c r="E833" s="118"/>
      <c r="F833" s="119"/>
      <c r="G833" s="120"/>
      <c r="H833" s="5"/>
      <c r="I833" s="39"/>
      <c r="J833" s="40"/>
      <c r="K833" s="41"/>
      <c r="L833" s="37"/>
      <c r="N833" s="38"/>
      <c r="O833" s="38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/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/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/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/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/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/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/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/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/>
      <c r="IR833" s="4"/>
      <c r="IS833" s="4"/>
      <c r="IT833" s="4"/>
      <c r="IU833" s="4"/>
      <c r="IV833" s="4"/>
    </row>
    <row r="835" spans="1:256" s="209" customFormat="1">
      <c r="A835" s="121"/>
      <c r="B835" s="115"/>
      <c r="C835" s="116"/>
      <c r="D835" s="117"/>
      <c r="E835" s="118"/>
      <c r="F835" s="119"/>
      <c r="G835" s="120"/>
      <c r="H835" s="5"/>
      <c r="I835" s="39"/>
      <c r="J835" s="40"/>
      <c r="K835" s="41"/>
      <c r="L835" s="37"/>
      <c r="N835" s="38"/>
      <c r="O835" s="38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/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4"/>
      <c r="FE835" s="4"/>
      <c r="FF835" s="4"/>
      <c r="FG835" s="4"/>
      <c r="FH835" s="4"/>
      <c r="FI835" s="4"/>
      <c r="FJ835" s="4"/>
      <c r="FK835" s="4"/>
      <c r="FL835" s="4"/>
      <c r="FM835" s="4"/>
      <c r="FN835" s="4"/>
      <c r="FO835" s="4"/>
      <c r="FP835" s="4"/>
      <c r="FQ835" s="4"/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/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/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/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/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/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/>
      <c r="IR835" s="4"/>
      <c r="IS835" s="4"/>
      <c r="IT835" s="4"/>
      <c r="IU835" s="4"/>
      <c r="IV835" s="4"/>
    </row>
    <row r="837" spans="1:256" s="209" customFormat="1">
      <c r="A837" s="121"/>
      <c r="B837" s="115"/>
      <c r="C837" s="116"/>
      <c r="D837" s="117"/>
      <c r="E837" s="118"/>
      <c r="F837" s="119"/>
      <c r="G837" s="120"/>
      <c r="H837" s="5"/>
      <c r="I837" s="39"/>
      <c r="J837" s="40"/>
      <c r="K837" s="41"/>
      <c r="L837" s="37"/>
      <c r="N837" s="38"/>
      <c r="O837" s="38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/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4"/>
      <c r="FE837" s="4"/>
      <c r="FF837" s="4"/>
      <c r="FG837" s="4"/>
      <c r="FH837" s="4"/>
      <c r="FI837" s="4"/>
      <c r="FJ837" s="4"/>
      <c r="FK837" s="4"/>
      <c r="FL837" s="4"/>
      <c r="FM837" s="4"/>
      <c r="FN837" s="4"/>
      <c r="FO837" s="4"/>
      <c r="FP837" s="4"/>
      <c r="FQ837" s="4"/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/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/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/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/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4"/>
      <c r="IE837" s="4"/>
      <c r="IF837" s="4"/>
      <c r="IG837" s="4"/>
      <c r="IH837" s="4"/>
      <c r="II837" s="4"/>
      <c r="IJ837" s="4"/>
      <c r="IK837" s="4"/>
      <c r="IL837" s="4"/>
      <c r="IM837" s="4"/>
      <c r="IN837" s="4"/>
      <c r="IO837" s="4"/>
      <c r="IP837" s="4"/>
      <c r="IQ837" s="4"/>
      <c r="IR837" s="4"/>
      <c r="IS837" s="4"/>
      <c r="IT837" s="4"/>
      <c r="IU837" s="4"/>
      <c r="IV837" s="4"/>
    </row>
    <row r="838" spans="1:256" s="209" customFormat="1">
      <c r="A838" s="121"/>
      <c r="B838" s="115"/>
      <c r="C838" s="116"/>
      <c r="D838" s="117"/>
      <c r="E838" s="118"/>
      <c r="F838" s="119"/>
      <c r="G838" s="120"/>
      <c r="H838" s="5"/>
      <c r="I838" s="39"/>
      <c r="J838" s="40"/>
      <c r="K838" s="41"/>
      <c r="L838" s="37"/>
      <c r="N838" s="38"/>
      <c r="O838" s="38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/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/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/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/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/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/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/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/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/>
      <c r="IR838" s="4"/>
      <c r="IS838" s="4"/>
      <c r="IT838" s="4"/>
      <c r="IU838" s="4"/>
      <c r="IV838" s="4"/>
    </row>
    <row r="840" spans="1:256" s="209" customFormat="1">
      <c r="A840" s="121"/>
      <c r="B840" s="115"/>
      <c r="C840" s="116"/>
      <c r="D840" s="117"/>
      <c r="E840" s="118"/>
      <c r="F840" s="119"/>
      <c r="G840" s="120"/>
      <c r="H840" s="5"/>
      <c r="I840" s="39"/>
      <c r="J840" s="40"/>
      <c r="K840" s="41"/>
      <c r="L840" s="37"/>
      <c r="N840" s="38"/>
      <c r="O840" s="38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/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/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/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/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/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/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/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/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/>
      <c r="IR840" s="4"/>
      <c r="IS840" s="4"/>
      <c r="IT840" s="4"/>
      <c r="IU840" s="4"/>
      <c r="IV840" s="4"/>
    </row>
    <row r="842" spans="1:256" s="209" customFormat="1">
      <c r="A842" s="121"/>
      <c r="B842" s="115"/>
      <c r="C842" s="116"/>
      <c r="D842" s="117"/>
      <c r="E842" s="118"/>
      <c r="F842" s="119"/>
      <c r="G842" s="120"/>
      <c r="H842" s="5"/>
      <c r="I842" s="39"/>
      <c r="J842" s="40"/>
      <c r="K842" s="41"/>
      <c r="L842" s="37"/>
      <c r="N842" s="38"/>
      <c r="O842" s="38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/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4"/>
      <c r="FE842" s="4"/>
      <c r="FF842" s="4"/>
      <c r="FG842" s="4"/>
      <c r="FH842" s="4"/>
      <c r="FI842" s="4"/>
      <c r="FJ842" s="4"/>
      <c r="FK842" s="4"/>
      <c r="FL842" s="4"/>
      <c r="FM842" s="4"/>
      <c r="FN842" s="4"/>
      <c r="FO842" s="4"/>
      <c r="FP842" s="4"/>
      <c r="FQ842" s="4"/>
      <c r="FR842" s="4"/>
      <c r="FS842" s="4"/>
      <c r="FT842" s="4"/>
      <c r="FU842" s="4"/>
      <c r="FV842" s="4"/>
      <c r="FW842" s="4"/>
      <c r="FX842" s="4"/>
      <c r="FY842" s="4"/>
      <c r="FZ842" s="4"/>
      <c r="GA842" s="4"/>
      <c r="GB842" s="4"/>
      <c r="GC842" s="4"/>
      <c r="GD842" s="4"/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/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/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/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/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/>
      <c r="IR842" s="4"/>
      <c r="IS842" s="4"/>
      <c r="IT842" s="4"/>
      <c r="IU842" s="4"/>
      <c r="IV842" s="4"/>
    </row>
    <row r="843" spans="1:256" s="209" customFormat="1">
      <c r="A843" s="121"/>
      <c r="B843" s="115"/>
      <c r="C843" s="116"/>
      <c r="D843" s="117"/>
      <c r="E843" s="118"/>
      <c r="F843" s="119"/>
      <c r="G843" s="120"/>
      <c r="H843" s="5"/>
      <c r="I843" s="39"/>
      <c r="J843" s="40"/>
      <c r="K843" s="41"/>
      <c r="L843" s="37"/>
      <c r="N843" s="38"/>
      <c r="O843" s="38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  <c r="EN843" s="4"/>
      <c r="EO843" s="4"/>
      <c r="EP843" s="4"/>
      <c r="EQ843" s="4"/>
      <c r="ER843" s="4"/>
      <c r="ES843" s="4"/>
      <c r="ET843" s="4"/>
      <c r="EU843" s="4"/>
      <c r="EV843" s="4"/>
      <c r="EW843" s="4"/>
      <c r="EX843" s="4"/>
      <c r="EY843" s="4"/>
      <c r="EZ843" s="4"/>
      <c r="FA843" s="4"/>
      <c r="FB843" s="4"/>
      <c r="FC843" s="4"/>
      <c r="FD843" s="4"/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/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/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/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/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/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/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/>
      <c r="IR843" s="4"/>
      <c r="IS843" s="4"/>
      <c r="IT843" s="4"/>
      <c r="IU843" s="4"/>
      <c r="IV843" s="4"/>
    </row>
    <row r="845" spans="1:256" s="209" customFormat="1">
      <c r="A845" s="121"/>
      <c r="B845" s="115"/>
      <c r="C845" s="116"/>
      <c r="D845" s="117"/>
      <c r="E845" s="118"/>
      <c r="F845" s="119"/>
      <c r="G845" s="120"/>
      <c r="H845" s="5"/>
      <c r="I845" s="39"/>
      <c r="J845" s="40"/>
      <c r="K845" s="41"/>
      <c r="L845" s="37"/>
      <c r="N845" s="38"/>
      <c r="O845" s="38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  <c r="EN845" s="4"/>
      <c r="EO845" s="4"/>
      <c r="EP845" s="4"/>
      <c r="EQ845" s="4"/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4"/>
      <c r="FE845" s="4"/>
      <c r="FF845" s="4"/>
      <c r="FG845" s="4"/>
      <c r="FH845" s="4"/>
      <c r="FI845" s="4"/>
      <c r="FJ845" s="4"/>
      <c r="FK845" s="4"/>
      <c r="FL845" s="4"/>
      <c r="FM845" s="4"/>
      <c r="FN845" s="4"/>
      <c r="FO845" s="4"/>
      <c r="FP845" s="4"/>
      <c r="FQ845" s="4"/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/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/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/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/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/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/>
      <c r="IR845" s="4"/>
      <c r="IS845" s="4"/>
      <c r="IT845" s="4"/>
      <c r="IU845" s="4"/>
      <c r="IV845" s="4"/>
    </row>
    <row r="846" spans="1:256" s="209" customFormat="1">
      <c r="A846" s="121"/>
      <c r="B846" s="115"/>
      <c r="C846" s="116"/>
      <c r="D846" s="117"/>
      <c r="E846" s="118"/>
      <c r="F846" s="119"/>
      <c r="G846" s="120"/>
      <c r="H846" s="5"/>
      <c r="I846" s="39"/>
      <c r="J846" s="40"/>
      <c r="K846" s="41"/>
      <c r="L846" s="37"/>
      <c r="N846" s="38"/>
      <c r="O846" s="38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  <c r="EN846" s="4"/>
      <c r="EO846" s="4"/>
      <c r="EP846" s="4"/>
      <c r="EQ846" s="4"/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/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/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/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/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/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/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/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/>
      <c r="IR846" s="4"/>
      <c r="IS846" s="4"/>
      <c r="IT846" s="4"/>
      <c r="IU846" s="4"/>
      <c r="IV846" s="4"/>
    </row>
    <row r="847" spans="1:256" s="209" customFormat="1">
      <c r="A847" s="121"/>
      <c r="B847" s="115"/>
      <c r="C847" s="116"/>
      <c r="D847" s="117"/>
      <c r="E847" s="118"/>
      <c r="F847" s="119"/>
      <c r="G847" s="120"/>
      <c r="H847" s="5"/>
      <c r="I847" s="39"/>
      <c r="J847" s="40"/>
      <c r="K847" s="41"/>
      <c r="L847" s="37"/>
      <c r="N847" s="38"/>
      <c r="O847" s="38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/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/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/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/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/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4"/>
      <c r="HE847" s="4"/>
      <c r="HF847" s="4"/>
      <c r="HG847" s="4"/>
      <c r="HH847" s="4"/>
      <c r="HI847" s="4"/>
      <c r="HJ847" s="4"/>
      <c r="HK847" s="4"/>
      <c r="HL847" s="4"/>
      <c r="HM847" s="4"/>
      <c r="HN847" s="4"/>
      <c r="HO847" s="4"/>
      <c r="HP847" s="4"/>
      <c r="HQ847" s="4"/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/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/>
      <c r="IR847" s="4"/>
      <c r="IS847" s="4"/>
      <c r="IT847" s="4"/>
      <c r="IU847" s="4"/>
      <c r="IV847" s="4"/>
    </row>
    <row r="848" spans="1:256" s="209" customFormat="1">
      <c r="A848" s="121"/>
      <c r="B848" s="115"/>
      <c r="C848" s="116"/>
      <c r="D848" s="117"/>
      <c r="E848" s="118"/>
      <c r="F848" s="119"/>
      <c r="G848" s="120"/>
      <c r="H848" s="5"/>
      <c r="I848" s="39"/>
      <c r="J848" s="40"/>
      <c r="K848" s="41"/>
      <c r="L848" s="37"/>
      <c r="N848" s="38"/>
      <c r="O848" s="38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/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/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/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/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/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/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/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/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/>
      <c r="IR848" s="4"/>
      <c r="IS848" s="4"/>
      <c r="IT848" s="4"/>
      <c r="IU848" s="4"/>
      <c r="IV848" s="4"/>
    </row>
    <row r="849" spans="1:256" s="209" customFormat="1">
      <c r="A849" s="121"/>
      <c r="B849" s="115"/>
      <c r="C849" s="116"/>
      <c r="D849" s="117"/>
      <c r="E849" s="118"/>
      <c r="F849" s="119"/>
      <c r="G849" s="120"/>
      <c r="H849" s="5"/>
      <c r="I849" s="39"/>
      <c r="J849" s="40"/>
      <c r="K849" s="41"/>
      <c r="L849" s="37"/>
      <c r="N849" s="38"/>
      <c r="O849" s="38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/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/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4"/>
      <c r="FR849" s="4"/>
      <c r="FS849" s="4"/>
      <c r="FT849" s="4"/>
      <c r="FU849" s="4"/>
      <c r="FV849" s="4"/>
      <c r="FW849" s="4"/>
      <c r="FX849" s="4"/>
      <c r="FY849" s="4"/>
      <c r="FZ849" s="4"/>
      <c r="GA849" s="4"/>
      <c r="GB849" s="4"/>
      <c r="GC849" s="4"/>
      <c r="GD849" s="4"/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/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4"/>
      <c r="HE849" s="4"/>
      <c r="HF849" s="4"/>
      <c r="HG849" s="4"/>
      <c r="HH849" s="4"/>
      <c r="HI849" s="4"/>
      <c r="HJ849" s="4"/>
      <c r="HK849" s="4"/>
      <c r="HL849" s="4"/>
      <c r="HM849" s="4"/>
      <c r="HN849" s="4"/>
      <c r="HO849" s="4"/>
      <c r="HP849" s="4"/>
      <c r="HQ849" s="4"/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/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/>
      <c r="IR849" s="4"/>
      <c r="IS849" s="4"/>
      <c r="IT849" s="4"/>
      <c r="IU849" s="4"/>
      <c r="IV849" s="4"/>
    </row>
    <row r="851" spans="1:256" s="209" customFormat="1">
      <c r="A851" s="121"/>
      <c r="B851" s="115"/>
      <c r="C851" s="116"/>
      <c r="D851" s="117"/>
      <c r="E851" s="118"/>
      <c r="F851" s="119"/>
      <c r="G851" s="120"/>
      <c r="H851" s="5"/>
      <c r="I851" s="39"/>
      <c r="J851" s="40"/>
      <c r="K851" s="41"/>
      <c r="L851" s="37"/>
      <c r="N851" s="38"/>
      <c r="O851" s="38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/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/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/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/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/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/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/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/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/>
      <c r="IR851" s="4"/>
      <c r="IS851" s="4"/>
      <c r="IT851" s="4"/>
      <c r="IU851" s="4"/>
      <c r="IV851" s="4"/>
    </row>
    <row r="853" spans="1:256" s="209" customFormat="1">
      <c r="A853" s="121"/>
      <c r="B853" s="115"/>
      <c r="C853" s="116"/>
      <c r="D853" s="117"/>
      <c r="E853" s="118"/>
      <c r="F853" s="119"/>
      <c r="G853" s="120"/>
      <c r="H853" s="5"/>
      <c r="I853" s="39"/>
      <c r="J853" s="40"/>
      <c r="K853" s="41"/>
      <c r="L853" s="37"/>
      <c r="N853" s="38"/>
      <c r="O853" s="38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/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/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/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/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/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/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/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/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/>
      <c r="IR853" s="4"/>
      <c r="IS853" s="4"/>
      <c r="IT853" s="4"/>
      <c r="IU853" s="4"/>
      <c r="IV853" s="4"/>
    </row>
    <row r="855" spans="1:256" s="209" customFormat="1">
      <c r="A855" s="121"/>
      <c r="B855" s="115"/>
      <c r="C855" s="116"/>
      <c r="D855" s="117"/>
      <c r="E855" s="118"/>
      <c r="F855" s="119"/>
      <c r="G855" s="120"/>
      <c r="H855" s="5"/>
      <c r="I855" s="39"/>
      <c r="J855" s="40"/>
      <c r="K855" s="41"/>
      <c r="L855" s="37"/>
      <c r="N855" s="38"/>
      <c r="O855" s="38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/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/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4"/>
      <c r="FR855" s="4"/>
      <c r="FS855" s="4"/>
      <c r="FT855" s="4"/>
      <c r="FU855" s="4"/>
      <c r="FV855" s="4"/>
      <c r="FW855" s="4"/>
      <c r="FX855" s="4"/>
      <c r="FY855" s="4"/>
      <c r="FZ855" s="4"/>
      <c r="GA855" s="4"/>
      <c r="GB855" s="4"/>
      <c r="GC855" s="4"/>
      <c r="GD855" s="4"/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/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/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/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/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/>
      <c r="IR855" s="4"/>
      <c r="IS855" s="4"/>
      <c r="IT855" s="4"/>
      <c r="IU855" s="4"/>
      <c r="IV855" s="4"/>
    </row>
    <row r="857" spans="1:256" s="209" customFormat="1">
      <c r="A857" s="121"/>
      <c r="B857" s="115"/>
      <c r="C857" s="116"/>
      <c r="D857" s="117"/>
      <c r="E857" s="118"/>
      <c r="F857" s="119"/>
      <c r="G857" s="120"/>
      <c r="H857" s="5"/>
      <c r="I857" s="39"/>
      <c r="J857" s="40"/>
      <c r="K857" s="41"/>
      <c r="L857" s="37"/>
      <c r="N857" s="38"/>
      <c r="O857" s="38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/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/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/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/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/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/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/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/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/>
      <c r="IR857" s="4"/>
      <c r="IS857" s="4"/>
      <c r="IT857" s="4"/>
      <c r="IU857" s="4"/>
      <c r="IV857" s="4"/>
    </row>
    <row r="859" spans="1:256" s="209" customFormat="1">
      <c r="A859" s="121"/>
      <c r="B859" s="115"/>
      <c r="C859" s="116"/>
      <c r="D859" s="117"/>
      <c r="E859" s="118"/>
      <c r="F859" s="119"/>
      <c r="G859" s="120"/>
      <c r="H859" s="5"/>
      <c r="I859" s="39"/>
      <c r="J859" s="40"/>
      <c r="K859" s="41"/>
      <c r="L859" s="37"/>
      <c r="N859" s="38"/>
      <c r="O859" s="38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  <c r="EN859" s="4"/>
      <c r="EO859" s="4"/>
      <c r="EP859" s="4"/>
      <c r="EQ859" s="4"/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/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4"/>
      <c r="FR859" s="4"/>
      <c r="FS859" s="4"/>
      <c r="FT859" s="4"/>
      <c r="FU859" s="4"/>
      <c r="FV859" s="4"/>
      <c r="FW859" s="4"/>
      <c r="FX859" s="4"/>
      <c r="FY859" s="4"/>
      <c r="FZ859" s="4"/>
      <c r="GA859" s="4"/>
      <c r="GB859" s="4"/>
      <c r="GC859" s="4"/>
      <c r="GD859" s="4"/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/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/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/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/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/>
      <c r="IR859" s="4"/>
      <c r="IS859" s="4"/>
      <c r="IT859" s="4"/>
      <c r="IU859" s="4"/>
      <c r="IV859" s="4"/>
    </row>
    <row r="861" spans="1:256" s="209" customFormat="1">
      <c r="A861" s="121"/>
      <c r="B861" s="115"/>
      <c r="C861" s="116"/>
      <c r="D861" s="117"/>
      <c r="E861" s="118"/>
      <c r="F861" s="119"/>
      <c r="G861" s="120"/>
      <c r="H861" s="5"/>
      <c r="I861" s="39"/>
      <c r="J861" s="40"/>
      <c r="K861" s="41"/>
      <c r="L861" s="37"/>
      <c r="N861" s="38"/>
      <c r="O861" s="38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/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/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/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/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/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/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/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/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/>
      <c r="IR861" s="4"/>
      <c r="IS861" s="4"/>
      <c r="IT861" s="4"/>
      <c r="IU861" s="4"/>
      <c r="IV861" s="4"/>
    </row>
    <row r="862" spans="1:256" s="209" customFormat="1">
      <c r="A862" s="121"/>
      <c r="B862" s="115"/>
      <c r="C862" s="116"/>
      <c r="D862" s="117"/>
      <c r="E862" s="118"/>
      <c r="F862" s="119"/>
      <c r="G862" s="120"/>
      <c r="H862" s="5"/>
      <c r="I862" s="39"/>
      <c r="J862" s="40"/>
      <c r="K862" s="41"/>
      <c r="L862" s="37"/>
      <c r="N862" s="38"/>
      <c r="O862" s="38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  <c r="EN862" s="4"/>
      <c r="EO862" s="4"/>
      <c r="EP862" s="4"/>
      <c r="EQ862" s="4"/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4"/>
      <c r="FE862" s="4"/>
      <c r="FF862" s="4"/>
      <c r="FG862" s="4"/>
      <c r="FH862" s="4"/>
      <c r="FI862" s="4"/>
      <c r="FJ862" s="4"/>
      <c r="FK862" s="4"/>
      <c r="FL862" s="4"/>
      <c r="FM862" s="4"/>
      <c r="FN862" s="4"/>
      <c r="FO862" s="4"/>
      <c r="FP862" s="4"/>
      <c r="FQ862" s="4"/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/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/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/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/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/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/>
      <c r="IR862" s="4"/>
      <c r="IS862" s="4"/>
      <c r="IT862" s="4"/>
      <c r="IU862" s="4"/>
      <c r="IV862" s="4"/>
    </row>
    <row r="863" spans="1:256" s="209" customFormat="1">
      <c r="A863" s="121"/>
      <c r="B863" s="115"/>
      <c r="C863" s="116"/>
      <c r="D863" s="117"/>
      <c r="E863" s="118"/>
      <c r="F863" s="119"/>
      <c r="G863" s="120"/>
      <c r="H863" s="5"/>
      <c r="I863" s="39"/>
      <c r="J863" s="40"/>
      <c r="K863" s="41"/>
      <c r="L863" s="37"/>
      <c r="N863" s="38"/>
      <c r="O863" s="38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  <c r="EN863" s="4"/>
      <c r="EO863" s="4"/>
      <c r="EP863" s="4"/>
      <c r="EQ863" s="4"/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/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/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/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/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4"/>
      <c r="HE863" s="4"/>
      <c r="HF863" s="4"/>
      <c r="HG863" s="4"/>
      <c r="HH863" s="4"/>
      <c r="HI863" s="4"/>
      <c r="HJ863" s="4"/>
      <c r="HK863" s="4"/>
      <c r="HL863" s="4"/>
      <c r="HM863" s="4"/>
      <c r="HN863" s="4"/>
      <c r="HO863" s="4"/>
      <c r="HP863" s="4"/>
      <c r="HQ863" s="4"/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/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/>
      <c r="IR863" s="4"/>
      <c r="IS863" s="4"/>
      <c r="IT863" s="4"/>
      <c r="IU863" s="4"/>
      <c r="IV863" s="4"/>
    </row>
    <row r="865" spans="1:256" s="209" customFormat="1">
      <c r="A865" s="121"/>
      <c r="B865" s="115"/>
      <c r="C865" s="116"/>
      <c r="D865" s="117"/>
      <c r="E865" s="118"/>
      <c r="F865" s="119"/>
      <c r="G865" s="120"/>
      <c r="H865" s="5"/>
      <c r="I865" s="39"/>
      <c r="J865" s="40"/>
      <c r="K865" s="41"/>
      <c r="L865" s="37"/>
      <c r="N865" s="38"/>
      <c r="O865" s="38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  <c r="EN865" s="4"/>
      <c r="EO865" s="4"/>
      <c r="EP865" s="4"/>
      <c r="EQ865" s="4"/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4"/>
      <c r="FE865" s="4"/>
      <c r="FF865" s="4"/>
      <c r="FG865" s="4"/>
      <c r="FH865" s="4"/>
      <c r="FI865" s="4"/>
      <c r="FJ865" s="4"/>
      <c r="FK865" s="4"/>
      <c r="FL865" s="4"/>
      <c r="FM865" s="4"/>
      <c r="FN865" s="4"/>
      <c r="FO865" s="4"/>
      <c r="FP865" s="4"/>
      <c r="FQ865" s="4"/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/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/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/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/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/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/>
      <c r="IR865" s="4"/>
      <c r="IS865" s="4"/>
      <c r="IT865" s="4"/>
      <c r="IU865" s="4"/>
      <c r="IV865" s="4"/>
    </row>
    <row r="867" spans="1:256" s="209" customFormat="1">
      <c r="A867" s="121"/>
      <c r="B867" s="115"/>
      <c r="C867" s="116"/>
      <c r="D867" s="117"/>
      <c r="E867" s="118"/>
      <c r="F867" s="119"/>
      <c r="G867" s="120"/>
      <c r="H867" s="5"/>
      <c r="I867" s="39"/>
      <c r="J867" s="40"/>
      <c r="K867" s="41"/>
      <c r="L867" s="37"/>
      <c r="N867" s="38"/>
      <c r="O867" s="38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/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/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/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/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/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/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/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/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4"/>
      <c r="IR867" s="4"/>
      <c r="IS867" s="4"/>
      <c r="IT867" s="4"/>
      <c r="IU867" s="4"/>
      <c r="IV867" s="4"/>
    </row>
    <row r="869" spans="1:256" s="209" customFormat="1">
      <c r="A869" s="121"/>
      <c r="B869" s="115"/>
      <c r="C869" s="116"/>
      <c r="D869" s="117"/>
      <c r="E869" s="118"/>
      <c r="F869" s="119"/>
      <c r="G869" s="120"/>
      <c r="H869" s="5"/>
      <c r="I869" s="39"/>
      <c r="J869" s="40"/>
      <c r="K869" s="41"/>
      <c r="L869" s="37"/>
      <c r="N869" s="38"/>
      <c r="O869" s="38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  <c r="EN869" s="4"/>
      <c r="EO869" s="4"/>
      <c r="EP869" s="4"/>
      <c r="EQ869" s="4"/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/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/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/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/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/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/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/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/>
      <c r="IR869" s="4"/>
      <c r="IS869" s="4"/>
      <c r="IT869" s="4"/>
      <c r="IU869" s="4"/>
      <c r="IV869" s="4"/>
    </row>
    <row r="871" spans="1:256" s="209" customFormat="1">
      <c r="A871" s="121"/>
      <c r="B871" s="115"/>
      <c r="C871" s="116"/>
      <c r="D871" s="117"/>
      <c r="E871" s="118"/>
      <c r="F871" s="119"/>
      <c r="G871" s="120"/>
      <c r="H871" s="5"/>
      <c r="I871" s="39"/>
      <c r="J871" s="40"/>
      <c r="K871" s="41"/>
      <c r="L871" s="37"/>
      <c r="N871" s="38"/>
      <c r="O871" s="38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/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/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/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/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/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/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/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4"/>
      <c r="IE871" s="4"/>
      <c r="IF871" s="4"/>
      <c r="IG871" s="4"/>
      <c r="IH871" s="4"/>
      <c r="II871" s="4"/>
      <c r="IJ871" s="4"/>
      <c r="IK871" s="4"/>
      <c r="IL871" s="4"/>
      <c r="IM871" s="4"/>
      <c r="IN871" s="4"/>
      <c r="IO871" s="4"/>
      <c r="IP871" s="4"/>
      <c r="IQ871" s="4"/>
      <c r="IR871" s="4"/>
      <c r="IS871" s="4"/>
      <c r="IT871" s="4"/>
      <c r="IU871" s="4"/>
      <c r="IV871" s="4"/>
    </row>
    <row r="873" spans="1:256" s="209" customFormat="1">
      <c r="A873" s="121"/>
      <c r="B873" s="115"/>
      <c r="C873" s="116"/>
      <c r="D873" s="117"/>
      <c r="E873" s="118"/>
      <c r="F873" s="119"/>
      <c r="G873" s="120"/>
      <c r="H873" s="5"/>
      <c r="I873" s="39"/>
      <c r="J873" s="40"/>
      <c r="K873" s="41"/>
      <c r="L873" s="37"/>
      <c r="N873" s="38"/>
      <c r="O873" s="38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/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/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/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/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/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/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/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/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/>
      <c r="IR873" s="4"/>
      <c r="IS873" s="4"/>
      <c r="IT873" s="4"/>
      <c r="IU873" s="4"/>
      <c r="IV873" s="4"/>
    </row>
    <row r="875" spans="1:256" s="209" customFormat="1">
      <c r="A875" s="121"/>
      <c r="B875" s="115"/>
      <c r="C875" s="116"/>
      <c r="D875" s="117"/>
      <c r="E875" s="118"/>
      <c r="F875" s="119"/>
      <c r="G875" s="120"/>
      <c r="H875" s="5"/>
      <c r="I875" s="39"/>
      <c r="J875" s="40"/>
      <c r="K875" s="41"/>
      <c r="L875" s="37"/>
      <c r="N875" s="38"/>
      <c r="O875" s="38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/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/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4"/>
      <c r="FR875" s="4"/>
      <c r="FS875" s="4"/>
      <c r="FT875" s="4"/>
      <c r="FU875" s="4"/>
      <c r="FV875" s="4"/>
      <c r="FW875" s="4"/>
      <c r="FX875" s="4"/>
      <c r="FY875" s="4"/>
      <c r="FZ875" s="4"/>
      <c r="GA875" s="4"/>
      <c r="GB875" s="4"/>
      <c r="GC875" s="4"/>
      <c r="GD875" s="4"/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/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4"/>
      <c r="HE875" s="4"/>
      <c r="HF875" s="4"/>
      <c r="HG875" s="4"/>
      <c r="HH875" s="4"/>
      <c r="HI875" s="4"/>
      <c r="HJ875" s="4"/>
      <c r="HK875" s="4"/>
      <c r="HL875" s="4"/>
      <c r="HM875" s="4"/>
      <c r="HN875" s="4"/>
      <c r="HO875" s="4"/>
      <c r="HP875" s="4"/>
      <c r="HQ875" s="4"/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/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/>
      <c r="IR875" s="4"/>
      <c r="IS875" s="4"/>
      <c r="IT875" s="4"/>
      <c r="IU875" s="4"/>
      <c r="IV875" s="4"/>
    </row>
    <row r="877" spans="1:256" s="209" customFormat="1">
      <c r="A877" s="121"/>
      <c r="B877" s="115"/>
      <c r="C877" s="116"/>
      <c r="D877" s="117"/>
      <c r="E877" s="118"/>
      <c r="F877" s="119"/>
      <c r="G877" s="120"/>
      <c r="H877" s="5"/>
      <c r="I877" s="39"/>
      <c r="J877" s="40"/>
      <c r="K877" s="41"/>
      <c r="L877" s="37"/>
      <c r="N877" s="38"/>
      <c r="O877" s="38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  <c r="EN877" s="4"/>
      <c r="EO877" s="4"/>
      <c r="EP877" s="4"/>
      <c r="EQ877" s="4"/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/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/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/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/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/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/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/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/>
      <c r="IR877" s="4"/>
      <c r="IS877" s="4"/>
      <c r="IT877" s="4"/>
      <c r="IU877" s="4"/>
      <c r="IV877" s="4"/>
    </row>
    <row r="878" spans="1:256" s="209" customFormat="1">
      <c r="A878" s="121"/>
      <c r="B878" s="115"/>
      <c r="C878" s="116"/>
      <c r="D878" s="117"/>
      <c r="E878" s="118"/>
      <c r="F878" s="119"/>
      <c r="G878" s="120"/>
      <c r="H878" s="5"/>
      <c r="I878" s="39"/>
      <c r="J878" s="40"/>
      <c r="K878" s="41"/>
      <c r="L878" s="37"/>
      <c r="N878" s="38"/>
      <c r="O878" s="38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/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/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/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/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/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/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/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4"/>
      <c r="IE878" s="4"/>
      <c r="IF878" s="4"/>
      <c r="IG878" s="4"/>
      <c r="IH878" s="4"/>
      <c r="II878" s="4"/>
      <c r="IJ878" s="4"/>
      <c r="IK878" s="4"/>
      <c r="IL878" s="4"/>
      <c r="IM878" s="4"/>
      <c r="IN878" s="4"/>
      <c r="IO878" s="4"/>
      <c r="IP878" s="4"/>
      <c r="IQ878" s="4"/>
      <c r="IR878" s="4"/>
      <c r="IS878" s="4"/>
      <c r="IT878" s="4"/>
      <c r="IU878" s="4"/>
      <c r="IV878" s="4"/>
    </row>
    <row r="880" spans="1:256" s="209" customFormat="1">
      <c r="A880" s="121"/>
      <c r="B880" s="115"/>
      <c r="C880" s="116"/>
      <c r="D880" s="117"/>
      <c r="E880" s="118"/>
      <c r="F880" s="119"/>
      <c r="G880" s="120"/>
      <c r="H880" s="5"/>
      <c r="I880" s="39"/>
      <c r="J880" s="40"/>
      <c r="K880" s="41"/>
      <c r="L880" s="37"/>
      <c r="N880" s="38"/>
      <c r="O880" s="38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/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/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/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/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/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/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/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/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4"/>
      <c r="IR880" s="4"/>
      <c r="IS880" s="4"/>
      <c r="IT880" s="4"/>
      <c r="IU880" s="4"/>
      <c r="IV880" s="4"/>
    </row>
    <row r="882" spans="1:256" s="209" customFormat="1">
      <c r="A882" s="121"/>
      <c r="B882" s="115"/>
      <c r="C882" s="116"/>
      <c r="D882" s="117"/>
      <c r="E882" s="118"/>
      <c r="F882" s="119"/>
      <c r="G882" s="120"/>
      <c r="H882" s="5"/>
      <c r="I882" s="39"/>
      <c r="J882" s="40"/>
      <c r="K882" s="41"/>
      <c r="L882" s="37"/>
      <c r="N882" s="38"/>
      <c r="O882" s="38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  <c r="EN882" s="4"/>
      <c r="EO882" s="4"/>
      <c r="EP882" s="4"/>
      <c r="EQ882" s="4"/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/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/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/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/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/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/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/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/>
      <c r="IR882" s="4"/>
      <c r="IS882" s="4"/>
      <c r="IT882" s="4"/>
      <c r="IU882" s="4"/>
      <c r="IV882" s="4"/>
    </row>
    <row r="884" spans="1:256" s="209" customFormat="1">
      <c r="A884" s="121"/>
      <c r="B884" s="115"/>
      <c r="C884" s="116"/>
      <c r="D884" s="117"/>
      <c r="E884" s="118"/>
      <c r="F884" s="119"/>
      <c r="G884" s="120"/>
      <c r="H884" s="5"/>
      <c r="I884" s="39"/>
      <c r="J884" s="40"/>
      <c r="K884" s="41"/>
      <c r="L884" s="37"/>
      <c r="N884" s="38"/>
      <c r="O884" s="38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/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/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/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/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/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4"/>
      <c r="HE884" s="4"/>
      <c r="HF884" s="4"/>
      <c r="HG884" s="4"/>
      <c r="HH884" s="4"/>
      <c r="HI884" s="4"/>
      <c r="HJ884" s="4"/>
      <c r="HK884" s="4"/>
      <c r="HL884" s="4"/>
      <c r="HM884" s="4"/>
      <c r="HN884" s="4"/>
      <c r="HO884" s="4"/>
      <c r="HP884" s="4"/>
      <c r="HQ884" s="4"/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/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4"/>
      <c r="IR884" s="4"/>
      <c r="IS884" s="4"/>
      <c r="IT884" s="4"/>
      <c r="IU884" s="4"/>
      <c r="IV884" s="4"/>
    </row>
    <row r="886" spans="1:256" s="209" customFormat="1">
      <c r="A886" s="121"/>
      <c r="B886" s="115"/>
      <c r="C886" s="116"/>
      <c r="D886" s="117"/>
      <c r="E886" s="118"/>
      <c r="F886" s="119"/>
      <c r="G886" s="120"/>
      <c r="H886" s="5"/>
      <c r="I886" s="39"/>
      <c r="J886" s="40"/>
      <c r="K886" s="41"/>
      <c r="L886" s="37"/>
      <c r="N886" s="38"/>
      <c r="O886" s="38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/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/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/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/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/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/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/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/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/>
      <c r="IR886" s="4"/>
      <c r="IS886" s="4"/>
      <c r="IT886" s="4"/>
      <c r="IU886" s="4"/>
      <c r="IV886" s="4"/>
    </row>
    <row r="888" spans="1:256" s="209" customFormat="1">
      <c r="A888" s="121"/>
      <c r="B888" s="115"/>
      <c r="C888" s="116"/>
      <c r="D888" s="117"/>
      <c r="E888" s="118"/>
      <c r="F888" s="119"/>
      <c r="G888" s="120"/>
      <c r="H888" s="5"/>
      <c r="I888" s="39"/>
      <c r="J888" s="40"/>
      <c r="K888" s="41"/>
      <c r="L888" s="37"/>
      <c r="N888" s="38"/>
      <c r="O888" s="38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  <c r="EN888" s="4"/>
      <c r="EO888" s="4"/>
      <c r="EP888" s="4"/>
      <c r="EQ888" s="4"/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/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/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/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/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/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/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/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/>
      <c r="IR888" s="4"/>
      <c r="IS888" s="4"/>
      <c r="IT888" s="4"/>
      <c r="IU888" s="4"/>
      <c r="IV888" s="4"/>
    </row>
    <row r="890" spans="1:256" s="209" customFormat="1">
      <c r="A890" s="121"/>
      <c r="B890" s="115"/>
      <c r="C890" s="116"/>
      <c r="D890" s="117"/>
      <c r="E890" s="118"/>
      <c r="F890" s="119"/>
      <c r="G890" s="120"/>
      <c r="H890" s="5"/>
      <c r="I890" s="39"/>
      <c r="J890" s="40"/>
      <c r="K890" s="41"/>
      <c r="L890" s="37"/>
      <c r="N890" s="38"/>
      <c r="O890" s="38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/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/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/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/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/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/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4"/>
      <c r="HR890" s="4"/>
      <c r="HS890" s="4"/>
      <c r="HT890" s="4"/>
      <c r="HU890" s="4"/>
      <c r="HV890" s="4"/>
      <c r="HW890" s="4"/>
      <c r="HX890" s="4"/>
      <c r="HY890" s="4"/>
      <c r="HZ890" s="4"/>
      <c r="IA890" s="4"/>
      <c r="IB890" s="4"/>
      <c r="IC890" s="4"/>
      <c r="ID890" s="4"/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/>
      <c r="IR890" s="4"/>
      <c r="IS890" s="4"/>
      <c r="IT890" s="4"/>
      <c r="IU890" s="4"/>
      <c r="IV890" s="4"/>
    </row>
    <row r="891" spans="1:256" s="209" customFormat="1">
      <c r="A891" s="121"/>
      <c r="B891" s="115"/>
      <c r="C891" s="116"/>
      <c r="D891" s="117"/>
      <c r="E891" s="118"/>
      <c r="F891" s="119"/>
      <c r="G891" s="120"/>
      <c r="H891" s="5"/>
      <c r="I891" s="39"/>
      <c r="J891" s="40"/>
      <c r="K891" s="41"/>
      <c r="L891" s="37"/>
      <c r="N891" s="38"/>
      <c r="O891" s="38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/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4"/>
      <c r="FE891" s="4"/>
      <c r="FF891" s="4"/>
      <c r="FG891" s="4"/>
      <c r="FH891" s="4"/>
      <c r="FI891" s="4"/>
      <c r="FJ891" s="4"/>
      <c r="FK891" s="4"/>
      <c r="FL891" s="4"/>
      <c r="FM891" s="4"/>
      <c r="FN891" s="4"/>
      <c r="FO891" s="4"/>
      <c r="FP891" s="4"/>
      <c r="FQ891" s="4"/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/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/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/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/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/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/>
      <c r="IR891" s="4"/>
      <c r="IS891" s="4"/>
      <c r="IT891" s="4"/>
      <c r="IU891" s="4"/>
      <c r="IV891" s="4"/>
    </row>
    <row r="893" spans="1:256" s="209" customFormat="1">
      <c r="A893" s="121"/>
      <c r="B893" s="115"/>
      <c r="C893" s="116"/>
      <c r="D893" s="117"/>
      <c r="E893" s="118"/>
      <c r="F893" s="119"/>
      <c r="G893" s="120"/>
      <c r="H893" s="5"/>
      <c r="I893" s="39"/>
      <c r="J893" s="40"/>
      <c r="K893" s="41"/>
      <c r="L893" s="37"/>
      <c r="N893" s="38"/>
      <c r="O893" s="38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/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/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/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/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/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/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/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/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/>
      <c r="IR893" s="4"/>
      <c r="IS893" s="4"/>
      <c r="IT893" s="4"/>
      <c r="IU893" s="4"/>
      <c r="IV893" s="4"/>
    </row>
    <row r="895" spans="1:256" s="209" customFormat="1">
      <c r="A895" s="121"/>
      <c r="B895" s="115"/>
      <c r="C895" s="116"/>
      <c r="D895" s="117"/>
      <c r="E895" s="118"/>
      <c r="F895" s="119"/>
      <c r="G895" s="120"/>
      <c r="H895" s="5"/>
      <c r="I895" s="39"/>
      <c r="J895" s="40"/>
      <c r="K895" s="41"/>
      <c r="L895" s="37"/>
      <c r="N895" s="38"/>
      <c r="O895" s="38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  <c r="EN895" s="4"/>
      <c r="EO895" s="4"/>
      <c r="EP895" s="4"/>
      <c r="EQ895" s="4"/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/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/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/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/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/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/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/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/>
      <c r="IR895" s="4"/>
      <c r="IS895" s="4"/>
      <c r="IT895" s="4"/>
      <c r="IU895" s="4"/>
      <c r="IV895" s="4"/>
    </row>
    <row r="897" spans="1:256" s="209" customFormat="1">
      <c r="A897" s="121"/>
      <c r="B897" s="115"/>
      <c r="C897" s="116"/>
      <c r="D897" s="117"/>
      <c r="E897" s="118"/>
      <c r="F897" s="119"/>
      <c r="G897" s="120"/>
      <c r="H897" s="5"/>
      <c r="I897" s="39"/>
      <c r="J897" s="40"/>
      <c r="K897" s="41"/>
      <c r="L897" s="37"/>
      <c r="N897" s="38"/>
      <c r="O897" s="38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  <c r="EN897" s="4"/>
      <c r="EO897" s="4"/>
      <c r="EP897" s="4"/>
      <c r="EQ897" s="4"/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/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/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/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/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4"/>
      <c r="HE897" s="4"/>
      <c r="HF897" s="4"/>
      <c r="HG897" s="4"/>
      <c r="HH897" s="4"/>
      <c r="HI897" s="4"/>
      <c r="HJ897" s="4"/>
      <c r="HK897" s="4"/>
      <c r="HL897" s="4"/>
      <c r="HM897" s="4"/>
      <c r="HN897" s="4"/>
      <c r="HO897" s="4"/>
      <c r="HP897" s="4"/>
      <c r="HQ897" s="4"/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/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/>
      <c r="IR897" s="4"/>
      <c r="IS897" s="4"/>
      <c r="IT897" s="4"/>
      <c r="IU897" s="4"/>
      <c r="IV897" s="4"/>
    </row>
    <row r="899" spans="1:256" s="209" customFormat="1">
      <c r="A899" s="121"/>
      <c r="B899" s="115"/>
      <c r="C899" s="116"/>
      <c r="D899" s="117"/>
      <c r="E899" s="118"/>
      <c r="F899" s="119"/>
      <c r="G899" s="120"/>
      <c r="H899" s="5"/>
      <c r="I899" s="39"/>
      <c r="J899" s="40"/>
      <c r="K899" s="41"/>
      <c r="L899" s="37"/>
      <c r="N899" s="38"/>
      <c r="O899" s="38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  <c r="EN899" s="4"/>
      <c r="EO899" s="4"/>
      <c r="EP899" s="4"/>
      <c r="EQ899" s="4"/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/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/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/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/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4"/>
      <c r="HE899" s="4"/>
      <c r="HF899" s="4"/>
      <c r="HG899" s="4"/>
      <c r="HH899" s="4"/>
      <c r="HI899" s="4"/>
      <c r="HJ899" s="4"/>
      <c r="HK899" s="4"/>
      <c r="HL899" s="4"/>
      <c r="HM899" s="4"/>
      <c r="HN899" s="4"/>
      <c r="HO899" s="4"/>
      <c r="HP899" s="4"/>
      <c r="HQ899" s="4"/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/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/>
      <c r="IR899" s="4"/>
      <c r="IS899" s="4"/>
      <c r="IT899" s="4"/>
      <c r="IU899" s="4"/>
      <c r="IV899" s="4"/>
    </row>
    <row r="901" spans="1:256" s="209" customFormat="1">
      <c r="A901" s="121"/>
      <c r="B901" s="115"/>
      <c r="C901" s="116"/>
      <c r="D901" s="117"/>
      <c r="E901" s="118"/>
      <c r="F901" s="119"/>
      <c r="G901" s="120"/>
      <c r="H901" s="5"/>
      <c r="I901" s="39"/>
      <c r="J901" s="40"/>
      <c r="K901" s="41"/>
      <c r="L901" s="37"/>
      <c r="N901" s="38"/>
      <c r="O901" s="38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/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/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/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/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/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/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/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/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/>
      <c r="IR901" s="4"/>
      <c r="IS901" s="4"/>
      <c r="IT901" s="4"/>
      <c r="IU901" s="4"/>
      <c r="IV901" s="4"/>
    </row>
    <row r="903" spans="1:256" s="209" customFormat="1">
      <c r="A903" s="121"/>
      <c r="B903" s="115"/>
      <c r="C903" s="116"/>
      <c r="D903" s="117"/>
      <c r="E903" s="118"/>
      <c r="F903" s="119"/>
      <c r="G903" s="120"/>
      <c r="H903" s="5"/>
      <c r="I903" s="39"/>
      <c r="J903" s="40"/>
      <c r="K903" s="41"/>
      <c r="L903" s="37"/>
      <c r="N903" s="38"/>
      <c r="O903" s="38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/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/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/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/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/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4"/>
      <c r="HE903" s="4"/>
      <c r="HF903" s="4"/>
      <c r="HG903" s="4"/>
      <c r="HH903" s="4"/>
      <c r="HI903" s="4"/>
      <c r="HJ903" s="4"/>
      <c r="HK903" s="4"/>
      <c r="HL903" s="4"/>
      <c r="HM903" s="4"/>
      <c r="HN903" s="4"/>
      <c r="HO903" s="4"/>
      <c r="HP903" s="4"/>
      <c r="HQ903" s="4"/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/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/>
      <c r="IR903" s="4"/>
      <c r="IS903" s="4"/>
      <c r="IT903" s="4"/>
      <c r="IU903" s="4"/>
      <c r="IV903" s="4"/>
    </row>
    <row r="905" spans="1:256" s="209" customFormat="1">
      <c r="A905" s="121"/>
      <c r="B905" s="115"/>
      <c r="C905" s="116"/>
      <c r="D905" s="117"/>
      <c r="E905" s="118"/>
      <c r="F905" s="119"/>
      <c r="G905" s="120"/>
      <c r="H905" s="5"/>
      <c r="I905" s="39"/>
      <c r="J905" s="40"/>
      <c r="K905" s="41"/>
      <c r="L905" s="37"/>
      <c r="N905" s="38"/>
      <c r="O905" s="38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/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/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/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/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/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/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/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/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/>
      <c r="IR905" s="4"/>
      <c r="IS905" s="4"/>
      <c r="IT905" s="4"/>
      <c r="IU905" s="4"/>
      <c r="IV905" s="4"/>
    </row>
    <row r="907" spans="1:256" s="209" customFormat="1">
      <c r="A907" s="121"/>
      <c r="B907" s="115"/>
      <c r="C907" s="116"/>
      <c r="D907" s="117"/>
      <c r="E907" s="118"/>
      <c r="F907" s="119"/>
      <c r="G907" s="120"/>
      <c r="H907" s="5"/>
      <c r="I907" s="39"/>
      <c r="J907" s="40"/>
      <c r="K907" s="41"/>
      <c r="L907" s="37"/>
      <c r="N907" s="38"/>
      <c r="O907" s="38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/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/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/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/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/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/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/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4"/>
      <c r="IE907" s="4"/>
      <c r="IF907" s="4"/>
      <c r="IG907" s="4"/>
      <c r="IH907" s="4"/>
      <c r="II907" s="4"/>
      <c r="IJ907" s="4"/>
      <c r="IK907" s="4"/>
      <c r="IL907" s="4"/>
      <c r="IM907" s="4"/>
      <c r="IN907" s="4"/>
      <c r="IO907" s="4"/>
      <c r="IP907" s="4"/>
      <c r="IQ907" s="4"/>
      <c r="IR907" s="4"/>
      <c r="IS907" s="4"/>
      <c r="IT907" s="4"/>
      <c r="IU907" s="4"/>
      <c r="IV907" s="4"/>
    </row>
    <row r="909" spans="1:256" s="209" customFormat="1">
      <c r="A909" s="121"/>
      <c r="B909" s="115"/>
      <c r="C909" s="116"/>
      <c r="D909" s="117"/>
      <c r="E909" s="118"/>
      <c r="F909" s="119"/>
      <c r="G909" s="120"/>
      <c r="H909" s="5"/>
      <c r="I909" s="39"/>
      <c r="J909" s="40"/>
      <c r="K909" s="41"/>
      <c r="L909" s="37"/>
      <c r="N909" s="38"/>
      <c r="O909" s="38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/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/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/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/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/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/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/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/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/>
      <c r="IR909" s="4"/>
      <c r="IS909" s="4"/>
      <c r="IT909" s="4"/>
      <c r="IU909" s="4"/>
      <c r="IV909" s="4"/>
    </row>
    <row r="911" spans="1:256" s="209" customFormat="1">
      <c r="A911" s="121"/>
      <c r="B911" s="115"/>
      <c r="C911" s="116"/>
      <c r="D911" s="117"/>
      <c r="E911" s="118"/>
      <c r="F911" s="119"/>
      <c r="G911" s="120"/>
      <c r="H911" s="5"/>
      <c r="I911" s="39"/>
      <c r="J911" s="40"/>
      <c r="K911" s="41"/>
      <c r="L911" s="37"/>
      <c r="N911" s="38"/>
      <c r="O911" s="38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/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/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/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/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/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/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/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/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/>
      <c r="IR911" s="4"/>
      <c r="IS911" s="4"/>
      <c r="IT911" s="4"/>
      <c r="IU911" s="4"/>
      <c r="IV911" s="4"/>
    </row>
    <row r="913" spans="1:256" s="209" customFormat="1">
      <c r="A913" s="121"/>
      <c r="B913" s="115"/>
      <c r="C913" s="116"/>
      <c r="D913" s="117"/>
      <c r="E913" s="118"/>
      <c r="F913" s="119"/>
      <c r="G913" s="120"/>
      <c r="H913" s="5"/>
      <c r="I913" s="39"/>
      <c r="J913" s="40"/>
      <c r="K913" s="41"/>
      <c r="L913" s="37"/>
      <c r="N913" s="38"/>
      <c r="O913" s="38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  <c r="EN913" s="4"/>
      <c r="EO913" s="4"/>
      <c r="EP913" s="4"/>
      <c r="EQ913" s="4"/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/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/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/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/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/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/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/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/>
      <c r="IR913" s="4"/>
      <c r="IS913" s="4"/>
      <c r="IT913" s="4"/>
      <c r="IU913" s="4"/>
      <c r="IV913" s="4"/>
    </row>
    <row r="915" spans="1:256" s="209" customFormat="1">
      <c r="A915" s="121"/>
      <c r="B915" s="115"/>
      <c r="C915" s="116"/>
      <c r="D915" s="117"/>
      <c r="E915" s="118"/>
      <c r="F915" s="119"/>
      <c r="G915" s="120"/>
      <c r="H915" s="5"/>
      <c r="I915" s="39"/>
      <c r="J915" s="40"/>
      <c r="K915" s="41"/>
      <c r="L915" s="37"/>
      <c r="N915" s="38"/>
      <c r="O915" s="38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/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/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/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/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/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/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/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/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/>
      <c r="IR915" s="4"/>
      <c r="IS915" s="4"/>
      <c r="IT915" s="4"/>
      <c r="IU915" s="4"/>
      <c r="IV915" s="4"/>
    </row>
    <row r="917" spans="1:256" s="209" customFormat="1">
      <c r="A917" s="121"/>
      <c r="B917" s="115"/>
      <c r="C917" s="116"/>
      <c r="D917" s="117"/>
      <c r="E917" s="118"/>
      <c r="F917" s="119"/>
      <c r="G917" s="120"/>
      <c r="H917" s="5"/>
      <c r="I917" s="39"/>
      <c r="J917" s="40"/>
      <c r="K917" s="41"/>
      <c r="L917" s="37"/>
      <c r="N917" s="38"/>
      <c r="O917" s="38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/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/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/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/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/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4"/>
      <c r="HE917" s="4"/>
      <c r="HF917" s="4"/>
      <c r="HG917" s="4"/>
      <c r="HH917" s="4"/>
      <c r="HI917" s="4"/>
      <c r="HJ917" s="4"/>
      <c r="HK917" s="4"/>
      <c r="HL917" s="4"/>
      <c r="HM917" s="4"/>
      <c r="HN917" s="4"/>
      <c r="HO917" s="4"/>
      <c r="HP917" s="4"/>
      <c r="HQ917" s="4"/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/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4"/>
      <c r="IR917" s="4"/>
      <c r="IS917" s="4"/>
      <c r="IT917" s="4"/>
      <c r="IU917" s="4"/>
      <c r="IV917" s="4"/>
    </row>
    <row r="919" spans="1:256" s="209" customFormat="1">
      <c r="A919" s="121"/>
      <c r="B919" s="115"/>
      <c r="C919" s="116"/>
      <c r="D919" s="117"/>
      <c r="E919" s="118"/>
      <c r="F919" s="119"/>
      <c r="G919" s="120"/>
      <c r="H919" s="5"/>
      <c r="I919" s="39"/>
      <c r="J919" s="40"/>
      <c r="K919" s="41"/>
      <c r="L919" s="37"/>
      <c r="N919" s="38"/>
      <c r="O919" s="38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  <c r="EN919" s="4"/>
      <c r="EO919" s="4"/>
      <c r="EP919" s="4"/>
      <c r="EQ919" s="4"/>
      <c r="ER919" s="4"/>
      <c r="ES919" s="4"/>
      <c r="ET919" s="4"/>
      <c r="EU919" s="4"/>
      <c r="EV919" s="4"/>
      <c r="EW919" s="4"/>
      <c r="EX919" s="4"/>
      <c r="EY919" s="4"/>
      <c r="EZ919" s="4"/>
      <c r="FA919" s="4"/>
      <c r="FB919" s="4"/>
      <c r="FC919" s="4"/>
      <c r="FD919" s="4"/>
      <c r="FE919" s="4"/>
      <c r="FF919" s="4"/>
      <c r="FG919" s="4"/>
      <c r="FH919" s="4"/>
      <c r="FI919" s="4"/>
      <c r="FJ919" s="4"/>
      <c r="FK919" s="4"/>
      <c r="FL919" s="4"/>
      <c r="FM919" s="4"/>
      <c r="FN919" s="4"/>
      <c r="FO919" s="4"/>
      <c r="FP919" s="4"/>
      <c r="FQ919" s="4"/>
      <c r="FR919" s="4"/>
      <c r="FS919" s="4"/>
      <c r="FT919" s="4"/>
      <c r="FU919" s="4"/>
      <c r="FV919" s="4"/>
      <c r="FW919" s="4"/>
      <c r="FX919" s="4"/>
      <c r="FY919" s="4"/>
      <c r="FZ919" s="4"/>
      <c r="GA919" s="4"/>
      <c r="GB919" s="4"/>
      <c r="GC919" s="4"/>
      <c r="GD919" s="4"/>
      <c r="GE919" s="4"/>
      <c r="GF919" s="4"/>
      <c r="GG919" s="4"/>
      <c r="GH919" s="4"/>
      <c r="GI919" s="4"/>
      <c r="GJ919" s="4"/>
      <c r="GK919" s="4"/>
      <c r="GL919" s="4"/>
      <c r="GM919" s="4"/>
      <c r="GN919" s="4"/>
      <c r="GO919" s="4"/>
      <c r="GP919" s="4"/>
      <c r="GQ919" s="4"/>
      <c r="GR919" s="4"/>
      <c r="GS919" s="4"/>
      <c r="GT919" s="4"/>
      <c r="GU919" s="4"/>
      <c r="GV919" s="4"/>
      <c r="GW919" s="4"/>
      <c r="GX919" s="4"/>
      <c r="GY919" s="4"/>
      <c r="GZ919" s="4"/>
      <c r="HA919" s="4"/>
      <c r="HB919" s="4"/>
      <c r="HC919" s="4"/>
      <c r="HD919" s="4"/>
      <c r="HE919" s="4"/>
      <c r="HF919" s="4"/>
      <c r="HG919" s="4"/>
      <c r="HH919" s="4"/>
      <c r="HI919" s="4"/>
      <c r="HJ919" s="4"/>
      <c r="HK919" s="4"/>
      <c r="HL919" s="4"/>
      <c r="HM919" s="4"/>
      <c r="HN919" s="4"/>
      <c r="HO919" s="4"/>
      <c r="HP919" s="4"/>
      <c r="HQ919" s="4"/>
      <c r="HR919" s="4"/>
      <c r="HS919" s="4"/>
      <c r="HT919" s="4"/>
      <c r="HU919" s="4"/>
      <c r="HV919" s="4"/>
      <c r="HW919" s="4"/>
      <c r="HX919" s="4"/>
      <c r="HY919" s="4"/>
      <c r="HZ919" s="4"/>
      <c r="IA919" s="4"/>
      <c r="IB919" s="4"/>
      <c r="IC919" s="4"/>
      <c r="ID919" s="4"/>
      <c r="IE919" s="4"/>
      <c r="IF919" s="4"/>
      <c r="IG919" s="4"/>
      <c r="IH919" s="4"/>
      <c r="II919" s="4"/>
      <c r="IJ919" s="4"/>
      <c r="IK919" s="4"/>
      <c r="IL919" s="4"/>
      <c r="IM919" s="4"/>
      <c r="IN919" s="4"/>
      <c r="IO919" s="4"/>
      <c r="IP919" s="4"/>
      <c r="IQ919" s="4"/>
      <c r="IR919" s="4"/>
      <c r="IS919" s="4"/>
      <c r="IT919" s="4"/>
      <c r="IU919" s="4"/>
      <c r="IV919" s="4"/>
    </row>
    <row r="921" spans="1:256" s="209" customFormat="1">
      <c r="A921" s="121"/>
      <c r="B921" s="115"/>
      <c r="C921" s="116"/>
      <c r="D921" s="117"/>
      <c r="E921" s="118"/>
      <c r="F921" s="119"/>
      <c r="G921" s="120"/>
      <c r="H921" s="5"/>
      <c r="I921" s="39"/>
      <c r="J921" s="40"/>
      <c r="K921" s="41"/>
      <c r="L921" s="37"/>
      <c r="N921" s="38"/>
      <c r="O921" s="38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  <c r="EN921" s="4"/>
      <c r="EO921" s="4"/>
      <c r="EP921" s="4"/>
      <c r="EQ921" s="4"/>
      <c r="ER921" s="4"/>
      <c r="ES921" s="4"/>
      <c r="ET921" s="4"/>
      <c r="EU921" s="4"/>
      <c r="EV921" s="4"/>
      <c r="EW921" s="4"/>
      <c r="EX921" s="4"/>
      <c r="EY921" s="4"/>
      <c r="EZ921" s="4"/>
      <c r="FA921" s="4"/>
      <c r="FB921" s="4"/>
      <c r="FC921" s="4"/>
      <c r="FD921" s="4"/>
      <c r="FE921" s="4"/>
      <c r="FF921" s="4"/>
      <c r="FG921" s="4"/>
      <c r="FH921" s="4"/>
      <c r="FI921" s="4"/>
      <c r="FJ921" s="4"/>
      <c r="FK921" s="4"/>
      <c r="FL921" s="4"/>
      <c r="FM921" s="4"/>
      <c r="FN921" s="4"/>
      <c r="FO921" s="4"/>
      <c r="FP921" s="4"/>
      <c r="FQ921" s="4"/>
      <c r="FR921" s="4"/>
      <c r="FS921" s="4"/>
      <c r="FT921" s="4"/>
      <c r="FU921" s="4"/>
      <c r="FV921" s="4"/>
      <c r="FW921" s="4"/>
      <c r="FX921" s="4"/>
      <c r="FY921" s="4"/>
      <c r="FZ921" s="4"/>
      <c r="GA921" s="4"/>
      <c r="GB921" s="4"/>
      <c r="GC921" s="4"/>
      <c r="GD921" s="4"/>
      <c r="GE921" s="4"/>
      <c r="GF921" s="4"/>
      <c r="GG921" s="4"/>
      <c r="GH921" s="4"/>
      <c r="GI921" s="4"/>
      <c r="GJ921" s="4"/>
      <c r="GK921" s="4"/>
      <c r="GL921" s="4"/>
      <c r="GM921" s="4"/>
      <c r="GN921" s="4"/>
      <c r="GO921" s="4"/>
      <c r="GP921" s="4"/>
      <c r="GQ921" s="4"/>
      <c r="GR921" s="4"/>
      <c r="GS921" s="4"/>
      <c r="GT921" s="4"/>
      <c r="GU921" s="4"/>
      <c r="GV921" s="4"/>
      <c r="GW921" s="4"/>
      <c r="GX921" s="4"/>
      <c r="GY921" s="4"/>
      <c r="GZ921" s="4"/>
      <c r="HA921" s="4"/>
      <c r="HB921" s="4"/>
      <c r="HC921" s="4"/>
      <c r="HD921" s="4"/>
      <c r="HE921" s="4"/>
      <c r="HF921" s="4"/>
      <c r="HG921" s="4"/>
      <c r="HH921" s="4"/>
      <c r="HI921" s="4"/>
      <c r="HJ921" s="4"/>
      <c r="HK921" s="4"/>
      <c r="HL921" s="4"/>
      <c r="HM921" s="4"/>
      <c r="HN921" s="4"/>
      <c r="HO921" s="4"/>
      <c r="HP921" s="4"/>
      <c r="HQ921" s="4"/>
      <c r="HR921" s="4"/>
      <c r="HS921" s="4"/>
      <c r="HT921" s="4"/>
      <c r="HU921" s="4"/>
      <c r="HV921" s="4"/>
      <c r="HW921" s="4"/>
      <c r="HX921" s="4"/>
      <c r="HY921" s="4"/>
      <c r="HZ921" s="4"/>
      <c r="IA921" s="4"/>
      <c r="IB921" s="4"/>
      <c r="IC921" s="4"/>
      <c r="ID921" s="4"/>
      <c r="IE921" s="4"/>
      <c r="IF921" s="4"/>
      <c r="IG921" s="4"/>
      <c r="IH921" s="4"/>
      <c r="II921" s="4"/>
      <c r="IJ921" s="4"/>
      <c r="IK921" s="4"/>
      <c r="IL921" s="4"/>
      <c r="IM921" s="4"/>
      <c r="IN921" s="4"/>
      <c r="IO921" s="4"/>
      <c r="IP921" s="4"/>
      <c r="IQ921" s="4"/>
      <c r="IR921" s="4"/>
      <c r="IS921" s="4"/>
      <c r="IT921" s="4"/>
      <c r="IU921" s="4"/>
      <c r="IV921" s="4"/>
    </row>
    <row r="923" spans="1:256" s="209" customFormat="1">
      <c r="A923" s="121"/>
      <c r="B923" s="115"/>
      <c r="C923" s="116"/>
      <c r="D923" s="117"/>
      <c r="E923" s="118"/>
      <c r="F923" s="119"/>
      <c r="G923" s="120"/>
      <c r="H923" s="5"/>
      <c r="I923" s="39"/>
      <c r="J923" s="40"/>
      <c r="K923" s="41"/>
      <c r="L923" s="37"/>
      <c r="N923" s="38"/>
      <c r="O923" s="38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  <c r="EN923" s="4"/>
      <c r="EO923" s="4"/>
      <c r="EP923" s="4"/>
      <c r="EQ923" s="4"/>
      <c r="ER923" s="4"/>
      <c r="ES923" s="4"/>
      <c r="ET923" s="4"/>
      <c r="EU923" s="4"/>
      <c r="EV923" s="4"/>
      <c r="EW923" s="4"/>
      <c r="EX923" s="4"/>
      <c r="EY923" s="4"/>
      <c r="EZ923" s="4"/>
      <c r="FA923" s="4"/>
      <c r="FB923" s="4"/>
      <c r="FC923" s="4"/>
      <c r="FD923" s="4"/>
      <c r="FE923" s="4"/>
      <c r="FF923" s="4"/>
      <c r="FG923" s="4"/>
      <c r="FH923" s="4"/>
      <c r="FI923" s="4"/>
      <c r="FJ923" s="4"/>
      <c r="FK923" s="4"/>
      <c r="FL923" s="4"/>
      <c r="FM923" s="4"/>
      <c r="FN923" s="4"/>
      <c r="FO923" s="4"/>
      <c r="FP923" s="4"/>
      <c r="FQ923" s="4"/>
      <c r="FR923" s="4"/>
      <c r="FS923" s="4"/>
      <c r="FT923" s="4"/>
      <c r="FU923" s="4"/>
      <c r="FV923" s="4"/>
      <c r="FW923" s="4"/>
      <c r="FX923" s="4"/>
      <c r="FY923" s="4"/>
      <c r="FZ923" s="4"/>
      <c r="GA923" s="4"/>
      <c r="GB923" s="4"/>
      <c r="GC923" s="4"/>
      <c r="GD923" s="4"/>
      <c r="GE923" s="4"/>
      <c r="GF923" s="4"/>
      <c r="GG923" s="4"/>
      <c r="GH923" s="4"/>
      <c r="GI923" s="4"/>
      <c r="GJ923" s="4"/>
      <c r="GK923" s="4"/>
      <c r="GL923" s="4"/>
      <c r="GM923" s="4"/>
      <c r="GN923" s="4"/>
      <c r="GO923" s="4"/>
      <c r="GP923" s="4"/>
      <c r="GQ923" s="4"/>
      <c r="GR923" s="4"/>
      <c r="GS923" s="4"/>
      <c r="GT923" s="4"/>
      <c r="GU923" s="4"/>
      <c r="GV923" s="4"/>
      <c r="GW923" s="4"/>
      <c r="GX923" s="4"/>
      <c r="GY923" s="4"/>
      <c r="GZ923" s="4"/>
      <c r="HA923" s="4"/>
      <c r="HB923" s="4"/>
      <c r="HC923" s="4"/>
      <c r="HD923" s="4"/>
      <c r="HE923" s="4"/>
      <c r="HF923" s="4"/>
      <c r="HG923" s="4"/>
      <c r="HH923" s="4"/>
      <c r="HI923" s="4"/>
      <c r="HJ923" s="4"/>
      <c r="HK923" s="4"/>
      <c r="HL923" s="4"/>
      <c r="HM923" s="4"/>
      <c r="HN923" s="4"/>
      <c r="HO923" s="4"/>
      <c r="HP923" s="4"/>
      <c r="HQ923" s="4"/>
      <c r="HR923" s="4"/>
      <c r="HS923" s="4"/>
      <c r="HT923" s="4"/>
      <c r="HU923" s="4"/>
      <c r="HV923" s="4"/>
      <c r="HW923" s="4"/>
      <c r="HX923" s="4"/>
      <c r="HY923" s="4"/>
      <c r="HZ923" s="4"/>
      <c r="IA923" s="4"/>
      <c r="IB923" s="4"/>
      <c r="IC923" s="4"/>
      <c r="ID923" s="4"/>
      <c r="IE923" s="4"/>
      <c r="IF923" s="4"/>
      <c r="IG923" s="4"/>
      <c r="IH923" s="4"/>
      <c r="II923" s="4"/>
      <c r="IJ923" s="4"/>
      <c r="IK923" s="4"/>
      <c r="IL923" s="4"/>
      <c r="IM923" s="4"/>
      <c r="IN923" s="4"/>
      <c r="IO923" s="4"/>
      <c r="IP923" s="4"/>
      <c r="IQ923" s="4"/>
      <c r="IR923" s="4"/>
      <c r="IS923" s="4"/>
      <c r="IT923" s="4"/>
      <c r="IU923" s="4"/>
      <c r="IV923" s="4"/>
    </row>
    <row r="925" spans="1:256" s="209" customFormat="1">
      <c r="A925" s="121"/>
      <c r="B925" s="115"/>
      <c r="C925" s="116"/>
      <c r="D925" s="117"/>
      <c r="E925" s="118"/>
      <c r="F925" s="119"/>
      <c r="G925" s="120"/>
      <c r="H925" s="5"/>
      <c r="I925" s="39"/>
      <c r="J925" s="40"/>
      <c r="K925" s="41"/>
      <c r="L925" s="37"/>
      <c r="N925" s="38"/>
      <c r="O925" s="38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  <c r="EN925" s="4"/>
      <c r="EO925" s="4"/>
      <c r="EP925" s="4"/>
      <c r="EQ925" s="4"/>
      <c r="ER925" s="4"/>
      <c r="ES925" s="4"/>
      <c r="ET925" s="4"/>
      <c r="EU925" s="4"/>
      <c r="EV925" s="4"/>
      <c r="EW925" s="4"/>
      <c r="EX925" s="4"/>
      <c r="EY925" s="4"/>
      <c r="EZ925" s="4"/>
      <c r="FA925" s="4"/>
      <c r="FB925" s="4"/>
      <c r="FC925" s="4"/>
      <c r="FD925" s="4"/>
      <c r="FE925" s="4"/>
      <c r="FF925" s="4"/>
      <c r="FG925" s="4"/>
      <c r="FH925" s="4"/>
      <c r="FI925" s="4"/>
      <c r="FJ925" s="4"/>
      <c r="FK925" s="4"/>
      <c r="FL925" s="4"/>
      <c r="FM925" s="4"/>
      <c r="FN925" s="4"/>
      <c r="FO925" s="4"/>
      <c r="FP925" s="4"/>
      <c r="FQ925" s="4"/>
      <c r="FR925" s="4"/>
      <c r="FS925" s="4"/>
      <c r="FT925" s="4"/>
      <c r="FU925" s="4"/>
      <c r="FV925" s="4"/>
      <c r="FW925" s="4"/>
      <c r="FX925" s="4"/>
      <c r="FY925" s="4"/>
      <c r="FZ925" s="4"/>
      <c r="GA925" s="4"/>
      <c r="GB925" s="4"/>
      <c r="GC925" s="4"/>
      <c r="GD925" s="4"/>
      <c r="GE925" s="4"/>
      <c r="GF925" s="4"/>
      <c r="GG925" s="4"/>
      <c r="GH925" s="4"/>
      <c r="GI925" s="4"/>
      <c r="GJ925" s="4"/>
      <c r="GK925" s="4"/>
      <c r="GL925" s="4"/>
      <c r="GM925" s="4"/>
      <c r="GN925" s="4"/>
      <c r="GO925" s="4"/>
      <c r="GP925" s="4"/>
      <c r="GQ925" s="4"/>
      <c r="GR925" s="4"/>
      <c r="GS925" s="4"/>
      <c r="GT925" s="4"/>
      <c r="GU925" s="4"/>
      <c r="GV925" s="4"/>
      <c r="GW925" s="4"/>
      <c r="GX925" s="4"/>
      <c r="GY925" s="4"/>
      <c r="GZ925" s="4"/>
      <c r="HA925" s="4"/>
      <c r="HB925" s="4"/>
      <c r="HC925" s="4"/>
      <c r="HD925" s="4"/>
      <c r="HE925" s="4"/>
      <c r="HF925" s="4"/>
      <c r="HG925" s="4"/>
      <c r="HH925" s="4"/>
      <c r="HI925" s="4"/>
      <c r="HJ925" s="4"/>
      <c r="HK925" s="4"/>
      <c r="HL925" s="4"/>
      <c r="HM925" s="4"/>
      <c r="HN925" s="4"/>
      <c r="HO925" s="4"/>
      <c r="HP925" s="4"/>
      <c r="HQ925" s="4"/>
      <c r="HR925" s="4"/>
      <c r="HS925" s="4"/>
      <c r="HT925" s="4"/>
      <c r="HU925" s="4"/>
      <c r="HV925" s="4"/>
      <c r="HW925" s="4"/>
      <c r="HX925" s="4"/>
      <c r="HY925" s="4"/>
      <c r="HZ925" s="4"/>
      <c r="IA925" s="4"/>
      <c r="IB925" s="4"/>
      <c r="IC925" s="4"/>
      <c r="ID925" s="4"/>
      <c r="IE925" s="4"/>
      <c r="IF925" s="4"/>
      <c r="IG925" s="4"/>
      <c r="IH925" s="4"/>
      <c r="II925" s="4"/>
      <c r="IJ925" s="4"/>
      <c r="IK925" s="4"/>
      <c r="IL925" s="4"/>
      <c r="IM925" s="4"/>
      <c r="IN925" s="4"/>
      <c r="IO925" s="4"/>
      <c r="IP925" s="4"/>
      <c r="IQ925" s="4"/>
      <c r="IR925" s="4"/>
      <c r="IS925" s="4"/>
      <c r="IT925" s="4"/>
      <c r="IU925" s="4"/>
      <c r="IV925" s="4"/>
    </row>
    <row r="926" spans="1:256" s="209" customFormat="1">
      <c r="A926" s="121"/>
      <c r="B926" s="115"/>
      <c r="C926" s="116"/>
      <c r="D926" s="117"/>
      <c r="E926" s="118"/>
      <c r="F926" s="119"/>
      <c r="G926" s="120"/>
      <c r="H926" s="5"/>
      <c r="I926" s="39"/>
      <c r="J926" s="40"/>
      <c r="K926" s="41"/>
      <c r="L926" s="37"/>
      <c r="N926" s="38"/>
      <c r="O926" s="38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  <c r="EN926" s="4"/>
      <c r="EO926" s="4"/>
      <c r="EP926" s="4"/>
      <c r="EQ926" s="4"/>
      <c r="ER926" s="4"/>
      <c r="ES926" s="4"/>
      <c r="ET926" s="4"/>
      <c r="EU926" s="4"/>
      <c r="EV926" s="4"/>
      <c r="EW926" s="4"/>
      <c r="EX926" s="4"/>
      <c r="EY926" s="4"/>
      <c r="EZ926" s="4"/>
      <c r="FA926" s="4"/>
      <c r="FB926" s="4"/>
      <c r="FC926" s="4"/>
      <c r="FD926" s="4"/>
      <c r="FE926" s="4"/>
      <c r="FF926" s="4"/>
      <c r="FG926" s="4"/>
      <c r="FH926" s="4"/>
      <c r="FI926" s="4"/>
      <c r="FJ926" s="4"/>
      <c r="FK926" s="4"/>
      <c r="FL926" s="4"/>
      <c r="FM926" s="4"/>
      <c r="FN926" s="4"/>
      <c r="FO926" s="4"/>
      <c r="FP926" s="4"/>
      <c r="FQ926" s="4"/>
      <c r="FR926" s="4"/>
      <c r="FS926" s="4"/>
      <c r="FT926" s="4"/>
      <c r="FU926" s="4"/>
      <c r="FV926" s="4"/>
      <c r="FW926" s="4"/>
      <c r="FX926" s="4"/>
      <c r="FY926" s="4"/>
      <c r="FZ926" s="4"/>
      <c r="GA926" s="4"/>
      <c r="GB926" s="4"/>
      <c r="GC926" s="4"/>
      <c r="GD926" s="4"/>
      <c r="GE926" s="4"/>
      <c r="GF926" s="4"/>
      <c r="GG926" s="4"/>
      <c r="GH926" s="4"/>
      <c r="GI926" s="4"/>
      <c r="GJ926" s="4"/>
      <c r="GK926" s="4"/>
      <c r="GL926" s="4"/>
      <c r="GM926" s="4"/>
      <c r="GN926" s="4"/>
      <c r="GO926" s="4"/>
      <c r="GP926" s="4"/>
      <c r="GQ926" s="4"/>
      <c r="GR926" s="4"/>
      <c r="GS926" s="4"/>
      <c r="GT926" s="4"/>
      <c r="GU926" s="4"/>
      <c r="GV926" s="4"/>
      <c r="GW926" s="4"/>
      <c r="GX926" s="4"/>
      <c r="GY926" s="4"/>
      <c r="GZ926" s="4"/>
      <c r="HA926" s="4"/>
      <c r="HB926" s="4"/>
      <c r="HC926" s="4"/>
      <c r="HD926" s="4"/>
      <c r="HE926" s="4"/>
      <c r="HF926" s="4"/>
      <c r="HG926" s="4"/>
      <c r="HH926" s="4"/>
      <c r="HI926" s="4"/>
      <c r="HJ926" s="4"/>
      <c r="HK926" s="4"/>
      <c r="HL926" s="4"/>
      <c r="HM926" s="4"/>
      <c r="HN926" s="4"/>
      <c r="HO926" s="4"/>
      <c r="HP926" s="4"/>
      <c r="HQ926" s="4"/>
      <c r="HR926" s="4"/>
      <c r="HS926" s="4"/>
      <c r="HT926" s="4"/>
      <c r="HU926" s="4"/>
      <c r="HV926" s="4"/>
      <c r="HW926" s="4"/>
      <c r="HX926" s="4"/>
      <c r="HY926" s="4"/>
      <c r="HZ926" s="4"/>
      <c r="IA926" s="4"/>
      <c r="IB926" s="4"/>
      <c r="IC926" s="4"/>
      <c r="ID926" s="4"/>
      <c r="IE926" s="4"/>
      <c r="IF926" s="4"/>
      <c r="IG926" s="4"/>
      <c r="IH926" s="4"/>
      <c r="II926" s="4"/>
      <c r="IJ926" s="4"/>
      <c r="IK926" s="4"/>
      <c r="IL926" s="4"/>
      <c r="IM926" s="4"/>
      <c r="IN926" s="4"/>
      <c r="IO926" s="4"/>
      <c r="IP926" s="4"/>
      <c r="IQ926" s="4"/>
      <c r="IR926" s="4"/>
      <c r="IS926" s="4"/>
      <c r="IT926" s="4"/>
      <c r="IU926" s="4"/>
      <c r="IV926" s="4"/>
    </row>
    <row r="927" spans="1:256" s="209" customFormat="1">
      <c r="A927" s="121"/>
      <c r="B927" s="115"/>
      <c r="C927" s="116"/>
      <c r="D927" s="117"/>
      <c r="E927" s="118"/>
      <c r="F927" s="119"/>
      <c r="G927" s="120"/>
      <c r="H927" s="5"/>
      <c r="I927" s="39"/>
      <c r="J927" s="40"/>
      <c r="K927" s="41"/>
      <c r="L927" s="37"/>
      <c r="N927" s="38"/>
      <c r="O927" s="38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  <c r="EN927" s="4"/>
      <c r="EO927" s="4"/>
      <c r="EP927" s="4"/>
      <c r="EQ927" s="4"/>
      <c r="ER927" s="4"/>
      <c r="ES927" s="4"/>
      <c r="ET927" s="4"/>
      <c r="EU927" s="4"/>
      <c r="EV927" s="4"/>
      <c r="EW927" s="4"/>
      <c r="EX927" s="4"/>
      <c r="EY927" s="4"/>
      <c r="EZ927" s="4"/>
      <c r="FA927" s="4"/>
      <c r="FB927" s="4"/>
      <c r="FC927" s="4"/>
      <c r="FD927" s="4"/>
      <c r="FE927" s="4"/>
      <c r="FF927" s="4"/>
      <c r="FG927" s="4"/>
      <c r="FH927" s="4"/>
      <c r="FI927" s="4"/>
      <c r="FJ927" s="4"/>
      <c r="FK927" s="4"/>
      <c r="FL927" s="4"/>
      <c r="FM927" s="4"/>
      <c r="FN927" s="4"/>
      <c r="FO927" s="4"/>
      <c r="FP927" s="4"/>
      <c r="FQ927" s="4"/>
      <c r="FR927" s="4"/>
      <c r="FS927" s="4"/>
      <c r="FT927" s="4"/>
      <c r="FU927" s="4"/>
      <c r="FV927" s="4"/>
      <c r="FW927" s="4"/>
      <c r="FX927" s="4"/>
      <c r="FY927" s="4"/>
      <c r="FZ927" s="4"/>
      <c r="GA927" s="4"/>
      <c r="GB927" s="4"/>
      <c r="GC927" s="4"/>
      <c r="GD927" s="4"/>
      <c r="GE927" s="4"/>
      <c r="GF927" s="4"/>
      <c r="GG927" s="4"/>
      <c r="GH927" s="4"/>
      <c r="GI927" s="4"/>
      <c r="GJ927" s="4"/>
      <c r="GK927" s="4"/>
      <c r="GL927" s="4"/>
      <c r="GM927" s="4"/>
      <c r="GN927" s="4"/>
      <c r="GO927" s="4"/>
      <c r="GP927" s="4"/>
      <c r="GQ927" s="4"/>
      <c r="GR927" s="4"/>
      <c r="GS927" s="4"/>
      <c r="GT927" s="4"/>
      <c r="GU927" s="4"/>
      <c r="GV927" s="4"/>
      <c r="GW927" s="4"/>
      <c r="GX927" s="4"/>
      <c r="GY927" s="4"/>
      <c r="GZ927" s="4"/>
      <c r="HA927" s="4"/>
      <c r="HB927" s="4"/>
      <c r="HC927" s="4"/>
      <c r="HD927" s="4"/>
      <c r="HE927" s="4"/>
      <c r="HF927" s="4"/>
      <c r="HG927" s="4"/>
      <c r="HH927" s="4"/>
      <c r="HI927" s="4"/>
      <c r="HJ927" s="4"/>
      <c r="HK927" s="4"/>
      <c r="HL927" s="4"/>
      <c r="HM927" s="4"/>
      <c r="HN927" s="4"/>
      <c r="HO927" s="4"/>
      <c r="HP927" s="4"/>
      <c r="HQ927" s="4"/>
      <c r="HR927" s="4"/>
      <c r="HS927" s="4"/>
      <c r="HT927" s="4"/>
      <c r="HU927" s="4"/>
      <c r="HV927" s="4"/>
      <c r="HW927" s="4"/>
      <c r="HX927" s="4"/>
      <c r="HY927" s="4"/>
      <c r="HZ927" s="4"/>
      <c r="IA927" s="4"/>
      <c r="IB927" s="4"/>
      <c r="IC927" s="4"/>
      <c r="ID927" s="4"/>
      <c r="IE927" s="4"/>
      <c r="IF927" s="4"/>
      <c r="IG927" s="4"/>
      <c r="IH927" s="4"/>
      <c r="II927" s="4"/>
      <c r="IJ927" s="4"/>
      <c r="IK927" s="4"/>
      <c r="IL927" s="4"/>
      <c r="IM927" s="4"/>
      <c r="IN927" s="4"/>
      <c r="IO927" s="4"/>
      <c r="IP927" s="4"/>
      <c r="IQ927" s="4"/>
      <c r="IR927" s="4"/>
      <c r="IS927" s="4"/>
      <c r="IT927" s="4"/>
      <c r="IU927" s="4"/>
      <c r="IV927" s="4"/>
    </row>
    <row r="929" spans="1:256" s="209" customFormat="1">
      <c r="A929" s="121"/>
      <c r="B929" s="115"/>
      <c r="C929" s="116"/>
      <c r="D929" s="117"/>
      <c r="E929" s="118"/>
      <c r="F929" s="119"/>
      <c r="G929" s="120"/>
      <c r="H929" s="5"/>
      <c r="I929" s="39"/>
      <c r="J929" s="40"/>
      <c r="K929" s="41"/>
      <c r="L929" s="37"/>
      <c r="N929" s="38"/>
      <c r="O929" s="38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  <c r="EN929" s="4"/>
      <c r="EO929" s="4"/>
      <c r="EP929" s="4"/>
      <c r="EQ929" s="4"/>
      <c r="ER929" s="4"/>
      <c r="ES929" s="4"/>
      <c r="ET929" s="4"/>
      <c r="EU929" s="4"/>
      <c r="EV929" s="4"/>
      <c r="EW929" s="4"/>
      <c r="EX929" s="4"/>
      <c r="EY929" s="4"/>
      <c r="EZ929" s="4"/>
      <c r="FA929" s="4"/>
      <c r="FB929" s="4"/>
      <c r="FC929" s="4"/>
      <c r="FD929" s="4"/>
      <c r="FE929" s="4"/>
      <c r="FF929" s="4"/>
      <c r="FG929" s="4"/>
      <c r="FH929" s="4"/>
      <c r="FI929" s="4"/>
      <c r="FJ929" s="4"/>
      <c r="FK929" s="4"/>
      <c r="FL929" s="4"/>
      <c r="FM929" s="4"/>
      <c r="FN929" s="4"/>
      <c r="FO929" s="4"/>
      <c r="FP929" s="4"/>
      <c r="FQ929" s="4"/>
      <c r="FR929" s="4"/>
      <c r="FS929" s="4"/>
      <c r="FT929" s="4"/>
      <c r="FU929" s="4"/>
      <c r="FV929" s="4"/>
      <c r="FW929" s="4"/>
      <c r="FX929" s="4"/>
      <c r="FY929" s="4"/>
      <c r="FZ929" s="4"/>
      <c r="GA929" s="4"/>
      <c r="GB929" s="4"/>
      <c r="GC929" s="4"/>
      <c r="GD929" s="4"/>
      <c r="GE929" s="4"/>
      <c r="GF929" s="4"/>
      <c r="GG929" s="4"/>
      <c r="GH929" s="4"/>
      <c r="GI929" s="4"/>
      <c r="GJ929" s="4"/>
      <c r="GK929" s="4"/>
      <c r="GL929" s="4"/>
      <c r="GM929" s="4"/>
      <c r="GN929" s="4"/>
      <c r="GO929" s="4"/>
      <c r="GP929" s="4"/>
      <c r="GQ929" s="4"/>
      <c r="GR929" s="4"/>
      <c r="GS929" s="4"/>
      <c r="GT929" s="4"/>
      <c r="GU929" s="4"/>
      <c r="GV929" s="4"/>
      <c r="GW929" s="4"/>
      <c r="GX929" s="4"/>
      <c r="GY929" s="4"/>
      <c r="GZ929" s="4"/>
      <c r="HA929" s="4"/>
      <c r="HB929" s="4"/>
      <c r="HC929" s="4"/>
      <c r="HD929" s="4"/>
      <c r="HE929" s="4"/>
      <c r="HF929" s="4"/>
      <c r="HG929" s="4"/>
      <c r="HH929" s="4"/>
      <c r="HI929" s="4"/>
      <c r="HJ929" s="4"/>
      <c r="HK929" s="4"/>
      <c r="HL929" s="4"/>
      <c r="HM929" s="4"/>
      <c r="HN929" s="4"/>
      <c r="HO929" s="4"/>
      <c r="HP929" s="4"/>
      <c r="HQ929" s="4"/>
      <c r="HR929" s="4"/>
      <c r="HS929" s="4"/>
      <c r="HT929" s="4"/>
      <c r="HU929" s="4"/>
      <c r="HV929" s="4"/>
      <c r="HW929" s="4"/>
      <c r="HX929" s="4"/>
      <c r="HY929" s="4"/>
      <c r="HZ929" s="4"/>
      <c r="IA929" s="4"/>
      <c r="IB929" s="4"/>
      <c r="IC929" s="4"/>
      <c r="ID929" s="4"/>
      <c r="IE929" s="4"/>
      <c r="IF929" s="4"/>
      <c r="IG929" s="4"/>
      <c r="IH929" s="4"/>
      <c r="II929" s="4"/>
      <c r="IJ929" s="4"/>
      <c r="IK929" s="4"/>
      <c r="IL929" s="4"/>
      <c r="IM929" s="4"/>
      <c r="IN929" s="4"/>
      <c r="IO929" s="4"/>
      <c r="IP929" s="4"/>
      <c r="IQ929" s="4"/>
      <c r="IR929" s="4"/>
      <c r="IS929" s="4"/>
      <c r="IT929" s="4"/>
      <c r="IU929" s="4"/>
      <c r="IV929" s="4"/>
    </row>
    <row r="931" spans="1:256" s="209" customFormat="1">
      <c r="A931" s="121"/>
      <c r="B931" s="115"/>
      <c r="C931" s="116"/>
      <c r="D931" s="117"/>
      <c r="E931" s="118"/>
      <c r="F931" s="119"/>
      <c r="G931" s="120"/>
      <c r="H931" s="5"/>
      <c r="I931" s="39"/>
      <c r="J931" s="40"/>
      <c r="K931" s="41"/>
      <c r="L931" s="37"/>
      <c r="N931" s="38"/>
      <c r="O931" s="38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  <c r="EN931" s="4"/>
      <c r="EO931" s="4"/>
      <c r="EP931" s="4"/>
      <c r="EQ931" s="4"/>
      <c r="ER931" s="4"/>
      <c r="ES931" s="4"/>
      <c r="ET931" s="4"/>
      <c r="EU931" s="4"/>
      <c r="EV931" s="4"/>
      <c r="EW931" s="4"/>
      <c r="EX931" s="4"/>
      <c r="EY931" s="4"/>
      <c r="EZ931" s="4"/>
      <c r="FA931" s="4"/>
      <c r="FB931" s="4"/>
      <c r="FC931" s="4"/>
      <c r="FD931" s="4"/>
      <c r="FE931" s="4"/>
      <c r="FF931" s="4"/>
      <c r="FG931" s="4"/>
      <c r="FH931" s="4"/>
      <c r="FI931" s="4"/>
      <c r="FJ931" s="4"/>
      <c r="FK931" s="4"/>
      <c r="FL931" s="4"/>
      <c r="FM931" s="4"/>
      <c r="FN931" s="4"/>
      <c r="FO931" s="4"/>
      <c r="FP931" s="4"/>
      <c r="FQ931" s="4"/>
      <c r="FR931" s="4"/>
      <c r="FS931" s="4"/>
      <c r="FT931" s="4"/>
      <c r="FU931" s="4"/>
      <c r="FV931" s="4"/>
      <c r="FW931" s="4"/>
      <c r="FX931" s="4"/>
      <c r="FY931" s="4"/>
      <c r="FZ931" s="4"/>
      <c r="GA931" s="4"/>
      <c r="GB931" s="4"/>
      <c r="GC931" s="4"/>
      <c r="GD931" s="4"/>
      <c r="GE931" s="4"/>
      <c r="GF931" s="4"/>
      <c r="GG931" s="4"/>
      <c r="GH931" s="4"/>
      <c r="GI931" s="4"/>
      <c r="GJ931" s="4"/>
      <c r="GK931" s="4"/>
      <c r="GL931" s="4"/>
      <c r="GM931" s="4"/>
      <c r="GN931" s="4"/>
      <c r="GO931" s="4"/>
      <c r="GP931" s="4"/>
      <c r="GQ931" s="4"/>
      <c r="GR931" s="4"/>
      <c r="GS931" s="4"/>
      <c r="GT931" s="4"/>
      <c r="GU931" s="4"/>
      <c r="GV931" s="4"/>
      <c r="GW931" s="4"/>
      <c r="GX931" s="4"/>
      <c r="GY931" s="4"/>
      <c r="GZ931" s="4"/>
      <c r="HA931" s="4"/>
      <c r="HB931" s="4"/>
      <c r="HC931" s="4"/>
      <c r="HD931" s="4"/>
      <c r="HE931" s="4"/>
      <c r="HF931" s="4"/>
      <c r="HG931" s="4"/>
      <c r="HH931" s="4"/>
      <c r="HI931" s="4"/>
      <c r="HJ931" s="4"/>
      <c r="HK931" s="4"/>
      <c r="HL931" s="4"/>
      <c r="HM931" s="4"/>
      <c r="HN931" s="4"/>
      <c r="HO931" s="4"/>
      <c r="HP931" s="4"/>
      <c r="HQ931" s="4"/>
      <c r="HR931" s="4"/>
      <c r="HS931" s="4"/>
      <c r="HT931" s="4"/>
      <c r="HU931" s="4"/>
      <c r="HV931" s="4"/>
      <c r="HW931" s="4"/>
      <c r="HX931" s="4"/>
      <c r="HY931" s="4"/>
      <c r="HZ931" s="4"/>
      <c r="IA931" s="4"/>
      <c r="IB931" s="4"/>
      <c r="IC931" s="4"/>
      <c r="ID931" s="4"/>
      <c r="IE931" s="4"/>
      <c r="IF931" s="4"/>
      <c r="IG931" s="4"/>
      <c r="IH931" s="4"/>
      <c r="II931" s="4"/>
      <c r="IJ931" s="4"/>
      <c r="IK931" s="4"/>
      <c r="IL931" s="4"/>
      <c r="IM931" s="4"/>
      <c r="IN931" s="4"/>
      <c r="IO931" s="4"/>
      <c r="IP931" s="4"/>
      <c r="IQ931" s="4"/>
      <c r="IR931" s="4"/>
      <c r="IS931" s="4"/>
      <c r="IT931" s="4"/>
      <c r="IU931" s="4"/>
      <c r="IV931" s="4"/>
    </row>
    <row r="933" spans="1:256" s="209" customFormat="1">
      <c r="A933" s="121"/>
      <c r="B933" s="115"/>
      <c r="C933" s="116"/>
      <c r="D933" s="117"/>
      <c r="E933" s="118"/>
      <c r="F933" s="119"/>
      <c r="G933" s="120"/>
      <c r="H933" s="5"/>
      <c r="I933" s="39"/>
      <c r="J933" s="40"/>
      <c r="K933" s="41"/>
      <c r="L933" s="37"/>
      <c r="N933" s="38"/>
      <c r="O933" s="38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  <c r="EN933" s="4"/>
      <c r="EO933" s="4"/>
      <c r="EP933" s="4"/>
      <c r="EQ933" s="4"/>
      <c r="ER933" s="4"/>
      <c r="ES933" s="4"/>
      <c r="ET933" s="4"/>
      <c r="EU933" s="4"/>
      <c r="EV933" s="4"/>
      <c r="EW933" s="4"/>
      <c r="EX933" s="4"/>
      <c r="EY933" s="4"/>
      <c r="EZ933" s="4"/>
      <c r="FA933" s="4"/>
      <c r="FB933" s="4"/>
      <c r="FC933" s="4"/>
      <c r="FD933" s="4"/>
      <c r="FE933" s="4"/>
      <c r="FF933" s="4"/>
      <c r="FG933" s="4"/>
      <c r="FH933" s="4"/>
      <c r="FI933" s="4"/>
      <c r="FJ933" s="4"/>
      <c r="FK933" s="4"/>
      <c r="FL933" s="4"/>
      <c r="FM933" s="4"/>
      <c r="FN933" s="4"/>
      <c r="FO933" s="4"/>
      <c r="FP933" s="4"/>
      <c r="FQ933" s="4"/>
      <c r="FR933" s="4"/>
      <c r="FS933" s="4"/>
      <c r="FT933" s="4"/>
      <c r="FU933" s="4"/>
      <c r="FV933" s="4"/>
      <c r="FW933" s="4"/>
      <c r="FX933" s="4"/>
      <c r="FY933" s="4"/>
      <c r="FZ933" s="4"/>
      <c r="GA933" s="4"/>
      <c r="GB933" s="4"/>
      <c r="GC933" s="4"/>
      <c r="GD933" s="4"/>
      <c r="GE933" s="4"/>
      <c r="GF933" s="4"/>
      <c r="GG933" s="4"/>
      <c r="GH933" s="4"/>
      <c r="GI933" s="4"/>
      <c r="GJ933" s="4"/>
      <c r="GK933" s="4"/>
      <c r="GL933" s="4"/>
      <c r="GM933" s="4"/>
      <c r="GN933" s="4"/>
      <c r="GO933" s="4"/>
      <c r="GP933" s="4"/>
      <c r="GQ933" s="4"/>
      <c r="GR933" s="4"/>
      <c r="GS933" s="4"/>
      <c r="GT933" s="4"/>
      <c r="GU933" s="4"/>
      <c r="GV933" s="4"/>
      <c r="GW933" s="4"/>
      <c r="GX933" s="4"/>
      <c r="GY933" s="4"/>
      <c r="GZ933" s="4"/>
      <c r="HA933" s="4"/>
      <c r="HB933" s="4"/>
      <c r="HC933" s="4"/>
      <c r="HD933" s="4"/>
      <c r="HE933" s="4"/>
      <c r="HF933" s="4"/>
      <c r="HG933" s="4"/>
      <c r="HH933" s="4"/>
      <c r="HI933" s="4"/>
      <c r="HJ933" s="4"/>
      <c r="HK933" s="4"/>
      <c r="HL933" s="4"/>
      <c r="HM933" s="4"/>
      <c r="HN933" s="4"/>
      <c r="HO933" s="4"/>
      <c r="HP933" s="4"/>
      <c r="HQ933" s="4"/>
      <c r="HR933" s="4"/>
      <c r="HS933" s="4"/>
      <c r="HT933" s="4"/>
      <c r="HU933" s="4"/>
      <c r="HV933" s="4"/>
      <c r="HW933" s="4"/>
      <c r="HX933" s="4"/>
      <c r="HY933" s="4"/>
      <c r="HZ933" s="4"/>
      <c r="IA933" s="4"/>
      <c r="IB933" s="4"/>
      <c r="IC933" s="4"/>
      <c r="ID933" s="4"/>
      <c r="IE933" s="4"/>
      <c r="IF933" s="4"/>
      <c r="IG933" s="4"/>
      <c r="IH933" s="4"/>
      <c r="II933" s="4"/>
      <c r="IJ933" s="4"/>
      <c r="IK933" s="4"/>
      <c r="IL933" s="4"/>
      <c r="IM933" s="4"/>
      <c r="IN933" s="4"/>
      <c r="IO933" s="4"/>
      <c r="IP933" s="4"/>
      <c r="IQ933" s="4"/>
      <c r="IR933" s="4"/>
      <c r="IS933" s="4"/>
      <c r="IT933" s="4"/>
      <c r="IU933" s="4"/>
      <c r="IV933" s="4"/>
    </row>
    <row r="935" spans="1:256" s="209" customFormat="1">
      <c r="A935" s="121"/>
      <c r="B935" s="115"/>
      <c r="C935" s="116"/>
      <c r="D935" s="117"/>
      <c r="E935" s="118"/>
      <c r="F935" s="119"/>
      <c r="G935" s="120"/>
      <c r="H935" s="5"/>
      <c r="I935" s="39"/>
      <c r="J935" s="40"/>
      <c r="K935" s="41"/>
      <c r="L935" s="37"/>
      <c r="N935" s="38"/>
      <c r="O935" s="38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  <c r="EN935" s="4"/>
      <c r="EO935" s="4"/>
      <c r="EP935" s="4"/>
      <c r="EQ935" s="4"/>
      <c r="ER935" s="4"/>
      <c r="ES935" s="4"/>
      <c r="ET935" s="4"/>
      <c r="EU935" s="4"/>
      <c r="EV935" s="4"/>
      <c r="EW935" s="4"/>
      <c r="EX935" s="4"/>
      <c r="EY935" s="4"/>
      <c r="EZ935" s="4"/>
      <c r="FA935" s="4"/>
      <c r="FB935" s="4"/>
      <c r="FC935" s="4"/>
      <c r="FD935" s="4"/>
      <c r="FE935" s="4"/>
      <c r="FF935" s="4"/>
      <c r="FG935" s="4"/>
      <c r="FH935" s="4"/>
      <c r="FI935" s="4"/>
      <c r="FJ935" s="4"/>
      <c r="FK935" s="4"/>
      <c r="FL935" s="4"/>
      <c r="FM935" s="4"/>
      <c r="FN935" s="4"/>
      <c r="FO935" s="4"/>
      <c r="FP935" s="4"/>
      <c r="FQ935" s="4"/>
      <c r="FR935" s="4"/>
      <c r="FS935" s="4"/>
      <c r="FT935" s="4"/>
      <c r="FU935" s="4"/>
      <c r="FV935" s="4"/>
      <c r="FW935" s="4"/>
      <c r="FX935" s="4"/>
      <c r="FY935" s="4"/>
      <c r="FZ935" s="4"/>
      <c r="GA935" s="4"/>
      <c r="GB935" s="4"/>
      <c r="GC935" s="4"/>
      <c r="GD935" s="4"/>
      <c r="GE935" s="4"/>
      <c r="GF935" s="4"/>
      <c r="GG935" s="4"/>
      <c r="GH935" s="4"/>
      <c r="GI935" s="4"/>
      <c r="GJ935" s="4"/>
      <c r="GK935" s="4"/>
      <c r="GL935" s="4"/>
      <c r="GM935" s="4"/>
      <c r="GN935" s="4"/>
      <c r="GO935" s="4"/>
      <c r="GP935" s="4"/>
      <c r="GQ935" s="4"/>
      <c r="GR935" s="4"/>
      <c r="GS935" s="4"/>
      <c r="GT935" s="4"/>
      <c r="GU935" s="4"/>
      <c r="GV935" s="4"/>
      <c r="GW935" s="4"/>
      <c r="GX935" s="4"/>
      <c r="GY935" s="4"/>
      <c r="GZ935" s="4"/>
      <c r="HA935" s="4"/>
      <c r="HB935" s="4"/>
      <c r="HC935" s="4"/>
      <c r="HD935" s="4"/>
      <c r="HE935" s="4"/>
      <c r="HF935" s="4"/>
      <c r="HG935" s="4"/>
      <c r="HH935" s="4"/>
      <c r="HI935" s="4"/>
      <c r="HJ935" s="4"/>
      <c r="HK935" s="4"/>
      <c r="HL935" s="4"/>
      <c r="HM935" s="4"/>
      <c r="HN935" s="4"/>
      <c r="HO935" s="4"/>
      <c r="HP935" s="4"/>
      <c r="HQ935" s="4"/>
      <c r="HR935" s="4"/>
      <c r="HS935" s="4"/>
      <c r="HT935" s="4"/>
      <c r="HU935" s="4"/>
      <c r="HV935" s="4"/>
      <c r="HW935" s="4"/>
      <c r="HX935" s="4"/>
      <c r="HY935" s="4"/>
      <c r="HZ935" s="4"/>
      <c r="IA935" s="4"/>
      <c r="IB935" s="4"/>
      <c r="IC935" s="4"/>
      <c r="ID935" s="4"/>
      <c r="IE935" s="4"/>
      <c r="IF935" s="4"/>
      <c r="IG935" s="4"/>
      <c r="IH935" s="4"/>
      <c r="II935" s="4"/>
      <c r="IJ935" s="4"/>
      <c r="IK935" s="4"/>
      <c r="IL935" s="4"/>
      <c r="IM935" s="4"/>
      <c r="IN935" s="4"/>
      <c r="IO935" s="4"/>
      <c r="IP935" s="4"/>
      <c r="IQ935" s="4"/>
      <c r="IR935" s="4"/>
      <c r="IS935" s="4"/>
      <c r="IT935" s="4"/>
      <c r="IU935" s="4"/>
      <c r="IV935" s="4"/>
    </row>
    <row r="936" spans="1:256" s="209" customFormat="1">
      <c r="A936" s="121"/>
      <c r="B936" s="115"/>
      <c r="C936" s="116"/>
      <c r="D936" s="117"/>
      <c r="E936" s="118"/>
      <c r="F936" s="119"/>
      <c r="G936" s="120"/>
      <c r="H936" s="5"/>
      <c r="I936" s="39"/>
      <c r="J936" s="40"/>
      <c r="K936" s="41"/>
      <c r="L936" s="37"/>
      <c r="N936" s="38"/>
      <c r="O936" s="38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  <c r="EN936" s="4"/>
      <c r="EO936" s="4"/>
      <c r="EP936" s="4"/>
      <c r="EQ936" s="4"/>
      <c r="ER936" s="4"/>
      <c r="ES936" s="4"/>
      <c r="ET936" s="4"/>
      <c r="EU936" s="4"/>
      <c r="EV936" s="4"/>
      <c r="EW936" s="4"/>
      <c r="EX936" s="4"/>
      <c r="EY936" s="4"/>
      <c r="EZ936" s="4"/>
      <c r="FA936" s="4"/>
      <c r="FB936" s="4"/>
      <c r="FC936" s="4"/>
      <c r="FD936" s="4"/>
      <c r="FE936" s="4"/>
      <c r="FF936" s="4"/>
      <c r="FG936" s="4"/>
      <c r="FH936" s="4"/>
      <c r="FI936" s="4"/>
      <c r="FJ936" s="4"/>
      <c r="FK936" s="4"/>
      <c r="FL936" s="4"/>
      <c r="FM936" s="4"/>
      <c r="FN936" s="4"/>
      <c r="FO936" s="4"/>
      <c r="FP936" s="4"/>
      <c r="FQ936" s="4"/>
      <c r="FR936" s="4"/>
      <c r="FS936" s="4"/>
      <c r="FT936" s="4"/>
      <c r="FU936" s="4"/>
      <c r="FV936" s="4"/>
      <c r="FW936" s="4"/>
      <c r="FX936" s="4"/>
      <c r="FY936" s="4"/>
      <c r="FZ936" s="4"/>
      <c r="GA936" s="4"/>
      <c r="GB936" s="4"/>
      <c r="GC936" s="4"/>
      <c r="GD936" s="4"/>
      <c r="GE936" s="4"/>
      <c r="GF936" s="4"/>
      <c r="GG936" s="4"/>
      <c r="GH936" s="4"/>
      <c r="GI936" s="4"/>
      <c r="GJ936" s="4"/>
      <c r="GK936" s="4"/>
      <c r="GL936" s="4"/>
      <c r="GM936" s="4"/>
      <c r="GN936" s="4"/>
      <c r="GO936" s="4"/>
      <c r="GP936" s="4"/>
      <c r="GQ936" s="4"/>
      <c r="GR936" s="4"/>
      <c r="GS936" s="4"/>
      <c r="GT936" s="4"/>
      <c r="GU936" s="4"/>
      <c r="GV936" s="4"/>
      <c r="GW936" s="4"/>
      <c r="GX936" s="4"/>
      <c r="GY936" s="4"/>
      <c r="GZ936" s="4"/>
      <c r="HA936" s="4"/>
      <c r="HB936" s="4"/>
      <c r="HC936" s="4"/>
      <c r="HD936" s="4"/>
      <c r="HE936" s="4"/>
      <c r="HF936" s="4"/>
      <c r="HG936" s="4"/>
      <c r="HH936" s="4"/>
      <c r="HI936" s="4"/>
      <c r="HJ936" s="4"/>
      <c r="HK936" s="4"/>
      <c r="HL936" s="4"/>
      <c r="HM936" s="4"/>
      <c r="HN936" s="4"/>
      <c r="HO936" s="4"/>
      <c r="HP936" s="4"/>
      <c r="HQ936" s="4"/>
      <c r="HR936" s="4"/>
      <c r="HS936" s="4"/>
      <c r="HT936" s="4"/>
      <c r="HU936" s="4"/>
      <c r="HV936" s="4"/>
      <c r="HW936" s="4"/>
      <c r="HX936" s="4"/>
      <c r="HY936" s="4"/>
      <c r="HZ936" s="4"/>
      <c r="IA936" s="4"/>
      <c r="IB936" s="4"/>
      <c r="IC936" s="4"/>
      <c r="ID936" s="4"/>
      <c r="IE936" s="4"/>
      <c r="IF936" s="4"/>
      <c r="IG936" s="4"/>
      <c r="IH936" s="4"/>
      <c r="II936" s="4"/>
      <c r="IJ936" s="4"/>
      <c r="IK936" s="4"/>
      <c r="IL936" s="4"/>
      <c r="IM936" s="4"/>
      <c r="IN936" s="4"/>
      <c r="IO936" s="4"/>
      <c r="IP936" s="4"/>
      <c r="IQ936" s="4"/>
      <c r="IR936" s="4"/>
      <c r="IS936" s="4"/>
      <c r="IT936" s="4"/>
      <c r="IU936" s="4"/>
      <c r="IV936" s="4"/>
    </row>
    <row r="937" spans="1:256" s="209" customFormat="1">
      <c r="A937" s="121"/>
      <c r="B937" s="115"/>
      <c r="C937" s="116"/>
      <c r="D937" s="117"/>
      <c r="E937" s="118"/>
      <c r="F937" s="119"/>
      <c r="G937" s="120"/>
      <c r="H937" s="5"/>
      <c r="I937" s="39"/>
      <c r="J937" s="40"/>
      <c r="K937" s="41"/>
      <c r="L937" s="37"/>
      <c r="N937" s="38"/>
      <c r="O937" s="38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  <c r="EN937" s="4"/>
      <c r="EO937" s="4"/>
      <c r="EP937" s="4"/>
      <c r="EQ937" s="4"/>
      <c r="ER937" s="4"/>
      <c r="ES937" s="4"/>
      <c r="ET937" s="4"/>
      <c r="EU937" s="4"/>
      <c r="EV937" s="4"/>
      <c r="EW937" s="4"/>
      <c r="EX937" s="4"/>
      <c r="EY937" s="4"/>
      <c r="EZ937" s="4"/>
      <c r="FA937" s="4"/>
      <c r="FB937" s="4"/>
      <c r="FC937" s="4"/>
      <c r="FD937" s="4"/>
      <c r="FE937" s="4"/>
      <c r="FF937" s="4"/>
      <c r="FG937" s="4"/>
      <c r="FH937" s="4"/>
      <c r="FI937" s="4"/>
      <c r="FJ937" s="4"/>
      <c r="FK937" s="4"/>
      <c r="FL937" s="4"/>
      <c r="FM937" s="4"/>
      <c r="FN937" s="4"/>
      <c r="FO937" s="4"/>
      <c r="FP937" s="4"/>
      <c r="FQ937" s="4"/>
      <c r="FR937" s="4"/>
      <c r="FS937" s="4"/>
      <c r="FT937" s="4"/>
      <c r="FU937" s="4"/>
      <c r="FV937" s="4"/>
      <c r="FW937" s="4"/>
      <c r="FX937" s="4"/>
      <c r="FY937" s="4"/>
      <c r="FZ937" s="4"/>
      <c r="GA937" s="4"/>
      <c r="GB937" s="4"/>
      <c r="GC937" s="4"/>
      <c r="GD937" s="4"/>
      <c r="GE937" s="4"/>
      <c r="GF937" s="4"/>
      <c r="GG937" s="4"/>
      <c r="GH937" s="4"/>
      <c r="GI937" s="4"/>
      <c r="GJ937" s="4"/>
      <c r="GK937" s="4"/>
      <c r="GL937" s="4"/>
      <c r="GM937" s="4"/>
      <c r="GN937" s="4"/>
      <c r="GO937" s="4"/>
      <c r="GP937" s="4"/>
      <c r="GQ937" s="4"/>
      <c r="GR937" s="4"/>
      <c r="GS937" s="4"/>
      <c r="GT937" s="4"/>
      <c r="GU937" s="4"/>
      <c r="GV937" s="4"/>
      <c r="GW937" s="4"/>
      <c r="GX937" s="4"/>
      <c r="GY937" s="4"/>
      <c r="GZ937" s="4"/>
      <c r="HA937" s="4"/>
      <c r="HB937" s="4"/>
      <c r="HC937" s="4"/>
      <c r="HD937" s="4"/>
      <c r="HE937" s="4"/>
      <c r="HF937" s="4"/>
      <c r="HG937" s="4"/>
      <c r="HH937" s="4"/>
      <c r="HI937" s="4"/>
      <c r="HJ937" s="4"/>
      <c r="HK937" s="4"/>
      <c r="HL937" s="4"/>
      <c r="HM937" s="4"/>
      <c r="HN937" s="4"/>
      <c r="HO937" s="4"/>
      <c r="HP937" s="4"/>
      <c r="HQ937" s="4"/>
      <c r="HR937" s="4"/>
      <c r="HS937" s="4"/>
      <c r="HT937" s="4"/>
      <c r="HU937" s="4"/>
      <c r="HV937" s="4"/>
      <c r="HW937" s="4"/>
      <c r="HX937" s="4"/>
      <c r="HY937" s="4"/>
      <c r="HZ937" s="4"/>
      <c r="IA937" s="4"/>
      <c r="IB937" s="4"/>
      <c r="IC937" s="4"/>
      <c r="ID937" s="4"/>
      <c r="IE937" s="4"/>
      <c r="IF937" s="4"/>
      <c r="IG937" s="4"/>
      <c r="IH937" s="4"/>
      <c r="II937" s="4"/>
      <c r="IJ937" s="4"/>
      <c r="IK937" s="4"/>
      <c r="IL937" s="4"/>
      <c r="IM937" s="4"/>
      <c r="IN937" s="4"/>
      <c r="IO937" s="4"/>
      <c r="IP937" s="4"/>
      <c r="IQ937" s="4"/>
      <c r="IR937" s="4"/>
      <c r="IS937" s="4"/>
      <c r="IT937" s="4"/>
      <c r="IU937" s="4"/>
      <c r="IV937" s="4"/>
    </row>
    <row r="939" spans="1:256" s="209" customFormat="1">
      <c r="A939" s="121"/>
      <c r="B939" s="115"/>
      <c r="C939" s="116"/>
      <c r="D939" s="117"/>
      <c r="E939" s="118"/>
      <c r="F939" s="119"/>
      <c r="G939" s="120"/>
      <c r="H939" s="5"/>
      <c r="I939" s="39"/>
      <c r="J939" s="40"/>
      <c r="K939" s="41"/>
      <c r="L939" s="37"/>
      <c r="N939" s="38"/>
      <c r="O939" s="38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  <c r="EN939" s="4"/>
      <c r="EO939" s="4"/>
      <c r="EP939" s="4"/>
      <c r="EQ939" s="4"/>
      <c r="ER939" s="4"/>
      <c r="ES939" s="4"/>
      <c r="ET939" s="4"/>
      <c r="EU939" s="4"/>
      <c r="EV939" s="4"/>
      <c r="EW939" s="4"/>
      <c r="EX939" s="4"/>
      <c r="EY939" s="4"/>
      <c r="EZ939" s="4"/>
      <c r="FA939" s="4"/>
      <c r="FB939" s="4"/>
      <c r="FC939" s="4"/>
      <c r="FD939" s="4"/>
      <c r="FE939" s="4"/>
      <c r="FF939" s="4"/>
      <c r="FG939" s="4"/>
      <c r="FH939" s="4"/>
      <c r="FI939" s="4"/>
      <c r="FJ939" s="4"/>
      <c r="FK939" s="4"/>
      <c r="FL939" s="4"/>
      <c r="FM939" s="4"/>
      <c r="FN939" s="4"/>
      <c r="FO939" s="4"/>
      <c r="FP939" s="4"/>
      <c r="FQ939" s="4"/>
      <c r="FR939" s="4"/>
      <c r="FS939" s="4"/>
      <c r="FT939" s="4"/>
      <c r="FU939" s="4"/>
      <c r="FV939" s="4"/>
      <c r="FW939" s="4"/>
      <c r="FX939" s="4"/>
      <c r="FY939" s="4"/>
      <c r="FZ939" s="4"/>
      <c r="GA939" s="4"/>
      <c r="GB939" s="4"/>
      <c r="GC939" s="4"/>
      <c r="GD939" s="4"/>
      <c r="GE939" s="4"/>
      <c r="GF939" s="4"/>
      <c r="GG939" s="4"/>
      <c r="GH939" s="4"/>
      <c r="GI939" s="4"/>
      <c r="GJ939" s="4"/>
      <c r="GK939" s="4"/>
      <c r="GL939" s="4"/>
      <c r="GM939" s="4"/>
      <c r="GN939" s="4"/>
      <c r="GO939" s="4"/>
      <c r="GP939" s="4"/>
      <c r="GQ939" s="4"/>
      <c r="GR939" s="4"/>
      <c r="GS939" s="4"/>
      <c r="GT939" s="4"/>
      <c r="GU939" s="4"/>
      <c r="GV939" s="4"/>
      <c r="GW939" s="4"/>
      <c r="GX939" s="4"/>
      <c r="GY939" s="4"/>
      <c r="GZ939" s="4"/>
      <c r="HA939" s="4"/>
      <c r="HB939" s="4"/>
      <c r="HC939" s="4"/>
      <c r="HD939" s="4"/>
      <c r="HE939" s="4"/>
      <c r="HF939" s="4"/>
      <c r="HG939" s="4"/>
      <c r="HH939" s="4"/>
      <c r="HI939" s="4"/>
      <c r="HJ939" s="4"/>
      <c r="HK939" s="4"/>
      <c r="HL939" s="4"/>
      <c r="HM939" s="4"/>
      <c r="HN939" s="4"/>
      <c r="HO939" s="4"/>
      <c r="HP939" s="4"/>
      <c r="HQ939" s="4"/>
      <c r="HR939" s="4"/>
      <c r="HS939" s="4"/>
      <c r="HT939" s="4"/>
      <c r="HU939" s="4"/>
      <c r="HV939" s="4"/>
      <c r="HW939" s="4"/>
      <c r="HX939" s="4"/>
      <c r="HY939" s="4"/>
      <c r="HZ939" s="4"/>
      <c r="IA939" s="4"/>
      <c r="IB939" s="4"/>
      <c r="IC939" s="4"/>
      <c r="ID939" s="4"/>
      <c r="IE939" s="4"/>
      <c r="IF939" s="4"/>
      <c r="IG939" s="4"/>
      <c r="IH939" s="4"/>
      <c r="II939" s="4"/>
      <c r="IJ939" s="4"/>
      <c r="IK939" s="4"/>
      <c r="IL939" s="4"/>
      <c r="IM939" s="4"/>
      <c r="IN939" s="4"/>
      <c r="IO939" s="4"/>
      <c r="IP939" s="4"/>
      <c r="IQ939" s="4"/>
      <c r="IR939" s="4"/>
      <c r="IS939" s="4"/>
      <c r="IT939" s="4"/>
      <c r="IU939" s="4"/>
      <c r="IV939" s="4"/>
    </row>
    <row r="941" spans="1:256" s="209" customFormat="1">
      <c r="A941" s="121"/>
      <c r="B941" s="115"/>
      <c r="C941" s="116"/>
      <c r="D941" s="117"/>
      <c r="E941" s="118"/>
      <c r="F941" s="119"/>
      <c r="G941" s="120"/>
      <c r="H941" s="5"/>
      <c r="I941" s="39"/>
      <c r="J941" s="40"/>
      <c r="K941" s="41"/>
      <c r="L941" s="37"/>
      <c r="N941" s="38"/>
      <c r="O941" s="38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  <c r="EN941" s="4"/>
      <c r="EO941" s="4"/>
      <c r="EP941" s="4"/>
      <c r="EQ941" s="4"/>
      <c r="ER941" s="4"/>
      <c r="ES941" s="4"/>
      <c r="ET941" s="4"/>
      <c r="EU941" s="4"/>
      <c r="EV941" s="4"/>
      <c r="EW941" s="4"/>
      <c r="EX941" s="4"/>
      <c r="EY941" s="4"/>
      <c r="EZ941" s="4"/>
      <c r="FA941" s="4"/>
      <c r="FB941" s="4"/>
      <c r="FC941" s="4"/>
      <c r="FD941" s="4"/>
      <c r="FE941" s="4"/>
      <c r="FF941" s="4"/>
      <c r="FG941" s="4"/>
      <c r="FH941" s="4"/>
      <c r="FI941" s="4"/>
      <c r="FJ941" s="4"/>
      <c r="FK941" s="4"/>
      <c r="FL941" s="4"/>
      <c r="FM941" s="4"/>
      <c r="FN941" s="4"/>
      <c r="FO941" s="4"/>
      <c r="FP941" s="4"/>
      <c r="FQ941" s="4"/>
      <c r="FR941" s="4"/>
      <c r="FS941" s="4"/>
      <c r="FT941" s="4"/>
      <c r="FU941" s="4"/>
      <c r="FV941" s="4"/>
      <c r="FW941" s="4"/>
      <c r="FX941" s="4"/>
      <c r="FY941" s="4"/>
      <c r="FZ941" s="4"/>
      <c r="GA941" s="4"/>
      <c r="GB941" s="4"/>
      <c r="GC941" s="4"/>
      <c r="GD941" s="4"/>
      <c r="GE941" s="4"/>
      <c r="GF941" s="4"/>
      <c r="GG941" s="4"/>
      <c r="GH941" s="4"/>
      <c r="GI941" s="4"/>
      <c r="GJ941" s="4"/>
      <c r="GK941" s="4"/>
      <c r="GL941" s="4"/>
      <c r="GM941" s="4"/>
      <c r="GN941" s="4"/>
      <c r="GO941" s="4"/>
      <c r="GP941" s="4"/>
      <c r="GQ941" s="4"/>
      <c r="GR941" s="4"/>
      <c r="GS941" s="4"/>
      <c r="GT941" s="4"/>
      <c r="GU941" s="4"/>
      <c r="GV941" s="4"/>
      <c r="GW941" s="4"/>
      <c r="GX941" s="4"/>
      <c r="GY941" s="4"/>
      <c r="GZ941" s="4"/>
      <c r="HA941" s="4"/>
      <c r="HB941" s="4"/>
      <c r="HC941" s="4"/>
      <c r="HD941" s="4"/>
      <c r="HE941" s="4"/>
      <c r="HF941" s="4"/>
      <c r="HG941" s="4"/>
      <c r="HH941" s="4"/>
      <c r="HI941" s="4"/>
      <c r="HJ941" s="4"/>
      <c r="HK941" s="4"/>
      <c r="HL941" s="4"/>
      <c r="HM941" s="4"/>
      <c r="HN941" s="4"/>
      <c r="HO941" s="4"/>
      <c r="HP941" s="4"/>
      <c r="HQ941" s="4"/>
      <c r="HR941" s="4"/>
      <c r="HS941" s="4"/>
      <c r="HT941" s="4"/>
      <c r="HU941" s="4"/>
      <c r="HV941" s="4"/>
      <c r="HW941" s="4"/>
      <c r="HX941" s="4"/>
      <c r="HY941" s="4"/>
      <c r="HZ941" s="4"/>
      <c r="IA941" s="4"/>
      <c r="IB941" s="4"/>
      <c r="IC941" s="4"/>
      <c r="ID941" s="4"/>
      <c r="IE941" s="4"/>
      <c r="IF941" s="4"/>
      <c r="IG941" s="4"/>
      <c r="IH941" s="4"/>
      <c r="II941" s="4"/>
      <c r="IJ941" s="4"/>
      <c r="IK941" s="4"/>
      <c r="IL941" s="4"/>
      <c r="IM941" s="4"/>
      <c r="IN941" s="4"/>
      <c r="IO941" s="4"/>
      <c r="IP941" s="4"/>
      <c r="IQ941" s="4"/>
      <c r="IR941" s="4"/>
      <c r="IS941" s="4"/>
      <c r="IT941" s="4"/>
      <c r="IU941" s="4"/>
      <c r="IV941" s="4"/>
    </row>
    <row r="943" spans="1:256" s="209" customFormat="1">
      <c r="A943" s="121"/>
      <c r="B943" s="115"/>
      <c r="C943" s="116"/>
      <c r="D943" s="117"/>
      <c r="E943" s="118"/>
      <c r="F943" s="119"/>
      <c r="G943" s="120"/>
      <c r="H943" s="5"/>
      <c r="I943" s="39"/>
      <c r="J943" s="40"/>
      <c r="K943" s="41"/>
      <c r="L943" s="37"/>
      <c r="N943" s="38"/>
      <c r="O943" s="38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  <c r="EN943" s="4"/>
      <c r="EO943" s="4"/>
      <c r="EP943" s="4"/>
      <c r="EQ943" s="4"/>
      <c r="ER943" s="4"/>
      <c r="ES943" s="4"/>
      <c r="ET943" s="4"/>
      <c r="EU943" s="4"/>
      <c r="EV943" s="4"/>
      <c r="EW943" s="4"/>
      <c r="EX943" s="4"/>
      <c r="EY943" s="4"/>
      <c r="EZ943" s="4"/>
      <c r="FA943" s="4"/>
      <c r="FB943" s="4"/>
      <c r="FC943" s="4"/>
      <c r="FD943" s="4"/>
      <c r="FE943" s="4"/>
      <c r="FF943" s="4"/>
      <c r="FG943" s="4"/>
      <c r="FH943" s="4"/>
      <c r="FI943" s="4"/>
      <c r="FJ943" s="4"/>
      <c r="FK943" s="4"/>
      <c r="FL943" s="4"/>
      <c r="FM943" s="4"/>
      <c r="FN943" s="4"/>
      <c r="FO943" s="4"/>
      <c r="FP943" s="4"/>
      <c r="FQ943" s="4"/>
      <c r="FR943" s="4"/>
      <c r="FS943" s="4"/>
      <c r="FT943" s="4"/>
      <c r="FU943" s="4"/>
      <c r="FV943" s="4"/>
      <c r="FW943" s="4"/>
      <c r="FX943" s="4"/>
      <c r="FY943" s="4"/>
      <c r="FZ943" s="4"/>
      <c r="GA943" s="4"/>
      <c r="GB943" s="4"/>
      <c r="GC943" s="4"/>
      <c r="GD943" s="4"/>
      <c r="GE943" s="4"/>
      <c r="GF943" s="4"/>
      <c r="GG943" s="4"/>
      <c r="GH943" s="4"/>
      <c r="GI943" s="4"/>
      <c r="GJ943" s="4"/>
      <c r="GK943" s="4"/>
      <c r="GL943" s="4"/>
      <c r="GM943" s="4"/>
      <c r="GN943" s="4"/>
      <c r="GO943" s="4"/>
      <c r="GP943" s="4"/>
      <c r="GQ943" s="4"/>
      <c r="GR943" s="4"/>
      <c r="GS943" s="4"/>
      <c r="GT943" s="4"/>
      <c r="GU943" s="4"/>
      <c r="GV943" s="4"/>
      <c r="GW943" s="4"/>
      <c r="GX943" s="4"/>
      <c r="GY943" s="4"/>
      <c r="GZ943" s="4"/>
      <c r="HA943" s="4"/>
      <c r="HB943" s="4"/>
      <c r="HC943" s="4"/>
      <c r="HD943" s="4"/>
      <c r="HE943" s="4"/>
      <c r="HF943" s="4"/>
      <c r="HG943" s="4"/>
      <c r="HH943" s="4"/>
      <c r="HI943" s="4"/>
      <c r="HJ943" s="4"/>
      <c r="HK943" s="4"/>
      <c r="HL943" s="4"/>
      <c r="HM943" s="4"/>
      <c r="HN943" s="4"/>
      <c r="HO943" s="4"/>
      <c r="HP943" s="4"/>
      <c r="HQ943" s="4"/>
      <c r="HR943" s="4"/>
      <c r="HS943" s="4"/>
      <c r="HT943" s="4"/>
      <c r="HU943" s="4"/>
      <c r="HV943" s="4"/>
      <c r="HW943" s="4"/>
      <c r="HX943" s="4"/>
      <c r="HY943" s="4"/>
      <c r="HZ943" s="4"/>
      <c r="IA943" s="4"/>
      <c r="IB943" s="4"/>
      <c r="IC943" s="4"/>
      <c r="ID943" s="4"/>
      <c r="IE943" s="4"/>
      <c r="IF943" s="4"/>
      <c r="IG943" s="4"/>
      <c r="IH943" s="4"/>
      <c r="II943" s="4"/>
      <c r="IJ943" s="4"/>
      <c r="IK943" s="4"/>
      <c r="IL943" s="4"/>
      <c r="IM943" s="4"/>
      <c r="IN943" s="4"/>
      <c r="IO943" s="4"/>
      <c r="IP943" s="4"/>
      <c r="IQ943" s="4"/>
      <c r="IR943" s="4"/>
      <c r="IS943" s="4"/>
      <c r="IT943" s="4"/>
      <c r="IU943" s="4"/>
      <c r="IV943" s="4"/>
    </row>
    <row r="945" spans="1:256" s="209" customFormat="1">
      <c r="A945" s="121"/>
      <c r="B945" s="115"/>
      <c r="C945" s="116"/>
      <c r="D945" s="117"/>
      <c r="E945" s="118"/>
      <c r="F945" s="119"/>
      <c r="G945" s="120"/>
      <c r="H945" s="5"/>
      <c r="I945" s="39"/>
      <c r="J945" s="40"/>
      <c r="K945" s="41"/>
      <c r="L945" s="37"/>
      <c r="N945" s="38"/>
      <c r="O945" s="38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  <c r="EN945" s="4"/>
      <c r="EO945" s="4"/>
      <c r="EP945" s="4"/>
      <c r="EQ945" s="4"/>
      <c r="ER945" s="4"/>
      <c r="ES945" s="4"/>
      <c r="ET945" s="4"/>
      <c r="EU945" s="4"/>
      <c r="EV945" s="4"/>
      <c r="EW945" s="4"/>
      <c r="EX945" s="4"/>
      <c r="EY945" s="4"/>
      <c r="EZ945" s="4"/>
      <c r="FA945" s="4"/>
      <c r="FB945" s="4"/>
      <c r="FC945" s="4"/>
      <c r="FD945" s="4"/>
      <c r="FE945" s="4"/>
      <c r="FF945" s="4"/>
      <c r="FG945" s="4"/>
      <c r="FH945" s="4"/>
      <c r="FI945" s="4"/>
      <c r="FJ945" s="4"/>
      <c r="FK945" s="4"/>
      <c r="FL945" s="4"/>
      <c r="FM945" s="4"/>
      <c r="FN945" s="4"/>
      <c r="FO945" s="4"/>
      <c r="FP945" s="4"/>
      <c r="FQ945" s="4"/>
      <c r="FR945" s="4"/>
      <c r="FS945" s="4"/>
      <c r="FT945" s="4"/>
      <c r="FU945" s="4"/>
      <c r="FV945" s="4"/>
      <c r="FW945" s="4"/>
      <c r="FX945" s="4"/>
      <c r="FY945" s="4"/>
      <c r="FZ945" s="4"/>
      <c r="GA945" s="4"/>
      <c r="GB945" s="4"/>
      <c r="GC945" s="4"/>
      <c r="GD945" s="4"/>
      <c r="GE945" s="4"/>
      <c r="GF945" s="4"/>
      <c r="GG945" s="4"/>
      <c r="GH945" s="4"/>
      <c r="GI945" s="4"/>
      <c r="GJ945" s="4"/>
      <c r="GK945" s="4"/>
      <c r="GL945" s="4"/>
      <c r="GM945" s="4"/>
      <c r="GN945" s="4"/>
      <c r="GO945" s="4"/>
      <c r="GP945" s="4"/>
      <c r="GQ945" s="4"/>
      <c r="GR945" s="4"/>
      <c r="GS945" s="4"/>
      <c r="GT945" s="4"/>
      <c r="GU945" s="4"/>
      <c r="GV945" s="4"/>
      <c r="GW945" s="4"/>
      <c r="GX945" s="4"/>
      <c r="GY945" s="4"/>
      <c r="GZ945" s="4"/>
      <c r="HA945" s="4"/>
      <c r="HB945" s="4"/>
      <c r="HC945" s="4"/>
      <c r="HD945" s="4"/>
      <c r="HE945" s="4"/>
      <c r="HF945" s="4"/>
      <c r="HG945" s="4"/>
      <c r="HH945" s="4"/>
      <c r="HI945" s="4"/>
      <c r="HJ945" s="4"/>
      <c r="HK945" s="4"/>
      <c r="HL945" s="4"/>
      <c r="HM945" s="4"/>
      <c r="HN945" s="4"/>
      <c r="HO945" s="4"/>
      <c r="HP945" s="4"/>
      <c r="HQ945" s="4"/>
      <c r="HR945" s="4"/>
      <c r="HS945" s="4"/>
      <c r="HT945" s="4"/>
      <c r="HU945" s="4"/>
      <c r="HV945" s="4"/>
      <c r="HW945" s="4"/>
      <c r="HX945" s="4"/>
      <c r="HY945" s="4"/>
      <c r="HZ945" s="4"/>
      <c r="IA945" s="4"/>
      <c r="IB945" s="4"/>
      <c r="IC945" s="4"/>
      <c r="ID945" s="4"/>
      <c r="IE945" s="4"/>
      <c r="IF945" s="4"/>
      <c r="IG945" s="4"/>
      <c r="IH945" s="4"/>
      <c r="II945" s="4"/>
      <c r="IJ945" s="4"/>
      <c r="IK945" s="4"/>
      <c r="IL945" s="4"/>
      <c r="IM945" s="4"/>
      <c r="IN945" s="4"/>
      <c r="IO945" s="4"/>
      <c r="IP945" s="4"/>
      <c r="IQ945" s="4"/>
      <c r="IR945" s="4"/>
      <c r="IS945" s="4"/>
      <c r="IT945" s="4"/>
      <c r="IU945" s="4"/>
      <c r="IV945" s="4"/>
    </row>
    <row r="946" spans="1:256" s="209" customFormat="1">
      <c r="A946" s="121"/>
      <c r="B946" s="115"/>
      <c r="C946" s="116"/>
      <c r="D946" s="117"/>
      <c r="E946" s="118"/>
      <c r="F946" s="119"/>
      <c r="G946" s="120"/>
      <c r="H946" s="5"/>
      <c r="I946" s="39"/>
      <c r="J946" s="40"/>
      <c r="K946" s="41"/>
      <c r="L946" s="37"/>
      <c r="N946" s="38"/>
      <c r="O946" s="38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  <c r="EN946" s="4"/>
      <c r="EO946" s="4"/>
      <c r="EP946" s="4"/>
      <c r="EQ946" s="4"/>
      <c r="ER946" s="4"/>
      <c r="ES946" s="4"/>
      <c r="ET946" s="4"/>
      <c r="EU946" s="4"/>
      <c r="EV946" s="4"/>
      <c r="EW946" s="4"/>
      <c r="EX946" s="4"/>
      <c r="EY946" s="4"/>
      <c r="EZ946" s="4"/>
      <c r="FA946" s="4"/>
      <c r="FB946" s="4"/>
      <c r="FC946" s="4"/>
      <c r="FD946" s="4"/>
      <c r="FE946" s="4"/>
      <c r="FF946" s="4"/>
      <c r="FG946" s="4"/>
      <c r="FH946" s="4"/>
      <c r="FI946" s="4"/>
      <c r="FJ946" s="4"/>
      <c r="FK946" s="4"/>
      <c r="FL946" s="4"/>
      <c r="FM946" s="4"/>
      <c r="FN946" s="4"/>
      <c r="FO946" s="4"/>
      <c r="FP946" s="4"/>
      <c r="FQ946" s="4"/>
      <c r="FR946" s="4"/>
      <c r="FS946" s="4"/>
      <c r="FT946" s="4"/>
      <c r="FU946" s="4"/>
      <c r="FV946" s="4"/>
      <c r="FW946" s="4"/>
      <c r="FX946" s="4"/>
      <c r="FY946" s="4"/>
      <c r="FZ946" s="4"/>
      <c r="GA946" s="4"/>
      <c r="GB946" s="4"/>
      <c r="GC946" s="4"/>
      <c r="GD946" s="4"/>
      <c r="GE946" s="4"/>
      <c r="GF946" s="4"/>
      <c r="GG946" s="4"/>
      <c r="GH946" s="4"/>
      <c r="GI946" s="4"/>
      <c r="GJ946" s="4"/>
      <c r="GK946" s="4"/>
      <c r="GL946" s="4"/>
      <c r="GM946" s="4"/>
      <c r="GN946" s="4"/>
      <c r="GO946" s="4"/>
      <c r="GP946" s="4"/>
      <c r="GQ946" s="4"/>
      <c r="GR946" s="4"/>
      <c r="GS946" s="4"/>
      <c r="GT946" s="4"/>
      <c r="GU946" s="4"/>
      <c r="GV946" s="4"/>
      <c r="GW946" s="4"/>
      <c r="GX946" s="4"/>
      <c r="GY946" s="4"/>
      <c r="GZ946" s="4"/>
      <c r="HA946" s="4"/>
      <c r="HB946" s="4"/>
      <c r="HC946" s="4"/>
      <c r="HD946" s="4"/>
      <c r="HE946" s="4"/>
      <c r="HF946" s="4"/>
      <c r="HG946" s="4"/>
      <c r="HH946" s="4"/>
      <c r="HI946" s="4"/>
      <c r="HJ946" s="4"/>
      <c r="HK946" s="4"/>
      <c r="HL946" s="4"/>
      <c r="HM946" s="4"/>
      <c r="HN946" s="4"/>
      <c r="HO946" s="4"/>
      <c r="HP946" s="4"/>
      <c r="HQ946" s="4"/>
      <c r="HR946" s="4"/>
      <c r="HS946" s="4"/>
      <c r="HT946" s="4"/>
      <c r="HU946" s="4"/>
      <c r="HV946" s="4"/>
      <c r="HW946" s="4"/>
      <c r="HX946" s="4"/>
      <c r="HY946" s="4"/>
      <c r="HZ946" s="4"/>
      <c r="IA946" s="4"/>
      <c r="IB946" s="4"/>
      <c r="IC946" s="4"/>
      <c r="ID946" s="4"/>
      <c r="IE946" s="4"/>
      <c r="IF946" s="4"/>
      <c r="IG946" s="4"/>
      <c r="IH946" s="4"/>
      <c r="II946" s="4"/>
      <c r="IJ946" s="4"/>
      <c r="IK946" s="4"/>
      <c r="IL946" s="4"/>
      <c r="IM946" s="4"/>
      <c r="IN946" s="4"/>
      <c r="IO946" s="4"/>
      <c r="IP946" s="4"/>
      <c r="IQ946" s="4"/>
      <c r="IR946" s="4"/>
      <c r="IS946" s="4"/>
      <c r="IT946" s="4"/>
      <c r="IU946" s="4"/>
      <c r="IV946" s="4"/>
    </row>
    <row r="947" spans="1:256" s="209" customFormat="1">
      <c r="A947" s="121"/>
      <c r="B947" s="115"/>
      <c r="C947" s="116"/>
      <c r="D947" s="117"/>
      <c r="E947" s="118"/>
      <c r="F947" s="119"/>
      <c r="G947" s="120"/>
      <c r="H947" s="5"/>
      <c r="I947" s="39"/>
      <c r="J947" s="40"/>
      <c r="K947" s="41"/>
      <c r="L947" s="37"/>
      <c r="N947" s="38"/>
      <c r="O947" s="38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  <c r="EN947" s="4"/>
      <c r="EO947" s="4"/>
      <c r="EP947" s="4"/>
      <c r="EQ947" s="4"/>
      <c r="ER947" s="4"/>
      <c r="ES947" s="4"/>
      <c r="ET947" s="4"/>
      <c r="EU947" s="4"/>
      <c r="EV947" s="4"/>
      <c r="EW947" s="4"/>
      <c r="EX947" s="4"/>
      <c r="EY947" s="4"/>
      <c r="EZ947" s="4"/>
      <c r="FA947" s="4"/>
      <c r="FB947" s="4"/>
      <c r="FC947" s="4"/>
      <c r="FD947" s="4"/>
      <c r="FE947" s="4"/>
      <c r="FF947" s="4"/>
      <c r="FG947" s="4"/>
      <c r="FH947" s="4"/>
      <c r="FI947" s="4"/>
      <c r="FJ947" s="4"/>
      <c r="FK947" s="4"/>
      <c r="FL947" s="4"/>
      <c r="FM947" s="4"/>
      <c r="FN947" s="4"/>
      <c r="FO947" s="4"/>
      <c r="FP947" s="4"/>
      <c r="FQ947" s="4"/>
      <c r="FR947" s="4"/>
      <c r="FS947" s="4"/>
      <c r="FT947" s="4"/>
      <c r="FU947" s="4"/>
      <c r="FV947" s="4"/>
      <c r="FW947" s="4"/>
      <c r="FX947" s="4"/>
      <c r="FY947" s="4"/>
      <c r="FZ947" s="4"/>
      <c r="GA947" s="4"/>
      <c r="GB947" s="4"/>
      <c r="GC947" s="4"/>
      <c r="GD947" s="4"/>
      <c r="GE947" s="4"/>
      <c r="GF947" s="4"/>
      <c r="GG947" s="4"/>
      <c r="GH947" s="4"/>
      <c r="GI947" s="4"/>
      <c r="GJ947" s="4"/>
      <c r="GK947" s="4"/>
      <c r="GL947" s="4"/>
      <c r="GM947" s="4"/>
      <c r="GN947" s="4"/>
      <c r="GO947" s="4"/>
      <c r="GP947" s="4"/>
      <c r="GQ947" s="4"/>
      <c r="GR947" s="4"/>
      <c r="GS947" s="4"/>
      <c r="GT947" s="4"/>
      <c r="GU947" s="4"/>
      <c r="GV947" s="4"/>
      <c r="GW947" s="4"/>
      <c r="GX947" s="4"/>
      <c r="GY947" s="4"/>
      <c r="GZ947" s="4"/>
      <c r="HA947" s="4"/>
      <c r="HB947" s="4"/>
      <c r="HC947" s="4"/>
      <c r="HD947" s="4"/>
      <c r="HE947" s="4"/>
      <c r="HF947" s="4"/>
      <c r="HG947" s="4"/>
      <c r="HH947" s="4"/>
      <c r="HI947" s="4"/>
      <c r="HJ947" s="4"/>
      <c r="HK947" s="4"/>
      <c r="HL947" s="4"/>
      <c r="HM947" s="4"/>
      <c r="HN947" s="4"/>
      <c r="HO947" s="4"/>
      <c r="HP947" s="4"/>
      <c r="HQ947" s="4"/>
      <c r="HR947" s="4"/>
      <c r="HS947" s="4"/>
      <c r="HT947" s="4"/>
      <c r="HU947" s="4"/>
      <c r="HV947" s="4"/>
      <c r="HW947" s="4"/>
      <c r="HX947" s="4"/>
      <c r="HY947" s="4"/>
      <c r="HZ947" s="4"/>
      <c r="IA947" s="4"/>
      <c r="IB947" s="4"/>
      <c r="IC947" s="4"/>
      <c r="ID947" s="4"/>
      <c r="IE947" s="4"/>
      <c r="IF947" s="4"/>
      <c r="IG947" s="4"/>
      <c r="IH947" s="4"/>
      <c r="II947" s="4"/>
      <c r="IJ947" s="4"/>
      <c r="IK947" s="4"/>
      <c r="IL947" s="4"/>
      <c r="IM947" s="4"/>
      <c r="IN947" s="4"/>
      <c r="IO947" s="4"/>
      <c r="IP947" s="4"/>
      <c r="IQ947" s="4"/>
      <c r="IR947" s="4"/>
      <c r="IS947" s="4"/>
      <c r="IT947" s="4"/>
      <c r="IU947" s="4"/>
      <c r="IV947" s="4"/>
    </row>
    <row r="948" spans="1:256" s="209" customFormat="1">
      <c r="A948" s="121"/>
      <c r="B948" s="115"/>
      <c r="C948" s="116"/>
      <c r="D948" s="117"/>
      <c r="E948" s="118"/>
      <c r="F948" s="119"/>
      <c r="G948" s="120"/>
      <c r="H948" s="5"/>
      <c r="I948" s="39"/>
      <c r="J948" s="40"/>
      <c r="K948" s="41"/>
      <c r="L948" s="37"/>
      <c r="N948" s="38"/>
      <c r="O948" s="38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  <c r="EN948" s="4"/>
      <c r="EO948" s="4"/>
      <c r="EP948" s="4"/>
      <c r="EQ948" s="4"/>
      <c r="ER948" s="4"/>
      <c r="ES948" s="4"/>
      <c r="ET948" s="4"/>
      <c r="EU948" s="4"/>
      <c r="EV948" s="4"/>
      <c r="EW948" s="4"/>
      <c r="EX948" s="4"/>
      <c r="EY948" s="4"/>
      <c r="EZ948" s="4"/>
      <c r="FA948" s="4"/>
      <c r="FB948" s="4"/>
      <c r="FC948" s="4"/>
      <c r="FD948" s="4"/>
      <c r="FE948" s="4"/>
      <c r="FF948" s="4"/>
      <c r="FG948" s="4"/>
      <c r="FH948" s="4"/>
      <c r="FI948" s="4"/>
      <c r="FJ948" s="4"/>
      <c r="FK948" s="4"/>
      <c r="FL948" s="4"/>
      <c r="FM948" s="4"/>
      <c r="FN948" s="4"/>
      <c r="FO948" s="4"/>
      <c r="FP948" s="4"/>
      <c r="FQ948" s="4"/>
      <c r="FR948" s="4"/>
      <c r="FS948" s="4"/>
      <c r="FT948" s="4"/>
      <c r="FU948" s="4"/>
      <c r="FV948" s="4"/>
      <c r="FW948" s="4"/>
      <c r="FX948" s="4"/>
      <c r="FY948" s="4"/>
      <c r="FZ948" s="4"/>
      <c r="GA948" s="4"/>
      <c r="GB948" s="4"/>
      <c r="GC948" s="4"/>
      <c r="GD948" s="4"/>
      <c r="GE948" s="4"/>
      <c r="GF948" s="4"/>
      <c r="GG948" s="4"/>
      <c r="GH948" s="4"/>
      <c r="GI948" s="4"/>
      <c r="GJ948" s="4"/>
      <c r="GK948" s="4"/>
      <c r="GL948" s="4"/>
      <c r="GM948" s="4"/>
      <c r="GN948" s="4"/>
      <c r="GO948" s="4"/>
      <c r="GP948" s="4"/>
      <c r="GQ948" s="4"/>
      <c r="GR948" s="4"/>
      <c r="GS948" s="4"/>
      <c r="GT948" s="4"/>
      <c r="GU948" s="4"/>
      <c r="GV948" s="4"/>
      <c r="GW948" s="4"/>
      <c r="GX948" s="4"/>
      <c r="GY948" s="4"/>
      <c r="GZ948" s="4"/>
      <c r="HA948" s="4"/>
      <c r="HB948" s="4"/>
      <c r="HC948" s="4"/>
      <c r="HD948" s="4"/>
      <c r="HE948" s="4"/>
      <c r="HF948" s="4"/>
      <c r="HG948" s="4"/>
      <c r="HH948" s="4"/>
      <c r="HI948" s="4"/>
      <c r="HJ948" s="4"/>
      <c r="HK948" s="4"/>
      <c r="HL948" s="4"/>
      <c r="HM948" s="4"/>
      <c r="HN948" s="4"/>
      <c r="HO948" s="4"/>
      <c r="HP948" s="4"/>
      <c r="HQ948" s="4"/>
      <c r="HR948" s="4"/>
      <c r="HS948" s="4"/>
      <c r="HT948" s="4"/>
      <c r="HU948" s="4"/>
      <c r="HV948" s="4"/>
      <c r="HW948" s="4"/>
      <c r="HX948" s="4"/>
      <c r="HY948" s="4"/>
      <c r="HZ948" s="4"/>
      <c r="IA948" s="4"/>
      <c r="IB948" s="4"/>
      <c r="IC948" s="4"/>
      <c r="ID948" s="4"/>
      <c r="IE948" s="4"/>
      <c r="IF948" s="4"/>
      <c r="IG948" s="4"/>
      <c r="IH948" s="4"/>
      <c r="II948" s="4"/>
      <c r="IJ948" s="4"/>
      <c r="IK948" s="4"/>
      <c r="IL948" s="4"/>
      <c r="IM948" s="4"/>
      <c r="IN948" s="4"/>
      <c r="IO948" s="4"/>
      <c r="IP948" s="4"/>
      <c r="IQ948" s="4"/>
      <c r="IR948" s="4"/>
      <c r="IS948" s="4"/>
      <c r="IT948" s="4"/>
      <c r="IU948" s="4"/>
      <c r="IV948" s="4"/>
    </row>
    <row r="949" spans="1:256" s="209" customFormat="1">
      <c r="A949" s="121"/>
      <c r="B949" s="115"/>
      <c r="C949" s="116"/>
      <c r="D949" s="117"/>
      <c r="E949" s="118"/>
      <c r="F949" s="119"/>
      <c r="G949" s="120"/>
      <c r="H949" s="5"/>
      <c r="I949" s="39"/>
      <c r="J949" s="40"/>
      <c r="K949" s="41"/>
      <c r="L949" s="37"/>
      <c r="N949" s="38"/>
      <c r="O949" s="38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  <c r="EN949" s="4"/>
      <c r="EO949" s="4"/>
      <c r="EP949" s="4"/>
      <c r="EQ949" s="4"/>
      <c r="ER949" s="4"/>
      <c r="ES949" s="4"/>
      <c r="ET949" s="4"/>
      <c r="EU949" s="4"/>
      <c r="EV949" s="4"/>
      <c r="EW949" s="4"/>
      <c r="EX949" s="4"/>
      <c r="EY949" s="4"/>
      <c r="EZ949" s="4"/>
      <c r="FA949" s="4"/>
      <c r="FB949" s="4"/>
      <c r="FC949" s="4"/>
      <c r="FD949" s="4"/>
      <c r="FE949" s="4"/>
      <c r="FF949" s="4"/>
      <c r="FG949" s="4"/>
      <c r="FH949" s="4"/>
      <c r="FI949" s="4"/>
      <c r="FJ949" s="4"/>
      <c r="FK949" s="4"/>
      <c r="FL949" s="4"/>
      <c r="FM949" s="4"/>
      <c r="FN949" s="4"/>
      <c r="FO949" s="4"/>
      <c r="FP949" s="4"/>
      <c r="FQ949" s="4"/>
      <c r="FR949" s="4"/>
      <c r="FS949" s="4"/>
      <c r="FT949" s="4"/>
      <c r="FU949" s="4"/>
      <c r="FV949" s="4"/>
      <c r="FW949" s="4"/>
      <c r="FX949" s="4"/>
      <c r="FY949" s="4"/>
      <c r="FZ949" s="4"/>
      <c r="GA949" s="4"/>
      <c r="GB949" s="4"/>
      <c r="GC949" s="4"/>
      <c r="GD949" s="4"/>
      <c r="GE949" s="4"/>
      <c r="GF949" s="4"/>
      <c r="GG949" s="4"/>
      <c r="GH949" s="4"/>
      <c r="GI949" s="4"/>
      <c r="GJ949" s="4"/>
      <c r="GK949" s="4"/>
      <c r="GL949" s="4"/>
      <c r="GM949" s="4"/>
      <c r="GN949" s="4"/>
      <c r="GO949" s="4"/>
      <c r="GP949" s="4"/>
      <c r="GQ949" s="4"/>
      <c r="GR949" s="4"/>
      <c r="GS949" s="4"/>
      <c r="GT949" s="4"/>
      <c r="GU949" s="4"/>
      <c r="GV949" s="4"/>
      <c r="GW949" s="4"/>
      <c r="GX949" s="4"/>
      <c r="GY949" s="4"/>
      <c r="GZ949" s="4"/>
      <c r="HA949" s="4"/>
      <c r="HB949" s="4"/>
      <c r="HC949" s="4"/>
      <c r="HD949" s="4"/>
      <c r="HE949" s="4"/>
      <c r="HF949" s="4"/>
      <c r="HG949" s="4"/>
      <c r="HH949" s="4"/>
      <c r="HI949" s="4"/>
      <c r="HJ949" s="4"/>
      <c r="HK949" s="4"/>
      <c r="HL949" s="4"/>
      <c r="HM949" s="4"/>
      <c r="HN949" s="4"/>
      <c r="HO949" s="4"/>
      <c r="HP949" s="4"/>
      <c r="HQ949" s="4"/>
      <c r="HR949" s="4"/>
      <c r="HS949" s="4"/>
      <c r="HT949" s="4"/>
      <c r="HU949" s="4"/>
      <c r="HV949" s="4"/>
      <c r="HW949" s="4"/>
      <c r="HX949" s="4"/>
      <c r="HY949" s="4"/>
      <c r="HZ949" s="4"/>
      <c r="IA949" s="4"/>
      <c r="IB949" s="4"/>
      <c r="IC949" s="4"/>
      <c r="ID949" s="4"/>
      <c r="IE949" s="4"/>
      <c r="IF949" s="4"/>
      <c r="IG949" s="4"/>
      <c r="IH949" s="4"/>
      <c r="II949" s="4"/>
      <c r="IJ949" s="4"/>
      <c r="IK949" s="4"/>
      <c r="IL949" s="4"/>
      <c r="IM949" s="4"/>
      <c r="IN949" s="4"/>
      <c r="IO949" s="4"/>
      <c r="IP949" s="4"/>
      <c r="IQ949" s="4"/>
      <c r="IR949" s="4"/>
      <c r="IS949" s="4"/>
      <c r="IT949" s="4"/>
      <c r="IU949" s="4"/>
      <c r="IV949" s="4"/>
    </row>
    <row r="950" spans="1:256" s="209" customFormat="1">
      <c r="A950" s="121"/>
      <c r="B950" s="115"/>
      <c r="C950" s="116"/>
      <c r="D950" s="117"/>
      <c r="E950" s="118"/>
      <c r="F950" s="119"/>
      <c r="G950" s="120"/>
      <c r="H950" s="5"/>
      <c r="I950" s="39"/>
      <c r="J950" s="40"/>
      <c r="K950" s="41"/>
      <c r="L950" s="37"/>
      <c r="N950" s="38"/>
      <c r="O950" s="38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  <c r="EN950" s="4"/>
      <c r="EO950" s="4"/>
      <c r="EP950" s="4"/>
      <c r="EQ950" s="4"/>
      <c r="ER950" s="4"/>
      <c r="ES950" s="4"/>
      <c r="ET950" s="4"/>
      <c r="EU950" s="4"/>
      <c r="EV950" s="4"/>
      <c r="EW950" s="4"/>
      <c r="EX950" s="4"/>
      <c r="EY950" s="4"/>
      <c r="EZ950" s="4"/>
      <c r="FA950" s="4"/>
      <c r="FB950" s="4"/>
      <c r="FC950" s="4"/>
      <c r="FD950" s="4"/>
      <c r="FE950" s="4"/>
      <c r="FF950" s="4"/>
      <c r="FG950" s="4"/>
      <c r="FH950" s="4"/>
      <c r="FI950" s="4"/>
      <c r="FJ950" s="4"/>
      <c r="FK950" s="4"/>
      <c r="FL950" s="4"/>
      <c r="FM950" s="4"/>
      <c r="FN950" s="4"/>
      <c r="FO950" s="4"/>
      <c r="FP950" s="4"/>
      <c r="FQ950" s="4"/>
      <c r="FR950" s="4"/>
      <c r="FS950" s="4"/>
      <c r="FT950" s="4"/>
      <c r="FU950" s="4"/>
      <c r="FV950" s="4"/>
      <c r="FW950" s="4"/>
      <c r="FX950" s="4"/>
      <c r="FY950" s="4"/>
      <c r="FZ950" s="4"/>
      <c r="GA950" s="4"/>
      <c r="GB950" s="4"/>
      <c r="GC950" s="4"/>
      <c r="GD950" s="4"/>
      <c r="GE950" s="4"/>
      <c r="GF950" s="4"/>
      <c r="GG950" s="4"/>
      <c r="GH950" s="4"/>
      <c r="GI950" s="4"/>
      <c r="GJ950" s="4"/>
      <c r="GK950" s="4"/>
      <c r="GL950" s="4"/>
      <c r="GM950" s="4"/>
      <c r="GN950" s="4"/>
      <c r="GO950" s="4"/>
      <c r="GP950" s="4"/>
      <c r="GQ950" s="4"/>
      <c r="GR950" s="4"/>
      <c r="GS950" s="4"/>
      <c r="GT950" s="4"/>
      <c r="GU950" s="4"/>
      <c r="GV950" s="4"/>
      <c r="GW950" s="4"/>
      <c r="GX950" s="4"/>
      <c r="GY950" s="4"/>
      <c r="GZ950" s="4"/>
      <c r="HA950" s="4"/>
      <c r="HB950" s="4"/>
      <c r="HC950" s="4"/>
      <c r="HD950" s="4"/>
      <c r="HE950" s="4"/>
      <c r="HF950" s="4"/>
      <c r="HG950" s="4"/>
      <c r="HH950" s="4"/>
      <c r="HI950" s="4"/>
      <c r="HJ950" s="4"/>
      <c r="HK950" s="4"/>
      <c r="HL950" s="4"/>
      <c r="HM950" s="4"/>
      <c r="HN950" s="4"/>
      <c r="HO950" s="4"/>
      <c r="HP950" s="4"/>
      <c r="HQ950" s="4"/>
      <c r="HR950" s="4"/>
      <c r="HS950" s="4"/>
      <c r="HT950" s="4"/>
      <c r="HU950" s="4"/>
      <c r="HV950" s="4"/>
      <c r="HW950" s="4"/>
      <c r="HX950" s="4"/>
      <c r="HY950" s="4"/>
      <c r="HZ950" s="4"/>
      <c r="IA950" s="4"/>
      <c r="IB950" s="4"/>
      <c r="IC950" s="4"/>
      <c r="ID950" s="4"/>
      <c r="IE950" s="4"/>
      <c r="IF950" s="4"/>
      <c r="IG950" s="4"/>
      <c r="IH950" s="4"/>
      <c r="II950" s="4"/>
      <c r="IJ950" s="4"/>
      <c r="IK950" s="4"/>
      <c r="IL950" s="4"/>
      <c r="IM950" s="4"/>
      <c r="IN950" s="4"/>
      <c r="IO950" s="4"/>
      <c r="IP950" s="4"/>
      <c r="IQ950" s="4"/>
      <c r="IR950" s="4"/>
      <c r="IS950" s="4"/>
      <c r="IT950" s="4"/>
      <c r="IU950" s="4"/>
      <c r="IV950" s="4"/>
    </row>
    <row r="951" spans="1:256" s="209" customFormat="1">
      <c r="A951" s="121"/>
      <c r="B951" s="115"/>
      <c r="C951" s="116"/>
      <c r="D951" s="117"/>
      <c r="E951" s="118"/>
      <c r="F951" s="119"/>
      <c r="G951" s="120"/>
      <c r="H951" s="5"/>
      <c r="I951" s="39"/>
      <c r="J951" s="40"/>
      <c r="K951" s="41"/>
      <c r="L951" s="37"/>
      <c r="N951" s="38"/>
      <c r="O951" s="38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  <c r="EN951" s="4"/>
      <c r="EO951" s="4"/>
      <c r="EP951" s="4"/>
      <c r="EQ951" s="4"/>
      <c r="ER951" s="4"/>
      <c r="ES951" s="4"/>
      <c r="ET951" s="4"/>
      <c r="EU951" s="4"/>
      <c r="EV951" s="4"/>
      <c r="EW951" s="4"/>
      <c r="EX951" s="4"/>
      <c r="EY951" s="4"/>
      <c r="EZ951" s="4"/>
      <c r="FA951" s="4"/>
      <c r="FB951" s="4"/>
      <c r="FC951" s="4"/>
      <c r="FD951" s="4"/>
      <c r="FE951" s="4"/>
      <c r="FF951" s="4"/>
      <c r="FG951" s="4"/>
      <c r="FH951" s="4"/>
      <c r="FI951" s="4"/>
      <c r="FJ951" s="4"/>
      <c r="FK951" s="4"/>
      <c r="FL951" s="4"/>
      <c r="FM951" s="4"/>
      <c r="FN951" s="4"/>
      <c r="FO951" s="4"/>
      <c r="FP951" s="4"/>
      <c r="FQ951" s="4"/>
      <c r="FR951" s="4"/>
      <c r="FS951" s="4"/>
      <c r="FT951" s="4"/>
      <c r="FU951" s="4"/>
      <c r="FV951" s="4"/>
      <c r="FW951" s="4"/>
      <c r="FX951" s="4"/>
      <c r="FY951" s="4"/>
      <c r="FZ951" s="4"/>
      <c r="GA951" s="4"/>
      <c r="GB951" s="4"/>
      <c r="GC951" s="4"/>
      <c r="GD951" s="4"/>
      <c r="GE951" s="4"/>
      <c r="GF951" s="4"/>
      <c r="GG951" s="4"/>
      <c r="GH951" s="4"/>
      <c r="GI951" s="4"/>
      <c r="GJ951" s="4"/>
      <c r="GK951" s="4"/>
      <c r="GL951" s="4"/>
      <c r="GM951" s="4"/>
      <c r="GN951" s="4"/>
      <c r="GO951" s="4"/>
      <c r="GP951" s="4"/>
      <c r="GQ951" s="4"/>
      <c r="GR951" s="4"/>
      <c r="GS951" s="4"/>
      <c r="GT951" s="4"/>
      <c r="GU951" s="4"/>
      <c r="GV951" s="4"/>
      <c r="GW951" s="4"/>
      <c r="GX951" s="4"/>
      <c r="GY951" s="4"/>
      <c r="GZ951" s="4"/>
      <c r="HA951" s="4"/>
      <c r="HB951" s="4"/>
      <c r="HC951" s="4"/>
      <c r="HD951" s="4"/>
      <c r="HE951" s="4"/>
      <c r="HF951" s="4"/>
      <c r="HG951" s="4"/>
      <c r="HH951" s="4"/>
      <c r="HI951" s="4"/>
      <c r="HJ951" s="4"/>
      <c r="HK951" s="4"/>
      <c r="HL951" s="4"/>
      <c r="HM951" s="4"/>
      <c r="HN951" s="4"/>
      <c r="HO951" s="4"/>
      <c r="HP951" s="4"/>
      <c r="HQ951" s="4"/>
      <c r="HR951" s="4"/>
      <c r="HS951" s="4"/>
      <c r="HT951" s="4"/>
      <c r="HU951" s="4"/>
      <c r="HV951" s="4"/>
      <c r="HW951" s="4"/>
      <c r="HX951" s="4"/>
      <c r="HY951" s="4"/>
      <c r="HZ951" s="4"/>
      <c r="IA951" s="4"/>
      <c r="IB951" s="4"/>
      <c r="IC951" s="4"/>
      <c r="ID951" s="4"/>
      <c r="IE951" s="4"/>
      <c r="IF951" s="4"/>
      <c r="IG951" s="4"/>
      <c r="IH951" s="4"/>
      <c r="II951" s="4"/>
      <c r="IJ951" s="4"/>
      <c r="IK951" s="4"/>
      <c r="IL951" s="4"/>
      <c r="IM951" s="4"/>
      <c r="IN951" s="4"/>
      <c r="IO951" s="4"/>
      <c r="IP951" s="4"/>
      <c r="IQ951" s="4"/>
      <c r="IR951" s="4"/>
      <c r="IS951" s="4"/>
      <c r="IT951" s="4"/>
      <c r="IU951" s="4"/>
      <c r="IV951" s="4"/>
    </row>
    <row r="952" spans="1:256" s="209" customFormat="1">
      <c r="A952" s="121"/>
      <c r="B952" s="115"/>
      <c r="C952" s="116"/>
      <c r="D952" s="117"/>
      <c r="E952" s="118"/>
      <c r="F952" s="119"/>
      <c r="G952" s="120"/>
      <c r="H952" s="5"/>
      <c r="I952" s="39"/>
      <c r="J952" s="40"/>
      <c r="K952" s="41"/>
      <c r="L952" s="37"/>
      <c r="N952" s="38"/>
      <c r="O952" s="38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  <c r="EN952" s="4"/>
      <c r="EO952" s="4"/>
      <c r="EP952" s="4"/>
      <c r="EQ952" s="4"/>
      <c r="ER952" s="4"/>
      <c r="ES952" s="4"/>
      <c r="ET952" s="4"/>
      <c r="EU952" s="4"/>
      <c r="EV952" s="4"/>
      <c r="EW952" s="4"/>
      <c r="EX952" s="4"/>
      <c r="EY952" s="4"/>
      <c r="EZ952" s="4"/>
      <c r="FA952" s="4"/>
      <c r="FB952" s="4"/>
      <c r="FC952" s="4"/>
      <c r="FD952" s="4"/>
      <c r="FE952" s="4"/>
      <c r="FF952" s="4"/>
      <c r="FG952" s="4"/>
      <c r="FH952" s="4"/>
      <c r="FI952" s="4"/>
      <c r="FJ952" s="4"/>
      <c r="FK952" s="4"/>
      <c r="FL952" s="4"/>
      <c r="FM952" s="4"/>
      <c r="FN952" s="4"/>
      <c r="FO952" s="4"/>
      <c r="FP952" s="4"/>
      <c r="FQ952" s="4"/>
      <c r="FR952" s="4"/>
      <c r="FS952" s="4"/>
      <c r="FT952" s="4"/>
      <c r="FU952" s="4"/>
      <c r="FV952" s="4"/>
      <c r="FW952" s="4"/>
      <c r="FX952" s="4"/>
      <c r="FY952" s="4"/>
      <c r="FZ952" s="4"/>
      <c r="GA952" s="4"/>
      <c r="GB952" s="4"/>
      <c r="GC952" s="4"/>
      <c r="GD952" s="4"/>
      <c r="GE952" s="4"/>
      <c r="GF952" s="4"/>
      <c r="GG952" s="4"/>
      <c r="GH952" s="4"/>
      <c r="GI952" s="4"/>
      <c r="GJ952" s="4"/>
      <c r="GK952" s="4"/>
      <c r="GL952" s="4"/>
      <c r="GM952" s="4"/>
      <c r="GN952" s="4"/>
      <c r="GO952" s="4"/>
      <c r="GP952" s="4"/>
      <c r="GQ952" s="4"/>
      <c r="GR952" s="4"/>
      <c r="GS952" s="4"/>
      <c r="GT952" s="4"/>
      <c r="GU952" s="4"/>
      <c r="GV952" s="4"/>
      <c r="GW952" s="4"/>
      <c r="GX952" s="4"/>
      <c r="GY952" s="4"/>
      <c r="GZ952" s="4"/>
      <c r="HA952" s="4"/>
      <c r="HB952" s="4"/>
      <c r="HC952" s="4"/>
      <c r="HD952" s="4"/>
      <c r="HE952" s="4"/>
      <c r="HF952" s="4"/>
      <c r="HG952" s="4"/>
      <c r="HH952" s="4"/>
      <c r="HI952" s="4"/>
      <c r="HJ952" s="4"/>
      <c r="HK952" s="4"/>
      <c r="HL952" s="4"/>
      <c r="HM952" s="4"/>
      <c r="HN952" s="4"/>
      <c r="HO952" s="4"/>
      <c r="HP952" s="4"/>
      <c r="HQ952" s="4"/>
      <c r="HR952" s="4"/>
      <c r="HS952" s="4"/>
      <c r="HT952" s="4"/>
      <c r="HU952" s="4"/>
      <c r="HV952" s="4"/>
      <c r="HW952" s="4"/>
      <c r="HX952" s="4"/>
      <c r="HY952" s="4"/>
      <c r="HZ952" s="4"/>
      <c r="IA952" s="4"/>
      <c r="IB952" s="4"/>
      <c r="IC952" s="4"/>
      <c r="ID952" s="4"/>
      <c r="IE952" s="4"/>
      <c r="IF952" s="4"/>
      <c r="IG952" s="4"/>
      <c r="IH952" s="4"/>
      <c r="II952" s="4"/>
      <c r="IJ952" s="4"/>
      <c r="IK952" s="4"/>
      <c r="IL952" s="4"/>
      <c r="IM952" s="4"/>
      <c r="IN952" s="4"/>
      <c r="IO952" s="4"/>
      <c r="IP952" s="4"/>
      <c r="IQ952" s="4"/>
      <c r="IR952" s="4"/>
      <c r="IS952" s="4"/>
      <c r="IT952" s="4"/>
      <c r="IU952" s="4"/>
      <c r="IV952" s="4"/>
    </row>
    <row r="953" spans="1:256" s="209" customFormat="1">
      <c r="A953" s="121"/>
      <c r="B953" s="115"/>
      <c r="C953" s="116"/>
      <c r="D953" s="117"/>
      <c r="E953" s="118"/>
      <c r="F953" s="119"/>
      <c r="G953" s="120"/>
      <c r="H953" s="5"/>
      <c r="I953" s="39"/>
      <c r="J953" s="40"/>
      <c r="K953" s="41"/>
      <c r="L953" s="37"/>
      <c r="N953" s="38"/>
      <c r="O953" s="38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  <c r="EN953" s="4"/>
      <c r="EO953" s="4"/>
      <c r="EP953" s="4"/>
      <c r="EQ953" s="4"/>
      <c r="ER953" s="4"/>
      <c r="ES953" s="4"/>
      <c r="ET953" s="4"/>
      <c r="EU953" s="4"/>
      <c r="EV953" s="4"/>
      <c r="EW953" s="4"/>
      <c r="EX953" s="4"/>
      <c r="EY953" s="4"/>
      <c r="EZ953" s="4"/>
      <c r="FA953" s="4"/>
      <c r="FB953" s="4"/>
      <c r="FC953" s="4"/>
      <c r="FD953" s="4"/>
      <c r="FE953" s="4"/>
      <c r="FF953" s="4"/>
      <c r="FG953" s="4"/>
      <c r="FH953" s="4"/>
      <c r="FI953" s="4"/>
      <c r="FJ953" s="4"/>
      <c r="FK953" s="4"/>
      <c r="FL953" s="4"/>
      <c r="FM953" s="4"/>
      <c r="FN953" s="4"/>
      <c r="FO953" s="4"/>
      <c r="FP953" s="4"/>
      <c r="FQ953" s="4"/>
      <c r="FR953" s="4"/>
      <c r="FS953" s="4"/>
      <c r="FT953" s="4"/>
      <c r="FU953" s="4"/>
      <c r="FV953" s="4"/>
      <c r="FW953" s="4"/>
      <c r="FX953" s="4"/>
      <c r="FY953" s="4"/>
      <c r="FZ953" s="4"/>
      <c r="GA953" s="4"/>
      <c r="GB953" s="4"/>
      <c r="GC953" s="4"/>
      <c r="GD953" s="4"/>
      <c r="GE953" s="4"/>
      <c r="GF953" s="4"/>
      <c r="GG953" s="4"/>
      <c r="GH953" s="4"/>
      <c r="GI953" s="4"/>
      <c r="GJ953" s="4"/>
      <c r="GK953" s="4"/>
      <c r="GL953" s="4"/>
      <c r="GM953" s="4"/>
      <c r="GN953" s="4"/>
      <c r="GO953" s="4"/>
      <c r="GP953" s="4"/>
      <c r="GQ953" s="4"/>
      <c r="GR953" s="4"/>
      <c r="GS953" s="4"/>
      <c r="GT953" s="4"/>
      <c r="GU953" s="4"/>
      <c r="GV953" s="4"/>
      <c r="GW953" s="4"/>
      <c r="GX953" s="4"/>
      <c r="GY953" s="4"/>
      <c r="GZ953" s="4"/>
      <c r="HA953" s="4"/>
      <c r="HB953" s="4"/>
      <c r="HC953" s="4"/>
      <c r="HD953" s="4"/>
      <c r="HE953" s="4"/>
      <c r="HF953" s="4"/>
      <c r="HG953" s="4"/>
      <c r="HH953" s="4"/>
      <c r="HI953" s="4"/>
      <c r="HJ953" s="4"/>
      <c r="HK953" s="4"/>
      <c r="HL953" s="4"/>
      <c r="HM953" s="4"/>
      <c r="HN953" s="4"/>
      <c r="HO953" s="4"/>
      <c r="HP953" s="4"/>
      <c r="HQ953" s="4"/>
      <c r="HR953" s="4"/>
      <c r="HS953" s="4"/>
      <c r="HT953" s="4"/>
      <c r="HU953" s="4"/>
      <c r="HV953" s="4"/>
      <c r="HW953" s="4"/>
      <c r="HX953" s="4"/>
      <c r="HY953" s="4"/>
      <c r="HZ953" s="4"/>
      <c r="IA953" s="4"/>
      <c r="IB953" s="4"/>
      <c r="IC953" s="4"/>
      <c r="ID953" s="4"/>
      <c r="IE953" s="4"/>
      <c r="IF953" s="4"/>
      <c r="IG953" s="4"/>
      <c r="IH953" s="4"/>
      <c r="II953" s="4"/>
      <c r="IJ953" s="4"/>
      <c r="IK953" s="4"/>
      <c r="IL953" s="4"/>
      <c r="IM953" s="4"/>
      <c r="IN953" s="4"/>
      <c r="IO953" s="4"/>
      <c r="IP953" s="4"/>
      <c r="IQ953" s="4"/>
      <c r="IR953" s="4"/>
      <c r="IS953" s="4"/>
      <c r="IT953" s="4"/>
      <c r="IU953" s="4"/>
      <c r="IV953" s="4"/>
    </row>
    <row r="954" spans="1:256" s="209" customFormat="1">
      <c r="A954" s="121"/>
      <c r="B954" s="115"/>
      <c r="C954" s="116"/>
      <c r="D954" s="117"/>
      <c r="E954" s="118"/>
      <c r="F954" s="119"/>
      <c r="G954" s="120"/>
      <c r="H954" s="5"/>
      <c r="I954" s="39"/>
      <c r="J954" s="40"/>
      <c r="K954" s="41"/>
      <c r="L954" s="37"/>
      <c r="N954" s="38"/>
      <c r="O954" s="38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  <c r="EN954" s="4"/>
      <c r="EO954" s="4"/>
      <c r="EP954" s="4"/>
      <c r="EQ954" s="4"/>
      <c r="ER954" s="4"/>
      <c r="ES954" s="4"/>
      <c r="ET954" s="4"/>
      <c r="EU954" s="4"/>
      <c r="EV954" s="4"/>
      <c r="EW954" s="4"/>
      <c r="EX954" s="4"/>
      <c r="EY954" s="4"/>
      <c r="EZ954" s="4"/>
      <c r="FA954" s="4"/>
      <c r="FB954" s="4"/>
      <c r="FC954" s="4"/>
      <c r="FD954" s="4"/>
      <c r="FE954" s="4"/>
      <c r="FF954" s="4"/>
      <c r="FG954" s="4"/>
      <c r="FH954" s="4"/>
      <c r="FI954" s="4"/>
      <c r="FJ954" s="4"/>
      <c r="FK954" s="4"/>
      <c r="FL954" s="4"/>
      <c r="FM954" s="4"/>
      <c r="FN954" s="4"/>
      <c r="FO954" s="4"/>
      <c r="FP954" s="4"/>
      <c r="FQ954" s="4"/>
      <c r="FR954" s="4"/>
      <c r="FS954" s="4"/>
      <c r="FT954" s="4"/>
      <c r="FU954" s="4"/>
      <c r="FV954" s="4"/>
      <c r="FW954" s="4"/>
      <c r="FX954" s="4"/>
      <c r="FY954" s="4"/>
      <c r="FZ954" s="4"/>
      <c r="GA954" s="4"/>
      <c r="GB954" s="4"/>
      <c r="GC954" s="4"/>
      <c r="GD954" s="4"/>
      <c r="GE954" s="4"/>
      <c r="GF954" s="4"/>
      <c r="GG954" s="4"/>
      <c r="GH954" s="4"/>
      <c r="GI954" s="4"/>
      <c r="GJ954" s="4"/>
      <c r="GK954" s="4"/>
      <c r="GL954" s="4"/>
      <c r="GM954" s="4"/>
      <c r="GN954" s="4"/>
      <c r="GO954" s="4"/>
      <c r="GP954" s="4"/>
      <c r="GQ954" s="4"/>
      <c r="GR954" s="4"/>
      <c r="GS954" s="4"/>
      <c r="GT954" s="4"/>
      <c r="GU954" s="4"/>
      <c r="GV954" s="4"/>
      <c r="GW954" s="4"/>
      <c r="GX954" s="4"/>
      <c r="GY954" s="4"/>
      <c r="GZ954" s="4"/>
      <c r="HA954" s="4"/>
      <c r="HB954" s="4"/>
      <c r="HC954" s="4"/>
      <c r="HD954" s="4"/>
      <c r="HE954" s="4"/>
      <c r="HF954" s="4"/>
      <c r="HG954" s="4"/>
      <c r="HH954" s="4"/>
      <c r="HI954" s="4"/>
      <c r="HJ954" s="4"/>
      <c r="HK954" s="4"/>
      <c r="HL954" s="4"/>
      <c r="HM954" s="4"/>
      <c r="HN954" s="4"/>
      <c r="HO954" s="4"/>
      <c r="HP954" s="4"/>
      <c r="HQ954" s="4"/>
      <c r="HR954" s="4"/>
      <c r="HS954" s="4"/>
      <c r="HT954" s="4"/>
      <c r="HU954" s="4"/>
      <c r="HV954" s="4"/>
      <c r="HW954" s="4"/>
      <c r="HX954" s="4"/>
      <c r="HY954" s="4"/>
      <c r="HZ954" s="4"/>
      <c r="IA954" s="4"/>
      <c r="IB954" s="4"/>
      <c r="IC954" s="4"/>
      <c r="ID954" s="4"/>
      <c r="IE954" s="4"/>
      <c r="IF954" s="4"/>
      <c r="IG954" s="4"/>
      <c r="IH954" s="4"/>
      <c r="II954" s="4"/>
      <c r="IJ954" s="4"/>
      <c r="IK954" s="4"/>
      <c r="IL954" s="4"/>
      <c r="IM954" s="4"/>
      <c r="IN954" s="4"/>
      <c r="IO954" s="4"/>
      <c r="IP954" s="4"/>
      <c r="IQ954" s="4"/>
      <c r="IR954" s="4"/>
      <c r="IS954" s="4"/>
      <c r="IT954" s="4"/>
      <c r="IU954" s="4"/>
      <c r="IV954" s="4"/>
    </row>
    <row r="956" spans="1:256" s="209" customFormat="1">
      <c r="A956" s="121"/>
      <c r="B956" s="115"/>
      <c r="C956" s="116"/>
      <c r="D956" s="117"/>
      <c r="E956" s="118"/>
      <c r="F956" s="119"/>
      <c r="G956" s="120"/>
      <c r="H956" s="5"/>
      <c r="I956" s="39"/>
      <c r="J956" s="40"/>
      <c r="K956" s="41"/>
      <c r="L956" s="37"/>
      <c r="N956" s="38"/>
      <c r="O956" s="38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  <c r="EN956" s="4"/>
      <c r="EO956" s="4"/>
      <c r="EP956" s="4"/>
      <c r="EQ956" s="4"/>
      <c r="ER956" s="4"/>
      <c r="ES956" s="4"/>
      <c r="ET956" s="4"/>
      <c r="EU956" s="4"/>
      <c r="EV956" s="4"/>
      <c r="EW956" s="4"/>
      <c r="EX956" s="4"/>
      <c r="EY956" s="4"/>
      <c r="EZ956" s="4"/>
      <c r="FA956" s="4"/>
      <c r="FB956" s="4"/>
      <c r="FC956" s="4"/>
      <c r="FD956" s="4"/>
      <c r="FE956" s="4"/>
      <c r="FF956" s="4"/>
      <c r="FG956" s="4"/>
      <c r="FH956" s="4"/>
      <c r="FI956" s="4"/>
      <c r="FJ956" s="4"/>
      <c r="FK956" s="4"/>
      <c r="FL956" s="4"/>
      <c r="FM956" s="4"/>
      <c r="FN956" s="4"/>
      <c r="FO956" s="4"/>
      <c r="FP956" s="4"/>
      <c r="FQ956" s="4"/>
      <c r="FR956" s="4"/>
      <c r="FS956" s="4"/>
      <c r="FT956" s="4"/>
      <c r="FU956" s="4"/>
      <c r="FV956" s="4"/>
      <c r="FW956" s="4"/>
      <c r="FX956" s="4"/>
      <c r="FY956" s="4"/>
      <c r="FZ956" s="4"/>
      <c r="GA956" s="4"/>
      <c r="GB956" s="4"/>
      <c r="GC956" s="4"/>
      <c r="GD956" s="4"/>
      <c r="GE956" s="4"/>
      <c r="GF956" s="4"/>
      <c r="GG956" s="4"/>
      <c r="GH956" s="4"/>
      <c r="GI956" s="4"/>
      <c r="GJ956" s="4"/>
      <c r="GK956" s="4"/>
      <c r="GL956" s="4"/>
      <c r="GM956" s="4"/>
      <c r="GN956" s="4"/>
      <c r="GO956" s="4"/>
      <c r="GP956" s="4"/>
      <c r="GQ956" s="4"/>
      <c r="GR956" s="4"/>
      <c r="GS956" s="4"/>
      <c r="GT956" s="4"/>
      <c r="GU956" s="4"/>
      <c r="GV956" s="4"/>
      <c r="GW956" s="4"/>
      <c r="GX956" s="4"/>
      <c r="GY956" s="4"/>
      <c r="GZ956" s="4"/>
      <c r="HA956" s="4"/>
      <c r="HB956" s="4"/>
      <c r="HC956" s="4"/>
      <c r="HD956" s="4"/>
      <c r="HE956" s="4"/>
      <c r="HF956" s="4"/>
      <c r="HG956" s="4"/>
      <c r="HH956" s="4"/>
      <c r="HI956" s="4"/>
      <c r="HJ956" s="4"/>
      <c r="HK956" s="4"/>
      <c r="HL956" s="4"/>
      <c r="HM956" s="4"/>
      <c r="HN956" s="4"/>
      <c r="HO956" s="4"/>
      <c r="HP956" s="4"/>
      <c r="HQ956" s="4"/>
      <c r="HR956" s="4"/>
      <c r="HS956" s="4"/>
      <c r="HT956" s="4"/>
      <c r="HU956" s="4"/>
      <c r="HV956" s="4"/>
      <c r="HW956" s="4"/>
      <c r="HX956" s="4"/>
      <c r="HY956" s="4"/>
      <c r="HZ956" s="4"/>
      <c r="IA956" s="4"/>
      <c r="IB956" s="4"/>
      <c r="IC956" s="4"/>
      <c r="ID956" s="4"/>
      <c r="IE956" s="4"/>
      <c r="IF956" s="4"/>
      <c r="IG956" s="4"/>
      <c r="IH956" s="4"/>
      <c r="II956" s="4"/>
      <c r="IJ956" s="4"/>
      <c r="IK956" s="4"/>
      <c r="IL956" s="4"/>
      <c r="IM956" s="4"/>
      <c r="IN956" s="4"/>
      <c r="IO956" s="4"/>
      <c r="IP956" s="4"/>
      <c r="IQ956" s="4"/>
      <c r="IR956" s="4"/>
      <c r="IS956" s="4"/>
      <c r="IT956" s="4"/>
      <c r="IU956" s="4"/>
      <c r="IV956" s="4"/>
    </row>
    <row r="957" spans="1:256" s="209" customFormat="1">
      <c r="A957" s="121"/>
      <c r="B957" s="115"/>
      <c r="C957" s="116"/>
      <c r="D957" s="117"/>
      <c r="E957" s="118"/>
      <c r="F957" s="119"/>
      <c r="G957" s="120"/>
      <c r="H957" s="5"/>
      <c r="I957" s="39"/>
      <c r="J957" s="40"/>
      <c r="K957" s="41"/>
      <c r="L957" s="37"/>
      <c r="N957" s="38"/>
      <c r="O957" s="38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  <c r="EN957" s="4"/>
      <c r="EO957" s="4"/>
      <c r="EP957" s="4"/>
      <c r="EQ957" s="4"/>
      <c r="ER957" s="4"/>
      <c r="ES957" s="4"/>
      <c r="ET957" s="4"/>
      <c r="EU957" s="4"/>
      <c r="EV957" s="4"/>
      <c r="EW957" s="4"/>
      <c r="EX957" s="4"/>
      <c r="EY957" s="4"/>
      <c r="EZ957" s="4"/>
      <c r="FA957" s="4"/>
      <c r="FB957" s="4"/>
      <c r="FC957" s="4"/>
      <c r="FD957" s="4"/>
      <c r="FE957" s="4"/>
      <c r="FF957" s="4"/>
      <c r="FG957" s="4"/>
      <c r="FH957" s="4"/>
      <c r="FI957" s="4"/>
      <c r="FJ957" s="4"/>
      <c r="FK957" s="4"/>
      <c r="FL957" s="4"/>
      <c r="FM957" s="4"/>
      <c r="FN957" s="4"/>
      <c r="FO957" s="4"/>
      <c r="FP957" s="4"/>
      <c r="FQ957" s="4"/>
      <c r="FR957" s="4"/>
      <c r="FS957" s="4"/>
      <c r="FT957" s="4"/>
      <c r="FU957" s="4"/>
      <c r="FV957" s="4"/>
      <c r="FW957" s="4"/>
      <c r="FX957" s="4"/>
      <c r="FY957" s="4"/>
      <c r="FZ957" s="4"/>
      <c r="GA957" s="4"/>
      <c r="GB957" s="4"/>
      <c r="GC957" s="4"/>
      <c r="GD957" s="4"/>
      <c r="GE957" s="4"/>
      <c r="GF957" s="4"/>
      <c r="GG957" s="4"/>
      <c r="GH957" s="4"/>
      <c r="GI957" s="4"/>
      <c r="GJ957" s="4"/>
      <c r="GK957" s="4"/>
      <c r="GL957" s="4"/>
      <c r="GM957" s="4"/>
      <c r="GN957" s="4"/>
      <c r="GO957" s="4"/>
      <c r="GP957" s="4"/>
      <c r="GQ957" s="4"/>
      <c r="GR957" s="4"/>
      <c r="GS957" s="4"/>
      <c r="GT957" s="4"/>
      <c r="GU957" s="4"/>
      <c r="GV957" s="4"/>
      <c r="GW957" s="4"/>
      <c r="GX957" s="4"/>
      <c r="GY957" s="4"/>
      <c r="GZ957" s="4"/>
      <c r="HA957" s="4"/>
      <c r="HB957" s="4"/>
      <c r="HC957" s="4"/>
      <c r="HD957" s="4"/>
      <c r="HE957" s="4"/>
      <c r="HF957" s="4"/>
      <c r="HG957" s="4"/>
      <c r="HH957" s="4"/>
      <c r="HI957" s="4"/>
      <c r="HJ957" s="4"/>
      <c r="HK957" s="4"/>
      <c r="HL957" s="4"/>
      <c r="HM957" s="4"/>
      <c r="HN957" s="4"/>
      <c r="HO957" s="4"/>
      <c r="HP957" s="4"/>
      <c r="HQ957" s="4"/>
      <c r="HR957" s="4"/>
      <c r="HS957" s="4"/>
      <c r="HT957" s="4"/>
      <c r="HU957" s="4"/>
      <c r="HV957" s="4"/>
      <c r="HW957" s="4"/>
      <c r="HX957" s="4"/>
      <c r="HY957" s="4"/>
      <c r="HZ957" s="4"/>
      <c r="IA957" s="4"/>
      <c r="IB957" s="4"/>
      <c r="IC957" s="4"/>
      <c r="ID957" s="4"/>
      <c r="IE957" s="4"/>
      <c r="IF957" s="4"/>
      <c r="IG957" s="4"/>
      <c r="IH957" s="4"/>
      <c r="II957" s="4"/>
      <c r="IJ957" s="4"/>
      <c r="IK957" s="4"/>
      <c r="IL957" s="4"/>
      <c r="IM957" s="4"/>
      <c r="IN957" s="4"/>
      <c r="IO957" s="4"/>
      <c r="IP957" s="4"/>
      <c r="IQ957" s="4"/>
      <c r="IR957" s="4"/>
      <c r="IS957" s="4"/>
      <c r="IT957" s="4"/>
      <c r="IU957" s="4"/>
      <c r="IV957" s="4"/>
    </row>
    <row r="958" spans="1:256" s="209" customFormat="1">
      <c r="A958" s="121"/>
      <c r="B958" s="115"/>
      <c r="C958" s="116"/>
      <c r="D958" s="117"/>
      <c r="E958" s="118"/>
      <c r="F958" s="119"/>
      <c r="G958" s="120"/>
      <c r="H958" s="5"/>
      <c r="I958" s="39"/>
      <c r="J958" s="40"/>
      <c r="K958" s="41"/>
      <c r="L958" s="37"/>
      <c r="N958" s="38"/>
      <c r="O958" s="38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  <c r="EN958" s="4"/>
      <c r="EO958" s="4"/>
      <c r="EP958" s="4"/>
      <c r="EQ958" s="4"/>
      <c r="ER958" s="4"/>
      <c r="ES958" s="4"/>
      <c r="ET958" s="4"/>
      <c r="EU958" s="4"/>
      <c r="EV958" s="4"/>
      <c r="EW958" s="4"/>
      <c r="EX958" s="4"/>
      <c r="EY958" s="4"/>
      <c r="EZ958" s="4"/>
      <c r="FA958" s="4"/>
      <c r="FB958" s="4"/>
      <c r="FC958" s="4"/>
      <c r="FD958" s="4"/>
      <c r="FE958" s="4"/>
      <c r="FF958" s="4"/>
      <c r="FG958" s="4"/>
      <c r="FH958" s="4"/>
      <c r="FI958" s="4"/>
      <c r="FJ958" s="4"/>
      <c r="FK958" s="4"/>
      <c r="FL958" s="4"/>
      <c r="FM958" s="4"/>
      <c r="FN958" s="4"/>
      <c r="FO958" s="4"/>
      <c r="FP958" s="4"/>
      <c r="FQ958" s="4"/>
      <c r="FR958" s="4"/>
      <c r="FS958" s="4"/>
      <c r="FT958" s="4"/>
      <c r="FU958" s="4"/>
      <c r="FV958" s="4"/>
      <c r="FW958" s="4"/>
      <c r="FX958" s="4"/>
      <c r="FY958" s="4"/>
      <c r="FZ958" s="4"/>
      <c r="GA958" s="4"/>
      <c r="GB958" s="4"/>
      <c r="GC958" s="4"/>
      <c r="GD958" s="4"/>
      <c r="GE958" s="4"/>
      <c r="GF958" s="4"/>
      <c r="GG958" s="4"/>
      <c r="GH958" s="4"/>
      <c r="GI958" s="4"/>
      <c r="GJ958" s="4"/>
      <c r="GK958" s="4"/>
      <c r="GL958" s="4"/>
      <c r="GM958" s="4"/>
      <c r="GN958" s="4"/>
      <c r="GO958" s="4"/>
      <c r="GP958" s="4"/>
      <c r="GQ958" s="4"/>
      <c r="GR958" s="4"/>
      <c r="GS958" s="4"/>
      <c r="GT958" s="4"/>
      <c r="GU958" s="4"/>
      <c r="GV958" s="4"/>
      <c r="GW958" s="4"/>
      <c r="GX958" s="4"/>
      <c r="GY958" s="4"/>
      <c r="GZ958" s="4"/>
      <c r="HA958" s="4"/>
      <c r="HB958" s="4"/>
      <c r="HC958" s="4"/>
      <c r="HD958" s="4"/>
      <c r="HE958" s="4"/>
      <c r="HF958" s="4"/>
      <c r="HG958" s="4"/>
      <c r="HH958" s="4"/>
      <c r="HI958" s="4"/>
      <c r="HJ958" s="4"/>
      <c r="HK958" s="4"/>
      <c r="HL958" s="4"/>
      <c r="HM958" s="4"/>
      <c r="HN958" s="4"/>
      <c r="HO958" s="4"/>
      <c r="HP958" s="4"/>
      <c r="HQ958" s="4"/>
      <c r="HR958" s="4"/>
      <c r="HS958" s="4"/>
      <c r="HT958" s="4"/>
      <c r="HU958" s="4"/>
      <c r="HV958" s="4"/>
      <c r="HW958" s="4"/>
      <c r="HX958" s="4"/>
      <c r="HY958" s="4"/>
      <c r="HZ958" s="4"/>
      <c r="IA958" s="4"/>
      <c r="IB958" s="4"/>
      <c r="IC958" s="4"/>
      <c r="ID958" s="4"/>
      <c r="IE958" s="4"/>
      <c r="IF958" s="4"/>
      <c r="IG958" s="4"/>
      <c r="IH958" s="4"/>
      <c r="II958" s="4"/>
      <c r="IJ958" s="4"/>
      <c r="IK958" s="4"/>
      <c r="IL958" s="4"/>
      <c r="IM958" s="4"/>
      <c r="IN958" s="4"/>
      <c r="IO958" s="4"/>
      <c r="IP958" s="4"/>
      <c r="IQ958" s="4"/>
      <c r="IR958" s="4"/>
      <c r="IS958" s="4"/>
      <c r="IT958" s="4"/>
      <c r="IU958" s="4"/>
      <c r="IV958" s="4"/>
    </row>
    <row r="959" spans="1:256" s="209" customFormat="1">
      <c r="A959" s="121"/>
      <c r="B959" s="115"/>
      <c r="C959" s="116"/>
      <c r="D959" s="117"/>
      <c r="E959" s="118"/>
      <c r="F959" s="119"/>
      <c r="G959" s="120"/>
      <c r="H959" s="5"/>
      <c r="I959" s="39"/>
      <c r="J959" s="40"/>
      <c r="K959" s="41"/>
      <c r="L959" s="37"/>
      <c r="N959" s="38"/>
      <c r="O959" s="38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  <c r="EN959" s="4"/>
      <c r="EO959" s="4"/>
      <c r="EP959" s="4"/>
      <c r="EQ959" s="4"/>
      <c r="ER959" s="4"/>
      <c r="ES959" s="4"/>
      <c r="ET959" s="4"/>
      <c r="EU959" s="4"/>
      <c r="EV959" s="4"/>
      <c r="EW959" s="4"/>
      <c r="EX959" s="4"/>
      <c r="EY959" s="4"/>
      <c r="EZ959" s="4"/>
      <c r="FA959" s="4"/>
      <c r="FB959" s="4"/>
      <c r="FC959" s="4"/>
      <c r="FD959" s="4"/>
      <c r="FE959" s="4"/>
      <c r="FF959" s="4"/>
      <c r="FG959" s="4"/>
      <c r="FH959" s="4"/>
      <c r="FI959" s="4"/>
      <c r="FJ959" s="4"/>
      <c r="FK959" s="4"/>
      <c r="FL959" s="4"/>
      <c r="FM959" s="4"/>
      <c r="FN959" s="4"/>
      <c r="FO959" s="4"/>
      <c r="FP959" s="4"/>
      <c r="FQ959" s="4"/>
      <c r="FR959" s="4"/>
      <c r="FS959" s="4"/>
      <c r="FT959" s="4"/>
      <c r="FU959" s="4"/>
      <c r="FV959" s="4"/>
      <c r="FW959" s="4"/>
      <c r="FX959" s="4"/>
      <c r="FY959" s="4"/>
      <c r="FZ959" s="4"/>
      <c r="GA959" s="4"/>
      <c r="GB959" s="4"/>
      <c r="GC959" s="4"/>
      <c r="GD959" s="4"/>
      <c r="GE959" s="4"/>
      <c r="GF959" s="4"/>
      <c r="GG959" s="4"/>
      <c r="GH959" s="4"/>
      <c r="GI959" s="4"/>
      <c r="GJ959" s="4"/>
      <c r="GK959" s="4"/>
      <c r="GL959" s="4"/>
      <c r="GM959" s="4"/>
      <c r="GN959" s="4"/>
      <c r="GO959" s="4"/>
      <c r="GP959" s="4"/>
      <c r="GQ959" s="4"/>
      <c r="GR959" s="4"/>
      <c r="GS959" s="4"/>
      <c r="GT959" s="4"/>
      <c r="GU959" s="4"/>
      <c r="GV959" s="4"/>
      <c r="GW959" s="4"/>
      <c r="GX959" s="4"/>
      <c r="GY959" s="4"/>
      <c r="GZ959" s="4"/>
      <c r="HA959" s="4"/>
      <c r="HB959" s="4"/>
      <c r="HC959" s="4"/>
      <c r="HD959" s="4"/>
      <c r="HE959" s="4"/>
      <c r="HF959" s="4"/>
      <c r="HG959" s="4"/>
      <c r="HH959" s="4"/>
      <c r="HI959" s="4"/>
      <c r="HJ959" s="4"/>
      <c r="HK959" s="4"/>
      <c r="HL959" s="4"/>
      <c r="HM959" s="4"/>
      <c r="HN959" s="4"/>
      <c r="HO959" s="4"/>
      <c r="HP959" s="4"/>
      <c r="HQ959" s="4"/>
      <c r="HR959" s="4"/>
      <c r="HS959" s="4"/>
      <c r="HT959" s="4"/>
      <c r="HU959" s="4"/>
      <c r="HV959" s="4"/>
      <c r="HW959" s="4"/>
      <c r="HX959" s="4"/>
      <c r="HY959" s="4"/>
      <c r="HZ959" s="4"/>
      <c r="IA959" s="4"/>
      <c r="IB959" s="4"/>
      <c r="IC959" s="4"/>
      <c r="ID959" s="4"/>
      <c r="IE959" s="4"/>
      <c r="IF959" s="4"/>
      <c r="IG959" s="4"/>
      <c r="IH959" s="4"/>
      <c r="II959" s="4"/>
      <c r="IJ959" s="4"/>
      <c r="IK959" s="4"/>
      <c r="IL959" s="4"/>
      <c r="IM959" s="4"/>
      <c r="IN959" s="4"/>
      <c r="IO959" s="4"/>
      <c r="IP959" s="4"/>
      <c r="IQ959" s="4"/>
      <c r="IR959" s="4"/>
      <c r="IS959" s="4"/>
      <c r="IT959" s="4"/>
      <c r="IU959" s="4"/>
      <c r="IV959" s="4"/>
    </row>
    <row r="960" spans="1:256" s="209" customFormat="1">
      <c r="A960" s="121"/>
      <c r="B960" s="115"/>
      <c r="C960" s="116"/>
      <c r="D960" s="117"/>
      <c r="E960" s="118"/>
      <c r="F960" s="119"/>
      <c r="G960" s="120"/>
      <c r="H960" s="5"/>
      <c r="I960" s="39"/>
      <c r="J960" s="40"/>
      <c r="K960" s="41"/>
      <c r="L960" s="37"/>
      <c r="N960" s="38"/>
      <c r="O960" s="38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  <c r="EN960" s="4"/>
      <c r="EO960" s="4"/>
      <c r="EP960" s="4"/>
      <c r="EQ960" s="4"/>
      <c r="ER960" s="4"/>
      <c r="ES960" s="4"/>
      <c r="ET960" s="4"/>
      <c r="EU960" s="4"/>
      <c r="EV960" s="4"/>
      <c r="EW960" s="4"/>
      <c r="EX960" s="4"/>
      <c r="EY960" s="4"/>
      <c r="EZ960" s="4"/>
      <c r="FA960" s="4"/>
      <c r="FB960" s="4"/>
      <c r="FC960" s="4"/>
      <c r="FD960" s="4"/>
      <c r="FE960" s="4"/>
      <c r="FF960" s="4"/>
      <c r="FG960" s="4"/>
      <c r="FH960" s="4"/>
      <c r="FI960" s="4"/>
      <c r="FJ960" s="4"/>
      <c r="FK960" s="4"/>
      <c r="FL960" s="4"/>
      <c r="FM960" s="4"/>
      <c r="FN960" s="4"/>
      <c r="FO960" s="4"/>
      <c r="FP960" s="4"/>
      <c r="FQ960" s="4"/>
      <c r="FR960" s="4"/>
      <c r="FS960" s="4"/>
      <c r="FT960" s="4"/>
      <c r="FU960" s="4"/>
      <c r="FV960" s="4"/>
      <c r="FW960" s="4"/>
      <c r="FX960" s="4"/>
      <c r="FY960" s="4"/>
      <c r="FZ960" s="4"/>
      <c r="GA960" s="4"/>
      <c r="GB960" s="4"/>
      <c r="GC960" s="4"/>
      <c r="GD960" s="4"/>
      <c r="GE960" s="4"/>
      <c r="GF960" s="4"/>
      <c r="GG960" s="4"/>
      <c r="GH960" s="4"/>
      <c r="GI960" s="4"/>
      <c r="GJ960" s="4"/>
      <c r="GK960" s="4"/>
      <c r="GL960" s="4"/>
      <c r="GM960" s="4"/>
      <c r="GN960" s="4"/>
      <c r="GO960" s="4"/>
      <c r="GP960" s="4"/>
      <c r="GQ960" s="4"/>
      <c r="GR960" s="4"/>
      <c r="GS960" s="4"/>
      <c r="GT960" s="4"/>
      <c r="GU960" s="4"/>
      <c r="GV960" s="4"/>
      <c r="GW960" s="4"/>
      <c r="GX960" s="4"/>
      <c r="GY960" s="4"/>
      <c r="GZ960" s="4"/>
      <c r="HA960" s="4"/>
      <c r="HB960" s="4"/>
      <c r="HC960" s="4"/>
      <c r="HD960" s="4"/>
      <c r="HE960" s="4"/>
      <c r="HF960" s="4"/>
      <c r="HG960" s="4"/>
      <c r="HH960" s="4"/>
      <c r="HI960" s="4"/>
      <c r="HJ960" s="4"/>
      <c r="HK960" s="4"/>
      <c r="HL960" s="4"/>
      <c r="HM960" s="4"/>
      <c r="HN960" s="4"/>
      <c r="HO960" s="4"/>
      <c r="HP960" s="4"/>
      <c r="HQ960" s="4"/>
      <c r="HR960" s="4"/>
      <c r="HS960" s="4"/>
      <c r="HT960" s="4"/>
      <c r="HU960" s="4"/>
      <c r="HV960" s="4"/>
      <c r="HW960" s="4"/>
      <c r="HX960" s="4"/>
      <c r="HY960" s="4"/>
      <c r="HZ960" s="4"/>
      <c r="IA960" s="4"/>
      <c r="IB960" s="4"/>
      <c r="IC960" s="4"/>
      <c r="ID960" s="4"/>
      <c r="IE960" s="4"/>
      <c r="IF960" s="4"/>
      <c r="IG960" s="4"/>
      <c r="IH960" s="4"/>
      <c r="II960" s="4"/>
      <c r="IJ960" s="4"/>
      <c r="IK960" s="4"/>
      <c r="IL960" s="4"/>
      <c r="IM960" s="4"/>
      <c r="IN960" s="4"/>
      <c r="IO960" s="4"/>
      <c r="IP960" s="4"/>
      <c r="IQ960" s="4"/>
      <c r="IR960" s="4"/>
      <c r="IS960" s="4"/>
      <c r="IT960" s="4"/>
      <c r="IU960" s="4"/>
      <c r="IV960" s="4"/>
    </row>
    <row r="961" spans="1:256" s="209" customFormat="1">
      <c r="A961" s="121"/>
      <c r="B961" s="115"/>
      <c r="C961" s="116"/>
      <c r="D961" s="117"/>
      <c r="E961" s="118"/>
      <c r="F961" s="119"/>
      <c r="G961" s="120"/>
      <c r="H961" s="5"/>
      <c r="I961" s="39"/>
      <c r="J961" s="40"/>
      <c r="K961" s="41"/>
      <c r="L961" s="37"/>
      <c r="N961" s="38"/>
      <c r="O961" s="38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  <c r="EN961" s="4"/>
      <c r="EO961" s="4"/>
      <c r="EP961" s="4"/>
      <c r="EQ961" s="4"/>
      <c r="ER961" s="4"/>
      <c r="ES961" s="4"/>
      <c r="ET961" s="4"/>
      <c r="EU961" s="4"/>
      <c r="EV961" s="4"/>
      <c r="EW961" s="4"/>
      <c r="EX961" s="4"/>
      <c r="EY961" s="4"/>
      <c r="EZ961" s="4"/>
      <c r="FA961" s="4"/>
      <c r="FB961" s="4"/>
      <c r="FC961" s="4"/>
      <c r="FD961" s="4"/>
      <c r="FE961" s="4"/>
      <c r="FF961" s="4"/>
      <c r="FG961" s="4"/>
      <c r="FH961" s="4"/>
      <c r="FI961" s="4"/>
      <c r="FJ961" s="4"/>
      <c r="FK961" s="4"/>
      <c r="FL961" s="4"/>
      <c r="FM961" s="4"/>
      <c r="FN961" s="4"/>
      <c r="FO961" s="4"/>
      <c r="FP961" s="4"/>
      <c r="FQ961" s="4"/>
      <c r="FR961" s="4"/>
      <c r="FS961" s="4"/>
      <c r="FT961" s="4"/>
      <c r="FU961" s="4"/>
      <c r="FV961" s="4"/>
      <c r="FW961" s="4"/>
      <c r="FX961" s="4"/>
      <c r="FY961" s="4"/>
      <c r="FZ961" s="4"/>
      <c r="GA961" s="4"/>
      <c r="GB961" s="4"/>
      <c r="GC961" s="4"/>
      <c r="GD961" s="4"/>
      <c r="GE961" s="4"/>
      <c r="GF961" s="4"/>
      <c r="GG961" s="4"/>
      <c r="GH961" s="4"/>
      <c r="GI961" s="4"/>
      <c r="GJ961" s="4"/>
      <c r="GK961" s="4"/>
      <c r="GL961" s="4"/>
      <c r="GM961" s="4"/>
      <c r="GN961" s="4"/>
      <c r="GO961" s="4"/>
      <c r="GP961" s="4"/>
      <c r="GQ961" s="4"/>
      <c r="GR961" s="4"/>
      <c r="GS961" s="4"/>
      <c r="GT961" s="4"/>
      <c r="GU961" s="4"/>
      <c r="GV961" s="4"/>
      <c r="GW961" s="4"/>
      <c r="GX961" s="4"/>
      <c r="GY961" s="4"/>
      <c r="GZ961" s="4"/>
      <c r="HA961" s="4"/>
      <c r="HB961" s="4"/>
      <c r="HC961" s="4"/>
      <c r="HD961" s="4"/>
      <c r="HE961" s="4"/>
      <c r="HF961" s="4"/>
      <c r="HG961" s="4"/>
      <c r="HH961" s="4"/>
      <c r="HI961" s="4"/>
      <c r="HJ961" s="4"/>
      <c r="HK961" s="4"/>
      <c r="HL961" s="4"/>
      <c r="HM961" s="4"/>
      <c r="HN961" s="4"/>
      <c r="HO961" s="4"/>
      <c r="HP961" s="4"/>
      <c r="HQ961" s="4"/>
      <c r="HR961" s="4"/>
      <c r="HS961" s="4"/>
      <c r="HT961" s="4"/>
      <c r="HU961" s="4"/>
      <c r="HV961" s="4"/>
      <c r="HW961" s="4"/>
      <c r="HX961" s="4"/>
      <c r="HY961" s="4"/>
      <c r="HZ961" s="4"/>
      <c r="IA961" s="4"/>
      <c r="IB961" s="4"/>
      <c r="IC961" s="4"/>
      <c r="ID961" s="4"/>
      <c r="IE961" s="4"/>
      <c r="IF961" s="4"/>
      <c r="IG961" s="4"/>
      <c r="IH961" s="4"/>
      <c r="II961" s="4"/>
      <c r="IJ961" s="4"/>
      <c r="IK961" s="4"/>
      <c r="IL961" s="4"/>
      <c r="IM961" s="4"/>
      <c r="IN961" s="4"/>
      <c r="IO961" s="4"/>
      <c r="IP961" s="4"/>
      <c r="IQ961" s="4"/>
      <c r="IR961" s="4"/>
      <c r="IS961" s="4"/>
      <c r="IT961" s="4"/>
      <c r="IU961" s="4"/>
      <c r="IV961" s="4"/>
    </row>
    <row r="962" spans="1:256" s="209" customFormat="1">
      <c r="A962" s="121"/>
      <c r="B962" s="115"/>
      <c r="C962" s="116"/>
      <c r="D962" s="117"/>
      <c r="E962" s="118"/>
      <c r="F962" s="119"/>
      <c r="G962" s="120"/>
      <c r="H962" s="5"/>
      <c r="I962" s="39"/>
      <c r="J962" s="40"/>
      <c r="K962" s="41"/>
      <c r="L962" s="37"/>
      <c r="N962" s="38"/>
      <c r="O962" s="38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  <c r="EN962" s="4"/>
      <c r="EO962" s="4"/>
      <c r="EP962" s="4"/>
      <c r="EQ962" s="4"/>
      <c r="ER962" s="4"/>
      <c r="ES962" s="4"/>
      <c r="ET962" s="4"/>
      <c r="EU962" s="4"/>
      <c r="EV962" s="4"/>
      <c r="EW962" s="4"/>
      <c r="EX962" s="4"/>
      <c r="EY962" s="4"/>
      <c r="EZ962" s="4"/>
      <c r="FA962" s="4"/>
      <c r="FB962" s="4"/>
      <c r="FC962" s="4"/>
      <c r="FD962" s="4"/>
      <c r="FE962" s="4"/>
      <c r="FF962" s="4"/>
      <c r="FG962" s="4"/>
      <c r="FH962" s="4"/>
      <c r="FI962" s="4"/>
      <c r="FJ962" s="4"/>
      <c r="FK962" s="4"/>
      <c r="FL962" s="4"/>
      <c r="FM962" s="4"/>
      <c r="FN962" s="4"/>
      <c r="FO962" s="4"/>
      <c r="FP962" s="4"/>
      <c r="FQ962" s="4"/>
      <c r="FR962" s="4"/>
      <c r="FS962" s="4"/>
      <c r="FT962" s="4"/>
      <c r="FU962" s="4"/>
      <c r="FV962" s="4"/>
      <c r="FW962" s="4"/>
      <c r="FX962" s="4"/>
      <c r="FY962" s="4"/>
      <c r="FZ962" s="4"/>
      <c r="GA962" s="4"/>
      <c r="GB962" s="4"/>
      <c r="GC962" s="4"/>
      <c r="GD962" s="4"/>
      <c r="GE962" s="4"/>
      <c r="GF962" s="4"/>
      <c r="GG962" s="4"/>
      <c r="GH962" s="4"/>
      <c r="GI962" s="4"/>
      <c r="GJ962" s="4"/>
      <c r="GK962" s="4"/>
      <c r="GL962" s="4"/>
      <c r="GM962" s="4"/>
      <c r="GN962" s="4"/>
      <c r="GO962" s="4"/>
      <c r="GP962" s="4"/>
      <c r="GQ962" s="4"/>
      <c r="GR962" s="4"/>
      <c r="GS962" s="4"/>
      <c r="GT962" s="4"/>
      <c r="GU962" s="4"/>
      <c r="GV962" s="4"/>
      <c r="GW962" s="4"/>
      <c r="GX962" s="4"/>
      <c r="GY962" s="4"/>
      <c r="GZ962" s="4"/>
      <c r="HA962" s="4"/>
      <c r="HB962" s="4"/>
      <c r="HC962" s="4"/>
      <c r="HD962" s="4"/>
      <c r="HE962" s="4"/>
      <c r="HF962" s="4"/>
      <c r="HG962" s="4"/>
      <c r="HH962" s="4"/>
      <c r="HI962" s="4"/>
      <c r="HJ962" s="4"/>
      <c r="HK962" s="4"/>
      <c r="HL962" s="4"/>
      <c r="HM962" s="4"/>
      <c r="HN962" s="4"/>
      <c r="HO962" s="4"/>
      <c r="HP962" s="4"/>
      <c r="HQ962" s="4"/>
      <c r="HR962" s="4"/>
      <c r="HS962" s="4"/>
      <c r="HT962" s="4"/>
      <c r="HU962" s="4"/>
      <c r="HV962" s="4"/>
      <c r="HW962" s="4"/>
      <c r="HX962" s="4"/>
      <c r="HY962" s="4"/>
      <c r="HZ962" s="4"/>
      <c r="IA962" s="4"/>
      <c r="IB962" s="4"/>
      <c r="IC962" s="4"/>
      <c r="ID962" s="4"/>
      <c r="IE962" s="4"/>
      <c r="IF962" s="4"/>
      <c r="IG962" s="4"/>
      <c r="IH962" s="4"/>
      <c r="II962" s="4"/>
      <c r="IJ962" s="4"/>
      <c r="IK962" s="4"/>
      <c r="IL962" s="4"/>
      <c r="IM962" s="4"/>
      <c r="IN962" s="4"/>
      <c r="IO962" s="4"/>
      <c r="IP962" s="4"/>
      <c r="IQ962" s="4"/>
      <c r="IR962" s="4"/>
      <c r="IS962" s="4"/>
      <c r="IT962" s="4"/>
      <c r="IU962" s="4"/>
      <c r="IV962" s="4"/>
    </row>
    <row r="964" spans="1:256" s="209" customFormat="1">
      <c r="A964" s="121"/>
      <c r="B964" s="115"/>
      <c r="C964" s="116"/>
      <c r="D964" s="117"/>
      <c r="E964" s="118"/>
      <c r="F964" s="119"/>
      <c r="G964" s="120"/>
      <c r="H964" s="5"/>
      <c r="I964" s="39"/>
      <c r="J964" s="40"/>
      <c r="K964" s="41"/>
      <c r="L964" s="37"/>
      <c r="N964" s="38"/>
      <c r="O964" s="38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  <c r="EN964" s="4"/>
      <c r="EO964" s="4"/>
      <c r="EP964" s="4"/>
      <c r="EQ964" s="4"/>
      <c r="ER964" s="4"/>
      <c r="ES964" s="4"/>
      <c r="ET964" s="4"/>
      <c r="EU964" s="4"/>
      <c r="EV964" s="4"/>
      <c r="EW964" s="4"/>
      <c r="EX964" s="4"/>
      <c r="EY964" s="4"/>
      <c r="EZ964" s="4"/>
      <c r="FA964" s="4"/>
      <c r="FB964" s="4"/>
      <c r="FC964" s="4"/>
      <c r="FD964" s="4"/>
      <c r="FE964" s="4"/>
      <c r="FF964" s="4"/>
      <c r="FG964" s="4"/>
      <c r="FH964" s="4"/>
      <c r="FI964" s="4"/>
      <c r="FJ964" s="4"/>
      <c r="FK964" s="4"/>
      <c r="FL964" s="4"/>
      <c r="FM964" s="4"/>
      <c r="FN964" s="4"/>
      <c r="FO964" s="4"/>
      <c r="FP964" s="4"/>
      <c r="FQ964" s="4"/>
      <c r="FR964" s="4"/>
      <c r="FS964" s="4"/>
      <c r="FT964" s="4"/>
      <c r="FU964" s="4"/>
      <c r="FV964" s="4"/>
      <c r="FW964" s="4"/>
      <c r="FX964" s="4"/>
      <c r="FY964" s="4"/>
      <c r="FZ964" s="4"/>
      <c r="GA964" s="4"/>
      <c r="GB964" s="4"/>
      <c r="GC964" s="4"/>
      <c r="GD964" s="4"/>
      <c r="GE964" s="4"/>
      <c r="GF964" s="4"/>
      <c r="GG964" s="4"/>
      <c r="GH964" s="4"/>
      <c r="GI964" s="4"/>
      <c r="GJ964" s="4"/>
      <c r="GK964" s="4"/>
      <c r="GL964" s="4"/>
      <c r="GM964" s="4"/>
      <c r="GN964" s="4"/>
      <c r="GO964" s="4"/>
      <c r="GP964" s="4"/>
      <c r="GQ964" s="4"/>
      <c r="GR964" s="4"/>
      <c r="GS964" s="4"/>
      <c r="GT964" s="4"/>
      <c r="GU964" s="4"/>
      <c r="GV964" s="4"/>
      <c r="GW964" s="4"/>
      <c r="GX964" s="4"/>
      <c r="GY964" s="4"/>
      <c r="GZ964" s="4"/>
      <c r="HA964" s="4"/>
      <c r="HB964" s="4"/>
      <c r="HC964" s="4"/>
      <c r="HD964" s="4"/>
      <c r="HE964" s="4"/>
      <c r="HF964" s="4"/>
      <c r="HG964" s="4"/>
      <c r="HH964" s="4"/>
      <c r="HI964" s="4"/>
      <c r="HJ964" s="4"/>
      <c r="HK964" s="4"/>
      <c r="HL964" s="4"/>
      <c r="HM964" s="4"/>
      <c r="HN964" s="4"/>
      <c r="HO964" s="4"/>
      <c r="HP964" s="4"/>
      <c r="HQ964" s="4"/>
      <c r="HR964" s="4"/>
      <c r="HS964" s="4"/>
      <c r="HT964" s="4"/>
      <c r="HU964" s="4"/>
      <c r="HV964" s="4"/>
      <c r="HW964" s="4"/>
      <c r="HX964" s="4"/>
      <c r="HY964" s="4"/>
      <c r="HZ964" s="4"/>
      <c r="IA964" s="4"/>
      <c r="IB964" s="4"/>
      <c r="IC964" s="4"/>
      <c r="ID964" s="4"/>
      <c r="IE964" s="4"/>
      <c r="IF964" s="4"/>
      <c r="IG964" s="4"/>
      <c r="IH964" s="4"/>
      <c r="II964" s="4"/>
      <c r="IJ964" s="4"/>
      <c r="IK964" s="4"/>
      <c r="IL964" s="4"/>
      <c r="IM964" s="4"/>
      <c r="IN964" s="4"/>
      <c r="IO964" s="4"/>
      <c r="IP964" s="4"/>
      <c r="IQ964" s="4"/>
      <c r="IR964" s="4"/>
      <c r="IS964" s="4"/>
      <c r="IT964" s="4"/>
      <c r="IU964" s="4"/>
      <c r="IV964" s="4"/>
    </row>
    <row r="966" spans="1:256" s="209" customFormat="1">
      <c r="A966" s="121"/>
      <c r="B966" s="115"/>
      <c r="C966" s="116"/>
      <c r="D966" s="117"/>
      <c r="E966" s="118"/>
      <c r="F966" s="119"/>
      <c r="G966" s="120"/>
      <c r="H966" s="5"/>
      <c r="I966" s="39"/>
      <c r="J966" s="40"/>
      <c r="K966" s="41"/>
      <c r="L966" s="37"/>
      <c r="N966" s="38"/>
      <c r="O966" s="38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  <c r="EN966" s="4"/>
      <c r="EO966" s="4"/>
      <c r="EP966" s="4"/>
      <c r="EQ966" s="4"/>
      <c r="ER966" s="4"/>
      <c r="ES966" s="4"/>
      <c r="ET966" s="4"/>
      <c r="EU966" s="4"/>
      <c r="EV966" s="4"/>
      <c r="EW966" s="4"/>
      <c r="EX966" s="4"/>
      <c r="EY966" s="4"/>
      <c r="EZ966" s="4"/>
      <c r="FA966" s="4"/>
      <c r="FB966" s="4"/>
      <c r="FC966" s="4"/>
      <c r="FD966" s="4"/>
      <c r="FE966" s="4"/>
      <c r="FF966" s="4"/>
      <c r="FG966" s="4"/>
      <c r="FH966" s="4"/>
      <c r="FI966" s="4"/>
      <c r="FJ966" s="4"/>
      <c r="FK966" s="4"/>
      <c r="FL966" s="4"/>
      <c r="FM966" s="4"/>
      <c r="FN966" s="4"/>
      <c r="FO966" s="4"/>
      <c r="FP966" s="4"/>
      <c r="FQ966" s="4"/>
      <c r="FR966" s="4"/>
      <c r="FS966" s="4"/>
      <c r="FT966" s="4"/>
      <c r="FU966" s="4"/>
      <c r="FV966" s="4"/>
      <c r="FW966" s="4"/>
      <c r="FX966" s="4"/>
      <c r="FY966" s="4"/>
      <c r="FZ966" s="4"/>
      <c r="GA966" s="4"/>
      <c r="GB966" s="4"/>
      <c r="GC966" s="4"/>
      <c r="GD966" s="4"/>
      <c r="GE966" s="4"/>
      <c r="GF966" s="4"/>
      <c r="GG966" s="4"/>
      <c r="GH966" s="4"/>
      <c r="GI966" s="4"/>
      <c r="GJ966" s="4"/>
      <c r="GK966" s="4"/>
      <c r="GL966" s="4"/>
      <c r="GM966" s="4"/>
      <c r="GN966" s="4"/>
      <c r="GO966" s="4"/>
      <c r="GP966" s="4"/>
      <c r="GQ966" s="4"/>
      <c r="GR966" s="4"/>
      <c r="GS966" s="4"/>
      <c r="GT966" s="4"/>
      <c r="GU966" s="4"/>
      <c r="GV966" s="4"/>
      <c r="GW966" s="4"/>
      <c r="GX966" s="4"/>
      <c r="GY966" s="4"/>
      <c r="GZ966" s="4"/>
      <c r="HA966" s="4"/>
      <c r="HB966" s="4"/>
      <c r="HC966" s="4"/>
      <c r="HD966" s="4"/>
      <c r="HE966" s="4"/>
      <c r="HF966" s="4"/>
      <c r="HG966" s="4"/>
      <c r="HH966" s="4"/>
      <c r="HI966" s="4"/>
      <c r="HJ966" s="4"/>
      <c r="HK966" s="4"/>
      <c r="HL966" s="4"/>
      <c r="HM966" s="4"/>
      <c r="HN966" s="4"/>
      <c r="HO966" s="4"/>
      <c r="HP966" s="4"/>
      <c r="HQ966" s="4"/>
      <c r="HR966" s="4"/>
      <c r="HS966" s="4"/>
      <c r="HT966" s="4"/>
      <c r="HU966" s="4"/>
      <c r="HV966" s="4"/>
      <c r="HW966" s="4"/>
      <c r="HX966" s="4"/>
      <c r="HY966" s="4"/>
      <c r="HZ966" s="4"/>
      <c r="IA966" s="4"/>
      <c r="IB966" s="4"/>
      <c r="IC966" s="4"/>
      <c r="ID966" s="4"/>
      <c r="IE966" s="4"/>
      <c r="IF966" s="4"/>
      <c r="IG966" s="4"/>
      <c r="IH966" s="4"/>
      <c r="II966" s="4"/>
      <c r="IJ966" s="4"/>
      <c r="IK966" s="4"/>
      <c r="IL966" s="4"/>
      <c r="IM966" s="4"/>
      <c r="IN966" s="4"/>
      <c r="IO966" s="4"/>
      <c r="IP966" s="4"/>
      <c r="IQ966" s="4"/>
      <c r="IR966" s="4"/>
      <c r="IS966" s="4"/>
      <c r="IT966" s="4"/>
      <c r="IU966" s="4"/>
      <c r="IV966" s="4"/>
    </row>
    <row r="968" spans="1:256" s="209" customFormat="1">
      <c r="A968" s="121"/>
      <c r="B968" s="115"/>
      <c r="C968" s="116"/>
      <c r="D968" s="117"/>
      <c r="E968" s="118"/>
      <c r="F968" s="119"/>
      <c r="G968" s="120"/>
      <c r="H968" s="5"/>
      <c r="I968" s="39"/>
      <c r="J968" s="40"/>
      <c r="K968" s="41"/>
      <c r="L968" s="37"/>
      <c r="N968" s="38"/>
      <c r="O968" s="38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  <c r="EN968" s="4"/>
      <c r="EO968" s="4"/>
      <c r="EP968" s="4"/>
      <c r="EQ968" s="4"/>
      <c r="ER968" s="4"/>
      <c r="ES968" s="4"/>
      <c r="ET968" s="4"/>
      <c r="EU968" s="4"/>
      <c r="EV968" s="4"/>
      <c r="EW968" s="4"/>
      <c r="EX968" s="4"/>
      <c r="EY968" s="4"/>
      <c r="EZ968" s="4"/>
      <c r="FA968" s="4"/>
      <c r="FB968" s="4"/>
      <c r="FC968" s="4"/>
      <c r="FD968" s="4"/>
      <c r="FE968" s="4"/>
      <c r="FF968" s="4"/>
      <c r="FG968" s="4"/>
      <c r="FH968" s="4"/>
      <c r="FI968" s="4"/>
      <c r="FJ968" s="4"/>
      <c r="FK968" s="4"/>
      <c r="FL968" s="4"/>
      <c r="FM968" s="4"/>
      <c r="FN968" s="4"/>
      <c r="FO968" s="4"/>
      <c r="FP968" s="4"/>
      <c r="FQ968" s="4"/>
      <c r="FR968" s="4"/>
      <c r="FS968" s="4"/>
      <c r="FT968" s="4"/>
      <c r="FU968" s="4"/>
      <c r="FV968" s="4"/>
      <c r="FW968" s="4"/>
      <c r="FX968" s="4"/>
      <c r="FY968" s="4"/>
      <c r="FZ968" s="4"/>
      <c r="GA968" s="4"/>
      <c r="GB968" s="4"/>
      <c r="GC968" s="4"/>
      <c r="GD968" s="4"/>
      <c r="GE968" s="4"/>
      <c r="GF968" s="4"/>
      <c r="GG968" s="4"/>
      <c r="GH968" s="4"/>
      <c r="GI968" s="4"/>
      <c r="GJ968" s="4"/>
      <c r="GK968" s="4"/>
      <c r="GL968" s="4"/>
      <c r="GM968" s="4"/>
      <c r="GN968" s="4"/>
      <c r="GO968" s="4"/>
      <c r="GP968" s="4"/>
      <c r="GQ968" s="4"/>
      <c r="GR968" s="4"/>
      <c r="GS968" s="4"/>
      <c r="GT968" s="4"/>
      <c r="GU968" s="4"/>
      <c r="GV968" s="4"/>
      <c r="GW968" s="4"/>
      <c r="GX968" s="4"/>
      <c r="GY968" s="4"/>
      <c r="GZ968" s="4"/>
      <c r="HA968" s="4"/>
      <c r="HB968" s="4"/>
      <c r="HC968" s="4"/>
      <c r="HD968" s="4"/>
      <c r="HE968" s="4"/>
      <c r="HF968" s="4"/>
      <c r="HG968" s="4"/>
      <c r="HH968" s="4"/>
      <c r="HI968" s="4"/>
      <c r="HJ968" s="4"/>
      <c r="HK968" s="4"/>
      <c r="HL968" s="4"/>
      <c r="HM968" s="4"/>
      <c r="HN968" s="4"/>
      <c r="HO968" s="4"/>
      <c r="HP968" s="4"/>
      <c r="HQ968" s="4"/>
      <c r="HR968" s="4"/>
      <c r="HS968" s="4"/>
      <c r="HT968" s="4"/>
      <c r="HU968" s="4"/>
      <c r="HV968" s="4"/>
      <c r="HW968" s="4"/>
      <c r="HX968" s="4"/>
      <c r="HY968" s="4"/>
      <c r="HZ968" s="4"/>
      <c r="IA968" s="4"/>
      <c r="IB968" s="4"/>
      <c r="IC968" s="4"/>
      <c r="ID968" s="4"/>
      <c r="IE968" s="4"/>
      <c r="IF968" s="4"/>
      <c r="IG968" s="4"/>
      <c r="IH968" s="4"/>
      <c r="II968" s="4"/>
      <c r="IJ968" s="4"/>
      <c r="IK968" s="4"/>
      <c r="IL968" s="4"/>
      <c r="IM968" s="4"/>
      <c r="IN968" s="4"/>
      <c r="IO968" s="4"/>
      <c r="IP968" s="4"/>
      <c r="IQ968" s="4"/>
      <c r="IR968" s="4"/>
      <c r="IS968" s="4"/>
      <c r="IT968" s="4"/>
      <c r="IU968" s="4"/>
      <c r="IV968" s="4"/>
    </row>
    <row r="970" spans="1:256" s="209" customFormat="1">
      <c r="A970" s="121"/>
      <c r="B970" s="115"/>
      <c r="C970" s="116"/>
      <c r="D970" s="117"/>
      <c r="E970" s="118"/>
      <c r="F970" s="119"/>
      <c r="G970" s="120"/>
      <c r="H970" s="5"/>
      <c r="I970" s="39"/>
      <c r="J970" s="40"/>
      <c r="K970" s="41"/>
      <c r="L970" s="37"/>
      <c r="N970" s="38"/>
      <c r="O970" s="38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  <c r="EN970" s="4"/>
      <c r="EO970" s="4"/>
      <c r="EP970" s="4"/>
      <c r="EQ970" s="4"/>
      <c r="ER970" s="4"/>
      <c r="ES970" s="4"/>
      <c r="ET970" s="4"/>
      <c r="EU970" s="4"/>
      <c r="EV970" s="4"/>
      <c r="EW970" s="4"/>
      <c r="EX970" s="4"/>
      <c r="EY970" s="4"/>
      <c r="EZ970" s="4"/>
      <c r="FA970" s="4"/>
      <c r="FB970" s="4"/>
      <c r="FC970" s="4"/>
      <c r="FD970" s="4"/>
      <c r="FE970" s="4"/>
      <c r="FF970" s="4"/>
      <c r="FG970" s="4"/>
      <c r="FH970" s="4"/>
      <c r="FI970" s="4"/>
      <c r="FJ970" s="4"/>
      <c r="FK970" s="4"/>
      <c r="FL970" s="4"/>
      <c r="FM970" s="4"/>
      <c r="FN970" s="4"/>
      <c r="FO970" s="4"/>
      <c r="FP970" s="4"/>
      <c r="FQ970" s="4"/>
      <c r="FR970" s="4"/>
      <c r="FS970" s="4"/>
      <c r="FT970" s="4"/>
      <c r="FU970" s="4"/>
      <c r="FV970" s="4"/>
      <c r="FW970" s="4"/>
      <c r="FX970" s="4"/>
      <c r="FY970" s="4"/>
      <c r="FZ970" s="4"/>
      <c r="GA970" s="4"/>
      <c r="GB970" s="4"/>
      <c r="GC970" s="4"/>
      <c r="GD970" s="4"/>
      <c r="GE970" s="4"/>
      <c r="GF970" s="4"/>
      <c r="GG970" s="4"/>
      <c r="GH970" s="4"/>
      <c r="GI970" s="4"/>
      <c r="GJ970" s="4"/>
      <c r="GK970" s="4"/>
      <c r="GL970" s="4"/>
      <c r="GM970" s="4"/>
      <c r="GN970" s="4"/>
      <c r="GO970" s="4"/>
      <c r="GP970" s="4"/>
      <c r="GQ970" s="4"/>
      <c r="GR970" s="4"/>
      <c r="GS970" s="4"/>
      <c r="GT970" s="4"/>
      <c r="GU970" s="4"/>
      <c r="GV970" s="4"/>
      <c r="GW970" s="4"/>
      <c r="GX970" s="4"/>
      <c r="GY970" s="4"/>
      <c r="GZ970" s="4"/>
      <c r="HA970" s="4"/>
      <c r="HB970" s="4"/>
      <c r="HC970" s="4"/>
      <c r="HD970" s="4"/>
      <c r="HE970" s="4"/>
      <c r="HF970" s="4"/>
      <c r="HG970" s="4"/>
      <c r="HH970" s="4"/>
      <c r="HI970" s="4"/>
      <c r="HJ970" s="4"/>
      <c r="HK970" s="4"/>
      <c r="HL970" s="4"/>
      <c r="HM970" s="4"/>
      <c r="HN970" s="4"/>
      <c r="HO970" s="4"/>
      <c r="HP970" s="4"/>
      <c r="HQ970" s="4"/>
      <c r="HR970" s="4"/>
      <c r="HS970" s="4"/>
      <c r="HT970" s="4"/>
      <c r="HU970" s="4"/>
      <c r="HV970" s="4"/>
      <c r="HW970" s="4"/>
      <c r="HX970" s="4"/>
      <c r="HY970" s="4"/>
      <c r="HZ970" s="4"/>
      <c r="IA970" s="4"/>
      <c r="IB970" s="4"/>
      <c r="IC970" s="4"/>
      <c r="ID970" s="4"/>
      <c r="IE970" s="4"/>
      <c r="IF970" s="4"/>
      <c r="IG970" s="4"/>
      <c r="IH970" s="4"/>
      <c r="II970" s="4"/>
      <c r="IJ970" s="4"/>
      <c r="IK970" s="4"/>
      <c r="IL970" s="4"/>
      <c r="IM970" s="4"/>
      <c r="IN970" s="4"/>
      <c r="IO970" s="4"/>
      <c r="IP970" s="4"/>
      <c r="IQ970" s="4"/>
      <c r="IR970" s="4"/>
      <c r="IS970" s="4"/>
      <c r="IT970" s="4"/>
      <c r="IU970" s="4"/>
      <c r="IV970" s="4"/>
    </row>
    <row r="971" spans="1:256" s="209" customFormat="1">
      <c r="A971" s="121"/>
      <c r="B971" s="115"/>
      <c r="C971" s="116"/>
      <c r="D971" s="117"/>
      <c r="E971" s="118"/>
      <c r="F971" s="119"/>
      <c r="G971" s="120"/>
      <c r="H971" s="5"/>
      <c r="I971" s="39"/>
      <c r="J971" s="40"/>
      <c r="K971" s="41"/>
      <c r="L971" s="37"/>
      <c r="N971" s="38"/>
      <c r="O971" s="38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  <c r="EN971" s="4"/>
      <c r="EO971" s="4"/>
      <c r="EP971" s="4"/>
      <c r="EQ971" s="4"/>
      <c r="ER971" s="4"/>
      <c r="ES971" s="4"/>
      <c r="ET971" s="4"/>
      <c r="EU971" s="4"/>
      <c r="EV971" s="4"/>
      <c r="EW971" s="4"/>
      <c r="EX971" s="4"/>
      <c r="EY971" s="4"/>
      <c r="EZ971" s="4"/>
      <c r="FA971" s="4"/>
      <c r="FB971" s="4"/>
      <c r="FC971" s="4"/>
      <c r="FD971" s="4"/>
      <c r="FE971" s="4"/>
      <c r="FF971" s="4"/>
      <c r="FG971" s="4"/>
      <c r="FH971" s="4"/>
      <c r="FI971" s="4"/>
      <c r="FJ971" s="4"/>
      <c r="FK971" s="4"/>
      <c r="FL971" s="4"/>
      <c r="FM971" s="4"/>
      <c r="FN971" s="4"/>
      <c r="FO971" s="4"/>
      <c r="FP971" s="4"/>
      <c r="FQ971" s="4"/>
      <c r="FR971" s="4"/>
      <c r="FS971" s="4"/>
      <c r="FT971" s="4"/>
      <c r="FU971" s="4"/>
      <c r="FV971" s="4"/>
      <c r="FW971" s="4"/>
      <c r="FX971" s="4"/>
      <c r="FY971" s="4"/>
      <c r="FZ971" s="4"/>
      <c r="GA971" s="4"/>
      <c r="GB971" s="4"/>
      <c r="GC971" s="4"/>
      <c r="GD971" s="4"/>
      <c r="GE971" s="4"/>
      <c r="GF971" s="4"/>
      <c r="GG971" s="4"/>
      <c r="GH971" s="4"/>
      <c r="GI971" s="4"/>
      <c r="GJ971" s="4"/>
      <c r="GK971" s="4"/>
      <c r="GL971" s="4"/>
      <c r="GM971" s="4"/>
      <c r="GN971" s="4"/>
      <c r="GO971" s="4"/>
      <c r="GP971" s="4"/>
      <c r="GQ971" s="4"/>
      <c r="GR971" s="4"/>
      <c r="GS971" s="4"/>
      <c r="GT971" s="4"/>
      <c r="GU971" s="4"/>
      <c r="GV971" s="4"/>
      <c r="GW971" s="4"/>
      <c r="GX971" s="4"/>
      <c r="GY971" s="4"/>
      <c r="GZ971" s="4"/>
      <c r="HA971" s="4"/>
      <c r="HB971" s="4"/>
      <c r="HC971" s="4"/>
      <c r="HD971" s="4"/>
      <c r="HE971" s="4"/>
      <c r="HF971" s="4"/>
      <c r="HG971" s="4"/>
      <c r="HH971" s="4"/>
      <c r="HI971" s="4"/>
      <c r="HJ971" s="4"/>
      <c r="HK971" s="4"/>
      <c r="HL971" s="4"/>
      <c r="HM971" s="4"/>
      <c r="HN971" s="4"/>
      <c r="HO971" s="4"/>
      <c r="HP971" s="4"/>
      <c r="HQ971" s="4"/>
      <c r="HR971" s="4"/>
      <c r="HS971" s="4"/>
      <c r="HT971" s="4"/>
      <c r="HU971" s="4"/>
      <c r="HV971" s="4"/>
      <c r="HW971" s="4"/>
      <c r="HX971" s="4"/>
      <c r="HY971" s="4"/>
      <c r="HZ971" s="4"/>
      <c r="IA971" s="4"/>
      <c r="IB971" s="4"/>
      <c r="IC971" s="4"/>
      <c r="ID971" s="4"/>
      <c r="IE971" s="4"/>
      <c r="IF971" s="4"/>
      <c r="IG971" s="4"/>
      <c r="IH971" s="4"/>
      <c r="II971" s="4"/>
      <c r="IJ971" s="4"/>
      <c r="IK971" s="4"/>
      <c r="IL971" s="4"/>
      <c r="IM971" s="4"/>
      <c r="IN971" s="4"/>
      <c r="IO971" s="4"/>
      <c r="IP971" s="4"/>
      <c r="IQ971" s="4"/>
      <c r="IR971" s="4"/>
      <c r="IS971" s="4"/>
      <c r="IT971" s="4"/>
      <c r="IU971" s="4"/>
      <c r="IV971" s="4"/>
    </row>
    <row r="972" spans="1:256" s="209" customFormat="1">
      <c r="A972" s="121"/>
      <c r="B972" s="115"/>
      <c r="C972" s="116"/>
      <c r="D972" s="117"/>
      <c r="E972" s="118"/>
      <c r="F972" s="119"/>
      <c r="G972" s="120"/>
      <c r="H972" s="5"/>
      <c r="I972" s="39"/>
      <c r="J972" s="40"/>
      <c r="K972" s="41"/>
      <c r="L972" s="37"/>
      <c r="N972" s="38"/>
      <c r="O972" s="38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  <c r="EN972" s="4"/>
      <c r="EO972" s="4"/>
      <c r="EP972" s="4"/>
      <c r="EQ972" s="4"/>
      <c r="ER972" s="4"/>
      <c r="ES972" s="4"/>
      <c r="ET972" s="4"/>
      <c r="EU972" s="4"/>
      <c r="EV972" s="4"/>
      <c r="EW972" s="4"/>
      <c r="EX972" s="4"/>
      <c r="EY972" s="4"/>
      <c r="EZ972" s="4"/>
      <c r="FA972" s="4"/>
      <c r="FB972" s="4"/>
      <c r="FC972" s="4"/>
      <c r="FD972" s="4"/>
      <c r="FE972" s="4"/>
      <c r="FF972" s="4"/>
      <c r="FG972" s="4"/>
      <c r="FH972" s="4"/>
      <c r="FI972" s="4"/>
      <c r="FJ972" s="4"/>
      <c r="FK972" s="4"/>
      <c r="FL972" s="4"/>
      <c r="FM972" s="4"/>
      <c r="FN972" s="4"/>
      <c r="FO972" s="4"/>
      <c r="FP972" s="4"/>
      <c r="FQ972" s="4"/>
      <c r="FR972" s="4"/>
      <c r="FS972" s="4"/>
      <c r="FT972" s="4"/>
      <c r="FU972" s="4"/>
      <c r="FV972" s="4"/>
      <c r="FW972" s="4"/>
      <c r="FX972" s="4"/>
      <c r="FY972" s="4"/>
      <c r="FZ972" s="4"/>
      <c r="GA972" s="4"/>
      <c r="GB972" s="4"/>
      <c r="GC972" s="4"/>
      <c r="GD972" s="4"/>
      <c r="GE972" s="4"/>
      <c r="GF972" s="4"/>
      <c r="GG972" s="4"/>
      <c r="GH972" s="4"/>
      <c r="GI972" s="4"/>
      <c r="GJ972" s="4"/>
      <c r="GK972" s="4"/>
      <c r="GL972" s="4"/>
      <c r="GM972" s="4"/>
      <c r="GN972" s="4"/>
      <c r="GO972" s="4"/>
      <c r="GP972" s="4"/>
      <c r="GQ972" s="4"/>
      <c r="GR972" s="4"/>
      <c r="GS972" s="4"/>
      <c r="GT972" s="4"/>
      <c r="GU972" s="4"/>
      <c r="GV972" s="4"/>
      <c r="GW972" s="4"/>
      <c r="GX972" s="4"/>
      <c r="GY972" s="4"/>
      <c r="GZ972" s="4"/>
      <c r="HA972" s="4"/>
      <c r="HB972" s="4"/>
      <c r="HC972" s="4"/>
      <c r="HD972" s="4"/>
      <c r="HE972" s="4"/>
      <c r="HF972" s="4"/>
      <c r="HG972" s="4"/>
      <c r="HH972" s="4"/>
      <c r="HI972" s="4"/>
      <c r="HJ972" s="4"/>
      <c r="HK972" s="4"/>
      <c r="HL972" s="4"/>
      <c r="HM972" s="4"/>
      <c r="HN972" s="4"/>
      <c r="HO972" s="4"/>
      <c r="HP972" s="4"/>
      <c r="HQ972" s="4"/>
      <c r="HR972" s="4"/>
      <c r="HS972" s="4"/>
      <c r="HT972" s="4"/>
      <c r="HU972" s="4"/>
      <c r="HV972" s="4"/>
      <c r="HW972" s="4"/>
      <c r="HX972" s="4"/>
      <c r="HY972" s="4"/>
      <c r="HZ972" s="4"/>
      <c r="IA972" s="4"/>
      <c r="IB972" s="4"/>
      <c r="IC972" s="4"/>
      <c r="ID972" s="4"/>
      <c r="IE972" s="4"/>
      <c r="IF972" s="4"/>
      <c r="IG972" s="4"/>
      <c r="IH972" s="4"/>
      <c r="II972" s="4"/>
      <c r="IJ972" s="4"/>
      <c r="IK972" s="4"/>
      <c r="IL972" s="4"/>
      <c r="IM972" s="4"/>
      <c r="IN972" s="4"/>
      <c r="IO972" s="4"/>
      <c r="IP972" s="4"/>
      <c r="IQ972" s="4"/>
      <c r="IR972" s="4"/>
      <c r="IS972" s="4"/>
      <c r="IT972" s="4"/>
      <c r="IU972" s="4"/>
      <c r="IV972" s="4"/>
    </row>
    <row r="973" spans="1:256" s="209" customFormat="1">
      <c r="A973" s="121"/>
      <c r="B973" s="115"/>
      <c r="C973" s="116"/>
      <c r="D973" s="117"/>
      <c r="E973" s="118"/>
      <c r="F973" s="119"/>
      <c r="G973" s="120"/>
      <c r="H973" s="5"/>
      <c r="I973" s="39"/>
      <c r="J973" s="40"/>
      <c r="K973" s="41"/>
      <c r="L973" s="37"/>
      <c r="N973" s="38"/>
      <c r="O973" s="38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  <c r="EN973" s="4"/>
      <c r="EO973" s="4"/>
      <c r="EP973" s="4"/>
      <c r="EQ973" s="4"/>
      <c r="ER973" s="4"/>
      <c r="ES973" s="4"/>
      <c r="ET973" s="4"/>
      <c r="EU973" s="4"/>
      <c r="EV973" s="4"/>
      <c r="EW973" s="4"/>
      <c r="EX973" s="4"/>
      <c r="EY973" s="4"/>
      <c r="EZ973" s="4"/>
      <c r="FA973" s="4"/>
      <c r="FB973" s="4"/>
      <c r="FC973" s="4"/>
      <c r="FD973" s="4"/>
      <c r="FE973" s="4"/>
      <c r="FF973" s="4"/>
      <c r="FG973" s="4"/>
      <c r="FH973" s="4"/>
      <c r="FI973" s="4"/>
      <c r="FJ973" s="4"/>
      <c r="FK973" s="4"/>
      <c r="FL973" s="4"/>
      <c r="FM973" s="4"/>
      <c r="FN973" s="4"/>
      <c r="FO973" s="4"/>
      <c r="FP973" s="4"/>
      <c r="FQ973" s="4"/>
      <c r="FR973" s="4"/>
      <c r="FS973" s="4"/>
      <c r="FT973" s="4"/>
      <c r="FU973" s="4"/>
      <c r="FV973" s="4"/>
      <c r="FW973" s="4"/>
      <c r="FX973" s="4"/>
      <c r="FY973" s="4"/>
      <c r="FZ973" s="4"/>
      <c r="GA973" s="4"/>
      <c r="GB973" s="4"/>
      <c r="GC973" s="4"/>
      <c r="GD973" s="4"/>
      <c r="GE973" s="4"/>
      <c r="GF973" s="4"/>
      <c r="GG973" s="4"/>
      <c r="GH973" s="4"/>
      <c r="GI973" s="4"/>
      <c r="GJ973" s="4"/>
      <c r="GK973" s="4"/>
      <c r="GL973" s="4"/>
      <c r="GM973" s="4"/>
      <c r="GN973" s="4"/>
      <c r="GO973" s="4"/>
      <c r="GP973" s="4"/>
      <c r="GQ973" s="4"/>
      <c r="GR973" s="4"/>
      <c r="GS973" s="4"/>
      <c r="GT973" s="4"/>
      <c r="GU973" s="4"/>
      <c r="GV973" s="4"/>
      <c r="GW973" s="4"/>
      <c r="GX973" s="4"/>
      <c r="GY973" s="4"/>
      <c r="GZ973" s="4"/>
      <c r="HA973" s="4"/>
      <c r="HB973" s="4"/>
      <c r="HC973" s="4"/>
      <c r="HD973" s="4"/>
      <c r="HE973" s="4"/>
      <c r="HF973" s="4"/>
      <c r="HG973" s="4"/>
      <c r="HH973" s="4"/>
      <c r="HI973" s="4"/>
      <c r="HJ973" s="4"/>
      <c r="HK973" s="4"/>
      <c r="HL973" s="4"/>
      <c r="HM973" s="4"/>
      <c r="HN973" s="4"/>
      <c r="HO973" s="4"/>
      <c r="HP973" s="4"/>
      <c r="HQ973" s="4"/>
      <c r="HR973" s="4"/>
      <c r="HS973" s="4"/>
      <c r="HT973" s="4"/>
      <c r="HU973" s="4"/>
      <c r="HV973" s="4"/>
      <c r="HW973" s="4"/>
      <c r="HX973" s="4"/>
      <c r="HY973" s="4"/>
      <c r="HZ973" s="4"/>
      <c r="IA973" s="4"/>
      <c r="IB973" s="4"/>
      <c r="IC973" s="4"/>
      <c r="ID973" s="4"/>
      <c r="IE973" s="4"/>
      <c r="IF973" s="4"/>
      <c r="IG973" s="4"/>
      <c r="IH973" s="4"/>
      <c r="II973" s="4"/>
      <c r="IJ973" s="4"/>
      <c r="IK973" s="4"/>
      <c r="IL973" s="4"/>
      <c r="IM973" s="4"/>
      <c r="IN973" s="4"/>
      <c r="IO973" s="4"/>
      <c r="IP973" s="4"/>
      <c r="IQ973" s="4"/>
      <c r="IR973" s="4"/>
      <c r="IS973" s="4"/>
      <c r="IT973" s="4"/>
      <c r="IU973" s="4"/>
      <c r="IV973" s="4"/>
    </row>
    <row r="974" spans="1:256" s="209" customFormat="1">
      <c r="A974" s="121"/>
      <c r="B974" s="115"/>
      <c r="C974" s="116"/>
      <c r="D974" s="117"/>
      <c r="E974" s="118"/>
      <c r="F974" s="119"/>
      <c r="G974" s="120"/>
      <c r="H974" s="5"/>
      <c r="I974" s="39"/>
      <c r="J974" s="40"/>
      <c r="K974" s="41"/>
      <c r="L974" s="37"/>
      <c r="N974" s="38"/>
      <c r="O974" s="38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  <c r="EN974" s="4"/>
      <c r="EO974" s="4"/>
      <c r="EP974" s="4"/>
      <c r="EQ974" s="4"/>
      <c r="ER974" s="4"/>
      <c r="ES974" s="4"/>
      <c r="ET974" s="4"/>
      <c r="EU974" s="4"/>
      <c r="EV974" s="4"/>
      <c r="EW974" s="4"/>
      <c r="EX974" s="4"/>
      <c r="EY974" s="4"/>
      <c r="EZ974" s="4"/>
      <c r="FA974" s="4"/>
      <c r="FB974" s="4"/>
      <c r="FC974" s="4"/>
      <c r="FD974" s="4"/>
      <c r="FE974" s="4"/>
      <c r="FF974" s="4"/>
      <c r="FG974" s="4"/>
      <c r="FH974" s="4"/>
      <c r="FI974" s="4"/>
      <c r="FJ974" s="4"/>
      <c r="FK974" s="4"/>
      <c r="FL974" s="4"/>
      <c r="FM974" s="4"/>
      <c r="FN974" s="4"/>
      <c r="FO974" s="4"/>
      <c r="FP974" s="4"/>
      <c r="FQ974" s="4"/>
      <c r="FR974" s="4"/>
      <c r="FS974" s="4"/>
      <c r="FT974" s="4"/>
      <c r="FU974" s="4"/>
      <c r="FV974" s="4"/>
      <c r="FW974" s="4"/>
      <c r="FX974" s="4"/>
      <c r="FY974" s="4"/>
      <c r="FZ974" s="4"/>
      <c r="GA974" s="4"/>
      <c r="GB974" s="4"/>
      <c r="GC974" s="4"/>
      <c r="GD974" s="4"/>
      <c r="GE974" s="4"/>
      <c r="GF974" s="4"/>
      <c r="GG974" s="4"/>
      <c r="GH974" s="4"/>
      <c r="GI974" s="4"/>
      <c r="GJ974" s="4"/>
      <c r="GK974" s="4"/>
      <c r="GL974" s="4"/>
      <c r="GM974" s="4"/>
      <c r="GN974" s="4"/>
      <c r="GO974" s="4"/>
      <c r="GP974" s="4"/>
      <c r="GQ974" s="4"/>
      <c r="GR974" s="4"/>
      <c r="GS974" s="4"/>
      <c r="GT974" s="4"/>
      <c r="GU974" s="4"/>
      <c r="GV974" s="4"/>
      <c r="GW974" s="4"/>
      <c r="GX974" s="4"/>
      <c r="GY974" s="4"/>
      <c r="GZ974" s="4"/>
      <c r="HA974" s="4"/>
      <c r="HB974" s="4"/>
      <c r="HC974" s="4"/>
      <c r="HD974" s="4"/>
      <c r="HE974" s="4"/>
      <c r="HF974" s="4"/>
      <c r="HG974" s="4"/>
      <c r="HH974" s="4"/>
      <c r="HI974" s="4"/>
      <c r="HJ974" s="4"/>
      <c r="HK974" s="4"/>
      <c r="HL974" s="4"/>
      <c r="HM974" s="4"/>
      <c r="HN974" s="4"/>
      <c r="HO974" s="4"/>
      <c r="HP974" s="4"/>
      <c r="HQ974" s="4"/>
      <c r="HR974" s="4"/>
      <c r="HS974" s="4"/>
      <c r="HT974" s="4"/>
      <c r="HU974" s="4"/>
      <c r="HV974" s="4"/>
      <c r="HW974" s="4"/>
      <c r="HX974" s="4"/>
      <c r="HY974" s="4"/>
      <c r="HZ974" s="4"/>
      <c r="IA974" s="4"/>
      <c r="IB974" s="4"/>
      <c r="IC974" s="4"/>
      <c r="ID974" s="4"/>
      <c r="IE974" s="4"/>
      <c r="IF974" s="4"/>
      <c r="IG974" s="4"/>
      <c r="IH974" s="4"/>
      <c r="II974" s="4"/>
      <c r="IJ974" s="4"/>
      <c r="IK974" s="4"/>
      <c r="IL974" s="4"/>
      <c r="IM974" s="4"/>
      <c r="IN974" s="4"/>
      <c r="IO974" s="4"/>
      <c r="IP974" s="4"/>
      <c r="IQ974" s="4"/>
      <c r="IR974" s="4"/>
      <c r="IS974" s="4"/>
      <c r="IT974" s="4"/>
      <c r="IU974" s="4"/>
      <c r="IV974" s="4"/>
    </row>
    <row r="975" spans="1:256" s="209" customFormat="1">
      <c r="A975" s="121"/>
      <c r="B975" s="115"/>
      <c r="C975" s="116"/>
      <c r="D975" s="117"/>
      <c r="E975" s="118"/>
      <c r="F975" s="119"/>
      <c r="G975" s="120"/>
      <c r="H975" s="5"/>
      <c r="I975" s="39"/>
      <c r="J975" s="40"/>
      <c r="K975" s="41"/>
      <c r="L975" s="37"/>
      <c r="N975" s="38"/>
      <c r="O975" s="38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  <c r="EN975" s="4"/>
      <c r="EO975" s="4"/>
      <c r="EP975" s="4"/>
      <c r="EQ975" s="4"/>
      <c r="ER975" s="4"/>
      <c r="ES975" s="4"/>
      <c r="ET975" s="4"/>
      <c r="EU975" s="4"/>
      <c r="EV975" s="4"/>
      <c r="EW975" s="4"/>
      <c r="EX975" s="4"/>
      <c r="EY975" s="4"/>
      <c r="EZ975" s="4"/>
      <c r="FA975" s="4"/>
      <c r="FB975" s="4"/>
      <c r="FC975" s="4"/>
      <c r="FD975" s="4"/>
      <c r="FE975" s="4"/>
      <c r="FF975" s="4"/>
      <c r="FG975" s="4"/>
      <c r="FH975" s="4"/>
      <c r="FI975" s="4"/>
      <c r="FJ975" s="4"/>
      <c r="FK975" s="4"/>
      <c r="FL975" s="4"/>
      <c r="FM975" s="4"/>
      <c r="FN975" s="4"/>
      <c r="FO975" s="4"/>
      <c r="FP975" s="4"/>
      <c r="FQ975" s="4"/>
      <c r="FR975" s="4"/>
      <c r="FS975" s="4"/>
      <c r="FT975" s="4"/>
      <c r="FU975" s="4"/>
      <c r="FV975" s="4"/>
      <c r="FW975" s="4"/>
      <c r="FX975" s="4"/>
      <c r="FY975" s="4"/>
      <c r="FZ975" s="4"/>
      <c r="GA975" s="4"/>
      <c r="GB975" s="4"/>
      <c r="GC975" s="4"/>
      <c r="GD975" s="4"/>
      <c r="GE975" s="4"/>
      <c r="GF975" s="4"/>
      <c r="GG975" s="4"/>
      <c r="GH975" s="4"/>
      <c r="GI975" s="4"/>
      <c r="GJ975" s="4"/>
      <c r="GK975" s="4"/>
      <c r="GL975" s="4"/>
      <c r="GM975" s="4"/>
      <c r="GN975" s="4"/>
      <c r="GO975" s="4"/>
      <c r="GP975" s="4"/>
      <c r="GQ975" s="4"/>
      <c r="GR975" s="4"/>
      <c r="GS975" s="4"/>
      <c r="GT975" s="4"/>
      <c r="GU975" s="4"/>
      <c r="GV975" s="4"/>
      <c r="GW975" s="4"/>
      <c r="GX975" s="4"/>
      <c r="GY975" s="4"/>
      <c r="GZ975" s="4"/>
      <c r="HA975" s="4"/>
      <c r="HB975" s="4"/>
      <c r="HC975" s="4"/>
      <c r="HD975" s="4"/>
      <c r="HE975" s="4"/>
      <c r="HF975" s="4"/>
      <c r="HG975" s="4"/>
      <c r="HH975" s="4"/>
      <c r="HI975" s="4"/>
      <c r="HJ975" s="4"/>
      <c r="HK975" s="4"/>
      <c r="HL975" s="4"/>
      <c r="HM975" s="4"/>
      <c r="HN975" s="4"/>
      <c r="HO975" s="4"/>
      <c r="HP975" s="4"/>
      <c r="HQ975" s="4"/>
      <c r="HR975" s="4"/>
      <c r="HS975" s="4"/>
      <c r="HT975" s="4"/>
      <c r="HU975" s="4"/>
      <c r="HV975" s="4"/>
      <c r="HW975" s="4"/>
      <c r="HX975" s="4"/>
      <c r="HY975" s="4"/>
      <c r="HZ975" s="4"/>
      <c r="IA975" s="4"/>
      <c r="IB975" s="4"/>
      <c r="IC975" s="4"/>
      <c r="ID975" s="4"/>
      <c r="IE975" s="4"/>
      <c r="IF975" s="4"/>
      <c r="IG975" s="4"/>
      <c r="IH975" s="4"/>
      <c r="II975" s="4"/>
      <c r="IJ975" s="4"/>
      <c r="IK975" s="4"/>
      <c r="IL975" s="4"/>
      <c r="IM975" s="4"/>
      <c r="IN975" s="4"/>
      <c r="IO975" s="4"/>
      <c r="IP975" s="4"/>
      <c r="IQ975" s="4"/>
      <c r="IR975" s="4"/>
      <c r="IS975" s="4"/>
      <c r="IT975" s="4"/>
      <c r="IU975" s="4"/>
      <c r="IV975" s="4"/>
    </row>
    <row r="976" spans="1:256" s="209" customFormat="1">
      <c r="A976" s="121"/>
      <c r="B976" s="115"/>
      <c r="C976" s="116"/>
      <c r="D976" s="117"/>
      <c r="E976" s="118"/>
      <c r="F976" s="119"/>
      <c r="G976" s="120"/>
      <c r="H976" s="5"/>
      <c r="I976" s="39"/>
      <c r="J976" s="40"/>
      <c r="K976" s="41"/>
      <c r="L976" s="37"/>
      <c r="N976" s="38"/>
      <c r="O976" s="38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  <c r="EN976" s="4"/>
      <c r="EO976" s="4"/>
      <c r="EP976" s="4"/>
      <c r="EQ976" s="4"/>
      <c r="ER976" s="4"/>
      <c r="ES976" s="4"/>
      <c r="ET976" s="4"/>
      <c r="EU976" s="4"/>
      <c r="EV976" s="4"/>
      <c r="EW976" s="4"/>
      <c r="EX976" s="4"/>
      <c r="EY976" s="4"/>
      <c r="EZ976" s="4"/>
      <c r="FA976" s="4"/>
      <c r="FB976" s="4"/>
      <c r="FC976" s="4"/>
      <c r="FD976" s="4"/>
      <c r="FE976" s="4"/>
      <c r="FF976" s="4"/>
      <c r="FG976" s="4"/>
      <c r="FH976" s="4"/>
      <c r="FI976" s="4"/>
      <c r="FJ976" s="4"/>
      <c r="FK976" s="4"/>
      <c r="FL976" s="4"/>
      <c r="FM976" s="4"/>
      <c r="FN976" s="4"/>
      <c r="FO976" s="4"/>
      <c r="FP976" s="4"/>
      <c r="FQ976" s="4"/>
      <c r="FR976" s="4"/>
      <c r="FS976" s="4"/>
      <c r="FT976" s="4"/>
      <c r="FU976" s="4"/>
      <c r="FV976" s="4"/>
      <c r="FW976" s="4"/>
      <c r="FX976" s="4"/>
      <c r="FY976" s="4"/>
      <c r="FZ976" s="4"/>
      <c r="GA976" s="4"/>
      <c r="GB976" s="4"/>
      <c r="GC976" s="4"/>
      <c r="GD976" s="4"/>
      <c r="GE976" s="4"/>
      <c r="GF976" s="4"/>
      <c r="GG976" s="4"/>
      <c r="GH976" s="4"/>
      <c r="GI976" s="4"/>
      <c r="GJ976" s="4"/>
      <c r="GK976" s="4"/>
      <c r="GL976" s="4"/>
      <c r="GM976" s="4"/>
      <c r="GN976" s="4"/>
      <c r="GO976" s="4"/>
      <c r="GP976" s="4"/>
      <c r="GQ976" s="4"/>
      <c r="GR976" s="4"/>
      <c r="GS976" s="4"/>
      <c r="GT976" s="4"/>
      <c r="GU976" s="4"/>
      <c r="GV976" s="4"/>
      <c r="GW976" s="4"/>
      <c r="GX976" s="4"/>
      <c r="GY976" s="4"/>
      <c r="GZ976" s="4"/>
      <c r="HA976" s="4"/>
      <c r="HB976" s="4"/>
      <c r="HC976" s="4"/>
      <c r="HD976" s="4"/>
      <c r="HE976" s="4"/>
      <c r="HF976" s="4"/>
      <c r="HG976" s="4"/>
      <c r="HH976" s="4"/>
      <c r="HI976" s="4"/>
      <c r="HJ976" s="4"/>
      <c r="HK976" s="4"/>
      <c r="HL976" s="4"/>
      <c r="HM976" s="4"/>
      <c r="HN976" s="4"/>
      <c r="HO976" s="4"/>
      <c r="HP976" s="4"/>
      <c r="HQ976" s="4"/>
      <c r="HR976" s="4"/>
      <c r="HS976" s="4"/>
      <c r="HT976" s="4"/>
      <c r="HU976" s="4"/>
      <c r="HV976" s="4"/>
      <c r="HW976" s="4"/>
      <c r="HX976" s="4"/>
      <c r="HY976" s="4"/>
      <c r="HZ976" s="4"/>
      <c r="IA976" s="4"/>
      <c r="IB976" s="4"/>
      <c r="IC976" s="4"/>
      <c r="ID976" s="4"/>
      <c r="IE976" s="4"/>
      <c r="IF976" s="4"/>
      <c r="IG976" s="4"/>
      <c r="IH976" s="4"/>
      <c r="II976" s="4"/>
      <c r="IJ976" s="4"/>
      <c r="IK976" s="4"/>
      <c r="IL976" s="4"/>
      <c r="IM976" s="4"/>
      <c r="IN976" s="4"/>
      <c r="IO976" s="4"/>
      <c r="IP976" s="4"/>
      <c r="IQ976" s="4"/>
      <c r="IR976" s="4"/>
      <c r="IS976" s="4"/>
      <c r="IT976" s="4"/>
      <c r="IU976" s="4"/>
      <c r="IV976" s="4"/>
    </row>
    <row r="977" spans="1:256" s="209" customFormat="1">
      <c r="A977" s="121"/>
      <c r="B977" s="115"/>
      <c r="C977" s="116"/>
      <c r="D977" s="117"/>
      <c r="E977" s="118"/>
      <c r="F977" s="119"/>
      <c r="G977" s="120"/>
      <c r="H977" s="5"/>
      <c r="I977" s="39"/>
      <c r="J977" s="40"/>
      <c r="K977" s="41"/>
      <c r="L977" s="37"/>
      <c r="N977" s="38"/>
      <c r="O977" s="38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  <c r="EN977" s="4"/>
      <c r="EO977" s="4"/>
      <c r="EP977" s="4"/>
      <c r="EQ977" s="4"/>
      <c r="ER977" s="4"/>
      <c r="ES977" s="4"/>
      <c r="ET977" s="4"/>
      <c r="EU977" s="4"/>
      <c r="EV977" s="4"/>
      <c r="EW977" s="4"/>
      <c r="EX977" s="4"/>
      <c r="EY977" s="4"/>
      <c r="EZ977" s="4"/>
      <c r="FA977" s="4"/>
      <c r="FB977" s="4"/>
      <c r="FC977" s="4"/>
      <c r="FD977" s="4"/>
      <c r="FE977" s="4"/>
      <c r="FF977" s="4"/>
      <c r="FG977" s="4"/>
      <c r="FH977" s="4"/>
      <c r="FI977" s="4"/>
      <c r="FJ977" s="4"/>
      <c r="FK977" s="4"/>
      <c r="FL977" s="4"/>
      <c r="FM977" s="4"/>
      <c r="FN977" s="4"/>
      <c r="FO977" s="4"/>
      <c r="FP977" s="4"/>
      <c r="FQ977" s="4"/>
      <c r="FR977" s="4"/>
      <c r="FS977" s="4"/>
      <c r="FT977" s="4"/>
      <c r="FU977" s="4"/>
      <c r="FV977" s="4"/>
      <c r="FW977" s="4"/>
      <c r="FX977" s="4"/>
      <c r="FY977" s="4"/>
      <c r="FZ977" s="4"/>
      <c r="GA977" s="4"/>
      <c r="GB977" s="4"/>
      <c r="GC977" s="4"/>
      <c r="GD977" s="4"/>
      <c r="GE977" s="4"/>
      <c r="GF977" s="4"/>
      <c r="GG977" s="4"/>
      <c r="GH977" s="4"/>
      <c r="GI977" s="4"/>
      <c r="GJ977" s="4"/>
      <c r="GK977" s="4"/>
      <c r="GL977" s="4"/>
      <c r="GM977" s="4"/>
      <c r="GN977" s="4"/>
      <c r="GO977" s="4"/>
      <c r="GP977" s="4"/>
      <c r="GQ977" s="4"/>
      <c r="GR977" s="4"/>
      <c r="GS977" s="4"/>
      <c r="GT977" s="4"/>
      <c r="GU977" s="4"/>
      <c r="GV977" s="4"/>
      <c r="GW977" s="4"/>
      <c r="GX977" s="4"/>
      <c r="GY977" s="4"/>
      <c r="GZ977" s="4"/>
      <c r="HA977" s="4"/>
      <c r="HB977" s="4"/>
      <c r="HC977" s="4"/>
      <c r="HD977" s="4"/>
      <c r="HE977" s="4"/>
      <c r="HF977" s="4"/>
      <c r="HG977" s="4"/>
      <c r="HH977" s="4"/>
      <c r="HI977" s="4"/>
      <c r="HJ977" s="4"/>
      <c r="HK977" s="4"/>
      <c r="HL977" s="4"/>
      <c r="HM977" s="4"/>
      <c r="HN977" s="4"/>
      <c r="HO977" s="4"/>
      <c r="HP977" s="4"/>
      <c r="HQ977" s="4"/>
      <c r="HR977" s="4"/>
      <c r="HS977" s="4"/>
      <c r="HT977" s="4"/>
      <c r="HU977" s="4"/>
      <c r="HV977" s="4"/>
      <c r="HW977" s="4"/>
      <c r="HX977" s="4"/>
      <c r="HY977" s="4"/>
      <c r="HZ977" s="4"/>
      <c r="IA977" s="4"/>
      <c r="IB977" s="4"/>
      <c r="IC977" s="4"/>
      <c r="ID977" s="4"/>
      <c r="IE977" s="4"/>
      <c r="IF977" s="4"/>
      <c r="IG977" s="4"/>
      <c r="IH977" s="4"/>
      <c r="II977" s="4"/>
      <c r="IJ977" s="4"/>
      <c r="IK977" s="4"/>
      <c r="IL977" s="4"/>
      <c r="IM977" s="4"/>
      <c r="IN977" s="4"/>
      <c r="IO977" s="4"/>
      <c r="IP977" s="4"/>
      <c r="IQ977" s="4"/>
      <c r="IR977" s="4"/>
      <c r="IS977" s="4"/>
      <c r="IT977" s="4"/>
      <c r="IU977" s="4"/>
      <c r="IV977" s="4"/>
    </row>
    <row r="978" spans="1:256" s="209" customFormat="1">
      <c r="A978" s="121"/>
      <c r="B978" s="115"/>
      <c r="C978" s="116"/>
      <c r="D978" s="117"/>
      <c r="E978" s="118"/>
      <c r="F978" s="119"/>
      <c r="G978" s="120"/>
      <c r="H978" s="5"/>
      <c r="I978" s="39"/>
      <c r="J978" s="40"/>
      <c r="K978" s="41"/>
      <c r="L978" s="37"/>
      <c r="N978" s="38"/>
      <c r="O978" s="38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  <c r="EN978" s="4"/>
      <c r="EO978" s="4"/>
      <c r="EP978" s="4"/>
      <c r="EQ978" s="4"/>
      <c r="ER978" s="4"/>
      <c r="ES978" s="4"/>
      <c r="ET978" s="4"/>
      <c r="EU978" s="4"/>
      <c r="EV978" s="4"/>
      <c r="EW978" s="4"/>
      <c r="EX978" s="4"/>
      <c r="EY978" s="4"/>
      <c r="EZ978" s="4"/>
      <c r="FA978" s="4"/>
      <c r="FB978" s="4"/>
      <c r="FC978" s="4"/>
      <c r="FD978" s="4"/>
      <c r="FE978" s="4"/>
      <c r="FF978" s="4"/>
      <c r="FG978" s="4"/>
      <c r="FH978" s="4"/>
      <c r="FI978" s="4"/>
      <c r="FJ978" s="4"/>
      <c r="FK978" s="4"/>
      <c r="FL978" s="4"/>
      <c r="FM978" s="4"/>
      <c r="FN978" s="4"/>
      <c r="FO978" s="4"/>
      <c r="FP978" s="4"/>
      <c r="FQ978" s="4"/>
      <c r="FR978" s="4"/>
      <c r="FS978" s="4"/>
      <c r="FT978" s="4"/>
      <c r="FU978" s="4"/>
      <c r="FV978" s="4"/>
      <c r="FW978" s="4"/>
      <c r="FX978" s="4"/>
      <c r="FY978" s="4"/>
      <c r="FZ978" s="4"/>
      <c r="GA978" s="4"/>
      <c r="GB978" s="4"/>
      <c r="GC978" s="4"/>
      <c r="GD978" s="4"/>
      <c r="GE978" s="4"/>
      <c r="GF978" s="4"/>
      <c r="GG978" s="4"/>
      <c r="GH978" s="4"/>
      <c r="GI978" s="4"/>
      <c r="GJ978" s="4"/>
      <c r="GK978" s="4"/>
      <c r="GL978" s="4"/>
      <c r="GM978" s="4"/>
      <c r="GN978" s="4"/>
      <c r="GO978" s="4"/>
      <c r="GP978" s="4"/>
      <c r="GQ978" s="4"/>
      <c r="GR978" s="4"/>
      <c r="GS978" s="4"/>
      <c r="GT978" s="4"/>
      <c r="GU978" s="4"/>
      <c r="GV978" s="4"/>
      <c r="GW978" s="4"/>
      <c r="GX978" s="4"/>
      <c r="GY978" s="4"/>
      <c r="GZ978" s="4"/>
      <c r="HA978" s="4"/>
      <c r="HB978" s="4"/>
      <c r="HC978" s="4"/>
      <c r="HD978" s="4"/>
      <c r="HE978" s="4"/>
      <c r="HF978" s="4"/>
      <c r="HG978" s="4"/>
      <c r="HH978" s="4"/>
      <c r="HI978" s="4"/>
      <c r="HJ978" s="4"/>
      <c r="HK978" s="4"/>
      <c r="HL978" s="4"/>
      <c r="HM978" s="4"/>
      <c r="HN978" s="4"/>
      <c r="HO978" s="4"/>
      <c r="HP978" s="4"/>
      <c r="HQ978" s="4"/>
      <c r="HR978" s="4"/>
      <c r="HS978" s="4"/>
      <c r="HT978" s="4"/>
      <c r="HU978" s="4"/>
      <c r="HV978" s="4"/>
      <c r="HW978" s="4"/>
      <c r="HX978" s="4"/>
      <c r="HY978" s="4"/>
      <c r="HZ978" s="4"/>
      <c r="IA978" s="4"/>
      <c r="IB978" s="4"/>
      <c r="IC978" s="4"/>
      <c r="ID978" s="4"/>
      <c r="IE978" s="4"/>
      <c r="IF978" s="4"/>
      <c r="IG978" s="4"/>
      <c r="IH978" s="4"/>
      <c r="II978" s="4"/>
      <c r="IJ978" s="4"/>
      <c r="IK978" s="4"/>
      <c r="IL978" s="4"/>
      <c r="IM978" s="4"/>
      <c r="IN978" s="4"/>
      <c r="IO978" s="4"/>
      <c r="IP978" s="4"/>
      <c r="IQ978" s="4"/>
      <c r="IR978" s="4"/>
      <c r="IS978" s="4"/>
      <c r="IT978" s="4"/>
      <c r="IU978" s="4"/>
      <c r="IV978" s="4"/>
    </row>
    <row r="979" spans="1:256" s="209" customFormat="1">
      <c r="A979" s="121"/>
      <c r="B979" s="115"/>
      <c r="C979" s="116"/>
      <c r="D979" s="117"/>
      <c r="E979" s="118"/>
      <c r="F979" s="119"/>
      <c r="G979" s="120"/>
      <c r="H979" s="5"/>
      <c r="I979" s="39"/>
      <c r="J979" s="40"/>
      <c r="K979" s="41"/>
      <c r="L979" s="37"/>
      <c r="N979" s="38"/>
      <c r="O979" s="38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  <c r="EN979" s="4"/>
      <c r="EO979" s="4"/>
      <c r="EP979" s="4"/>
      <c r="EQ979" s="4"/>
      <c r="ER979" s="4"/>
      <c r="ES979" s="4"/>
      <c r="ET979" s="4"/>
      <c r="EU979" s="4"/>
      <c r="EV979" s="4"/>
      <c r="EW979" s="4"/>
      <c r="EX979" s="4"/>
      <c r="EY979" s="4"/>
      <c r="EZ979" s="4"/>
      <c r="FA979" s="4"/>
      <c r="FB979" s="4"/>
      <c r="FC979" s="4"/>
      <c r="FD979" s="4"/>
      <c r="FE979" s="4"/>
      <c r="FF979" s="4"/>
      <c r="FG979" s="4"/>
      <c r="FH979" s="4"/>
      <c r="FI979" s="4"/>
      <c r="FJ979" s="4"/>
      <c r="FK979" s="4"/>
      <c r="FL979" s="4"/>
      <c r="FM979" s="4"/>
      <c r="FN979" s="4"/>
      <c r="FO979" s="4"/>
      <c r="FP979" s="4"/>
      <c r="FQ979" s="4"/>
      <c r="FR979" s="4"/>
      <c r="FS979" s="4"/>
      <c r="FT979" s="4"/>
      <c r="FU979" s="4"/>
      <c r="FV979" s="4"/>
      <c r="FW979" s="4"/>
      <c r="FX979" s="4"/>
      <c r="FY979" s="4"/>
      <c r="FZ979" s="4"/>
      <c r="GA979" s="4"/>
      <c r="GB979" s="4"/>
      <c r="GC979" s="4"/>
      <c r="GD979" s="4"/>
      <c r="GE979" s="4"/>
      <c r="GF979" s="4"/>
      <c r="GG979" s="4"/>
      <c r="GH979" s="4"/>
      <c r="GI979" s="4"/>
      <c r="GJ979" s="4"/>
      <c r="GK979" s="4"/>
      <c r="GL979" s="4"/>
      <c r="GM979" s="4"/>
      <c r="GN979" s="4"/>
      <c r="GO979" s="4"/>
      <c r="GP979" s="4"/>
      <c r="GQ979" s="4"/>
      <c r="GR979" s="4"/>
      <c r="GS979" s="4"/>
      <c r="GT979" s="4"/>
      <c r="GU979" s="4"/>
      <c r="GV979" s="4"/>
      <c r="GW979" s="4"/>
      <c r="GX979" s="4"/>
      <c r="GY979" s="4"/>
      <c r="GZ979" s="4"/>
      <c r="HA979" s="4"/>
      <c r="HB979" s="4"/>
      <c r="HC979" s="4"/>
      <c r="HD979" s="4"/>
      <c r="HE979" s="4"/>
      <c r="HF979" s="4"/>
      <c r="HG979" s="4"/>
      <c r="HH979" s="4"/>
      <c r="HI979" s="4"/>
      <c r="HJ979" s="4"/>
      <c r="HK979" s="4"/>
      <c r="HL979" s="4"/>
      <c r="HM979" s="4"/>
      <c r="HN979" s="4"/>
      <c r="HO979" s="4"/>
      <c r="HP979" s="4"/>
      <c r="HQ979" s="4"/>
      <c r="HR979" s="4"/>
      <c r="HS979" s="4"/>
      <c r="HT979" s="4"/>
      <c r="HU979" s="4"/>
      <c r="HV979" s="4"/>
      <c r="HW979" s="4"/>
      <c r="HX979" s="4"/>
      <c r="HY979" s="4"/>
      <c r="HZ979" s="4"/>
      <c r="IA979" s="4"/>
      <c r="IB979" s="4"/>
      <c r="IC979" s="4"/>
      <c r="ID979" s="4"/>
      <c r="IE979" s="4"/>
      <c r="IF979" s="4"/>
      <c r="IG979" s="4"/>
      <c r="IH979" s="4"/>
      <c r="II979" s="4"/>
      <c r="IJ979" s="4"/>
      <c r="IK979" s="4"/>
      <c r="IL979" s="4"/>
      <c r="IM979" s="4"/>
      <c r="IN979" s="4"/>
      <c r="IO979" s="4"/>
      <c r="IP979" s="4"/>
      <c r="IQ979" s="4"/>
      <c r="IR979" s="4"/>
      <c r="IS979" s="4"/>
      <c r="IT979" s="4"/>
      <c r="IU979" s="4"/>
      <c r="IV979" s="4"/>
    </row>
    <row r="980" spans="1:256" s="209" customFormat="1">
      <c r="A980" s="121"/>
      <c r="B980" s="115"/>
      <c r="C980" s="116"/>
      <c r="D980" s="117"/>
      <c r="E980" s="118"/>
      <c r="F980" s="119"/>
      <c r="G980" s="120"/>
      <c r="H980" s="5"/>
      <c r="I980" s="39"/>
      <c r="J980" s="40"/>
      <c r="K980" s="41"/>
      <c r="L980" s="37"/>
      <c r="N980" s="38"/>
      <c r="O980" s="38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  <c r="EN980" s="4"/>
      <c r="EO980" s="4"/>
      <c r="EP980" s="4"/>
      <c r="EQ980" s="4"/>
      <c r="ER980" s="4"/>
      <c r="ES980" s="4"/>
      <c r="ET980" s="4"/>
      <c r="EU980" s="4"/>
      <c r="EV980" s="4"/>
      <c r="EW980" s="4"/>
      <c r="EX980" s="4"/>
      <c r="EY980" s="4"/>
      <c r="EZ980" s="4"/>
      <c r="FA980" s="4"/>
      <c r="FB980" s="4"/>
      <c r="FC980" s="4"/>
      <c r="FD980" s="4"/>
      <c r="FE980" s="4"/>
      <c r="FF980" s="4"/>
      <c r="FG980" s="4"/>
      <c r="FH980" s="4"/>
      <c r="FI980" s="4"/>
      <c r="FJ980" s="4"/>
      <c r="FK980" s="4"/>
      <c r="FL980" s="4"/>
      <c r="FM980" s="4"/>
      <c r="FN980" s="4"/>
      <c r="FO980" s="4"/>
      <c r="FP980" s="4"/>
      <c r="FQ980" s="4"/>
      <c r="FR980" s="4"/>
      <c r="FS980" s="4"/>
      <c r="FT980" s="4"/>
      <c r="FU980" s="4"/>
      <c r="FV980" s="4"/>
      <c r="FW980" s="4"/>
      <c r="FX980" s="4"/>
      <c r="FY980" s="4"/>
      <c r="FZ980" s="4"/>
      <c r="GA980" s="4"/>
      <c r="GB980" s="4"/>
      <c r="GC980" s="4"/>
      <c r="GD980" s="4"/>
      <c r="GE980" s="4"/>
      <c r="GF980" s="4"/>
      <c r="GG980" s="4"/>
      <c r="GH980" s="4"/>
      <c r="GI980" s="4"/>
      <c r="GJ980" s="4"/>
      <c r="GK980" s="4"/>
      <c r="GL980" s="4"/>
      <c r="GM980" s="4"/>
      <c r="GN980" s="4"/>
      <c r="GO980" s="4"/>
      <c r="GP980" s="4"/>
      <c r="GQ980" s="4"/>
      <c r="GR980" s="4"/>
      <c r="GS980" s="4"/>
      <c r="GT980" s="4"/>
      <c r="GU980" s="4"/>
      <c r="GV980" s="4"/>
      <c r="GW980" s="4"/>
      <c r="GX980" s="4"/>
      <c r="GY980" s="4"/>
      <c r="GZ980" s="4"/>
      <c r="HA980" s="4"/>
      <c r="HB980" s="4"/>
      <c r="HC980" s="4"/>
      <c r="HD980" s="4"/>
      <c r="HE980" s="4"/>
      <c r="HF980" s="4"/>
      <c r="HG980" s="4"/>
      <c r="HH980" s="4"/>
      <c r="HI980" s="4"/>
      <c r="HJ980" s="4"/>
      <c r="HK980" s="4"/>
      <c r="HL980" s="4"/>
      <c r="HM980" s="4"/>
      <c r="HN980" s="4"/>
      <c r="HO980" s="4"/>
      <c r="HP980" s="4"/>
      <c r="HQ980" s="4"/>
      <c r="HR980" s="4"/>
      <c r="HS980" s="4"/>
      <c r="HT980" s="4"/>
      <c r="HU980" s="4"/>
      <c r="HV980" s="4"/>
      <c r="HW980" s="4"/>
      <c r="HX980" s="4"/>
      <c r="HY980" s="4"/>
      <c r="HZ980" s="4"/>
      <c r="IA980" s="4"/>
      <c r="IB980" s="4"/>
      <c r="IC980" s="4"/>
      <c r="ID980" s="4"/>
      <c r="IE980" s="4"/>
      <c r="IF980" s="4"/>
      <c r="IG980" s="4"/>
      <c r="IH980" s="4"/>
      <c r="II980" s="4"/>
      <c r="IJ980" s="4"/>
      <c r="IK980" s="4"/>
      <c r="IL980" s="4"/>
      <c r="IM980" s="4"/>
      <c r="IN980" s="4"/>
      <c r="IO980" s="4"/>
      <c r="IP980" s="4"/>
      <c r="IQ980" s="4"/>
      <c r="IR980" s="4"/>
      <c r="IS980" s="4"/>
      <c r="IT980" s="4"/>
      <c r="IU980" s="4"/>
      <c r="IV980" s="4"/>
    </row>
    <row r="981" spans="1:256" s="209" customFormat="1">
      <c r="A981" s="121"/>
      <c r="B981" s="115"/>
      <c r="C981" s="116"/>
      <c r="D981" s="117"/>
      <c r="E981" s="118"/>
      <c r="F981" s="119"/>
      <c r="G981" s="120"/>
      <c r="H981" s="5"/>
      <c r="I981" s="39"/>
      <c r="J981" s="40"/>
      <c r="K981" s="41"/>
      <c r="L981" s="37"/>
      <c r="N981" s="38"/>
      <c r="O981" s="38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  <c r="EN981" s="4"/>
      <c r="EO981" s="4"/>
      <c r="EP981" s="4"/>
      <c r="EQ981" s="4"/>
      <c r="ER981" s="4"/>
      <c r="ES981" s="4"/>
      <c r="ET981" s="4"/>
      <c r="EU981" s="4"/>
      <c r="EV981" s="4"/>
      <c r="EW981" s="4"/>
      <c r="EX981" s="4"/>
      <c r="EY981" s="4"/>
      <c r="EZ981" s="4"/>
      <c r="FA981" s="4"/>
      <c r="FB981" s="4"/>
      <c r="FC981" s="4"/>
      <c r="FD981" s="4"/>
      <c r="FE981" s="4"/>
      <c r="FF981" s="4"/>
      <c r="FG981" s="4"/>
      <c r="FH981" s="4"/>
      <c r="FI981" s="4"/>
      <c r="FJ981" s="4"/>
      <c r="FK981" s="4"/>
      <c r="FL981" s="4"/>
      <c r="FM981" s="4"/>
      <c r="FN981" s="4"/>
      <c r="FO981" s="4"/>
      <c r="FP981" s="4"/>
      <c r="FQ981" s="4"/>
      <c r="FR981" s="4"/>
      <c r="FS981" s="4"/>
      <c r="FT981" s="4"/>
      <c r="FU981" s="4"/>
      <c r="FV981" s="4"/>
      <c r="FW981" s="4"/>
      <c r="FX981" s="4"/>
      <c r="FY981" s="4"/>
      <c r="FZ981" s="4"/>
      <c r="GA981" s="4"/>
      <c r="GB981" s="4"/>
      <c r="GC981" s="4"/>
      <c r="GD981" s="4"/>
      <c r="GE981" s="4"/>
      <c r="GF981" s="4"/>
      <c r="GG981" s="4"/>
      <c r="GH981" s="4"/>
      <c r="GI981" s="4"/>
      <c r="GJ981" s="4"/>
      <c r="GK981" s="4"/>
      <c r="GL981" s="4"/>
      <c r="GM981" s="4"/>
      <c r="GN981" s="4"/>
      <c r="GO981" s="4"/>
      <c r="GP981" s="4"/>
      <c r="GQ981" s="4"/>
      <c r="GR981" s="4"/>
      <c r="GS981" s="4"/>
      <c r="GT981" s="4"/>
      <c r="GU981" s="4"/>
      <c r="GV981" s="4"/>
      <c r="GW981" s="4"/>
      <c r="GX981" s="4"/>
      <c r="GY981" s="4"/>
      <c r="GZ981" s="4"/>
      <c r="HA981" s="4"/>
      <c r="HB981" s="4"/>
      <c r="HC981" s="4"/>
      <c r="HD981" s="4"/>
      <c r="HE981" s="4"/>
      <c r="HF981" s="4"/>
      <c r="HG981" s="4"/>
      <c r="HH981" s="4"/>
      <c r="HI981" s="4"/>
      <c r="HJ981" s="4"/>
      <c r="HK981" s="4"/>
      <c r="HL981" s="4"/>
      <c r="HM981" s="4"/>
      <c r="HN981" s="4"/>
      <c r="HO981" s="4"/>
      <c r="HP981" s="4"/>
      <c r="HQ981" s="4"/>
      <c r="HR981" s="4"/>
      <c r="HS981" s="4"/>
      <c r="HT981" s="4"/>
      <c r="HU981" s="4"/>
      <c r="HV981" s="4"/>
      <c r="HW981" s="4"/>
      <c r="HX981" s="4"/>
      <c r="HY981" s="4"/>
      <c r="HZ981" s="4"/>
      <c r="IA981" s="4"/>
      <c r="IB981" s="4"/>
      <c r="IC981" s="4"/>
      <c r="ID981" s="4"/>
      <c r="IE981" s="4"/>
      <c r="IF981" s="4"/>
      <c r="IG981" s="4"/>
      <c r="IH981" s="4"/>
      <c r="II981" s="4"/>
      <c r="IJ981" s="4"/>
      <c r="IK981" s="4"/>
      <c r="IL981" s="4"/>
      <c r="IM981" s="4"/>
      <c r="IN981" s="4"/>
      <c r="IO981" s="4"/>
      <c r="IP981" s="4"/>
      <c r="IQ981" s="4"/>
      <c r="IR981" s="4"/>
      <c r="IS981" s="4"/>
      <c r="IT981" s="4"/>
      <c r="IU981" s="4"/>
      <c r="IV981" s="4"/>
    </row>
    <row r="982" spans="1:256" s="209" customFormat="1">
      <c r="A982" s="121"/>
      <c r="B982" s="115"/>
      <c r="C982" s="116"/>
      <c r="D982" s="117"/>
      <c r="E982" s="118"/>
      <c r="F982" s="119"/>
      <c r="G982" s="120"/>
      <c r="H982" s="5"/>
      <c r="I982" s="39"/>
      <c r="J982" s="40"/>
      <c r="K982" s="41"/>
      <c r="L982" s="37"/>
      <c r="N982" s="38"/>
      <c r="O982" s="38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  <c r="EN982" s="4"/>
      <c r="EO982" s="4"/>
      <c r="EP982" s="4"/>
      <c r="EQ982" s="4"/>
      <c r="ER982" s="4"/>
      <c r="ES982" s="4"/>
      <c r="ET982" s="4"/>
      <c r="EU982" s="4"/>
      <c r="EV982" s="4"/>
      <c r="EW982" s="4"/>
      <c r="EX982" s="4"/>
      <c r="EY982" s="4"/>
      <c r="EZ982" s="4"/>
      <c r="FA982" s="4"/>
      <c r="FB982" s="4"/>
      <c r="FC982" s="4"/>
      <c r="FD982" s="4"/>
      <c r="FE982" s="4"/>
      <c r="FF982" s="4"/>
      <c r="FG982" s="4"/>
      <c r="FH982" s="4"/>
      <c r="FI982" s="4"/>
      <c r="FJ982" s="4"/>
      <c r="FK982" s="4"/>
      <c r="FL982" s="4"/>
      <c r="FM982" s="4"/>
      <c r="FN982" s="4"/>
      <c r="FO982" s="4"/>
      <c r="FP982" s="4"/>
      <c r="FQ982" s="4"/>
      <c r="FR982" s="4"/>
      <c r="FS982" s="4"/>
      <c r="FT982" s="4"/>
      <c r="FU982" s="4"/>
      <c r="FV982" s="4"/>
      <c r="FW982" s="4"/>
      <c r="FX982" s="4"/>
      <c r="FY982" s="4"/>
      <c r="FZ982" s="4"/>
      <c r="GA982" s="4"/>
      <c r="GB982" s="4"/>
      <c r="GC982" s="4"/>
      <c r="GD982" s="4"/>
      <c r="GE982" s="4"/>
      <c r="GF982" s="4"/>
      <c r="GG982" s="4"/>
      <c r="GH982" s="4"/>
      <c r="GI982" s="4"/>
      <c r="GJ982" s="4"/>
      <c r="GK982" s="4"/>
      <c r="GL982" s="4"/>
      <c r="GM982" s="4"/>
      <c r="GN982" s="4"/>
      <c r="GO982" s="4"/>
      <c r="GP982" s="4"/>
      <c r="GQ982" s="4"/>
      <c r="GR982" s="4"/>
      <c r="GS982" s="4"/>
      <c r="GT982" s="4"/>
      <c r="GU982" s="4"/>
      <c r="GV982" s="4"/>
      <c r="GW982" s="4"/>
      <c r="GX982" s="4"/>
      <c r="GY982" s="4"/>
      <c r="GZ982" s="4"/>
      <c r="HA982" s="4"/>
      <c r="HB982" s="4"/>
      <c r="HC982" s="4"/>
      <c r="HD982" s="4"/>
      <c r="HE982" s="4"/>
      <c r="HF982" s="4"/>
      <c r="HG982" s="4"/>
      <c r="HH982" s="4"/>
      <c r="HI982" s="4"/>
      <c r="HJ982" s="4"/>
      <c r="HK982" s="4"/>
      <c r="HL982" s="4"/>
      <c r="HM982" s="4"/>
      <c r="HN982" s="4"/>
      <c r="HO982" s="4"/>
      <c r="HP982" s="4"/>
      <c r="HQ982" s="4"/>
      <c r="HR982" s="4"/>
      <c r="HS982" s="4"/>
      <c r="HT982" s="4"/>
      <c r="HU982" s="4"/>
      <c r="HV982" s="4"/>
      <c r="HW982" s="4"/>
      <c r="HX982" s="4"/>
      <c r="HY982" s="4"/>
      <c r="HZ982" s="4"/>
      <c r="IA982" s="4"/>
      <c r="IB982" s="4"/>
      <c r="IC982" s="4"/>
      <c r="ID982" s="4"/>
      <c r="IE982" s="4"/>
      <c r="IF982" s="4"/>
      <c r="IG982" s="4"/>
      <c r="IH982" s="4"/>
      <c r="II982" s="4"/>
      <c r="IJ982" s="4"/>
      <c r="IK982" s="4"/>
      <c r="IL982" s="4"/>
      <c r="IM982" s="4"/>
      <c r="IN982" s="4"/>
      <c r="IO982" s="4"/>
      <c r="IP982" s="4"/>
      <c r="IQ982" s="4"/>
      <c r="IR982" s="4"/>
      <c r="IS982" s="4"/>
      <c r="IT982" s="4"/>
      <c r="IU982" s="4"/>
      <c r="IV982" s="4"/>
    </row>
    <row r="983" spans="1:256" s="209" customFormat="1">
      <c r="A983" s="121"/>
      <c r="B983" s="115"/>
      <c r="C983" s="116"/>
      <c r="D983" s="117"/>
      <c r="E983" s="118"/>
      <c r="F983" s="119"/>
      <c r="G983" s="120"/>
      <c r="H983" s="5"/>
      <c r="I983" s="39"/>
      <c r="J983" s="40"/>
      <c r="K983" s="41"/>
      <c r="L983" s="37"/>
      <c r="N983" s="38"/>
      <c r="O983" s="38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  <c r="EN983" s="4"/>
      <c r="EO983" s="4"/>
      <c r="EP983" s="4"/>
      <c r="EQ983" s="4"/>
      <c r="ER983" s="4"/>
      <c r="ES983" s="4"/>
      <c r="ET983" s="4"/>
      <c r="EU983" s="4"/>
      <c r="EV983" s="4"/>
      <c r="EW983" s="4"/>
      <c r="EX983" s="4"/>
      <c r="EY983" s="4"/>
      <c r="EZ983" s="4"/>
      <c r="FA983" s="4"/>
      <c r="FB983" s="4"/>
      <c r="FC983" s="4"/>
      <c r="FD983" s="4"/>
      <c r="FE983" s="4"/>
      <c r="FF983" s="4"/>
      <c r="FG983" s="4"/>
      <c r="FH983" s="4"/>
      <c r="FI983" s="4"/>
      <c r="FJ983" s="4"/>
      <c r="FK983" s="4"/>
      <c r="FL983" s="4"/>
      <c r="FM983" s="4"/>
      <c r="FN983" s="4"/>
      <c r="FO983" s="4"/>
      <c r="FP983" s="4"/>
      <c r="FQ983" s="4"/>
      <c r="FR983" s="4"/>
      <c r="FS983" s="4"/>
      <c r="FT983" s="4"/>
      <c r="FU983" s="4"/>
      <c r="FV983" s="4"/>
      <c r="FW983" s="4"/>
      <c r="FX983" s="4"/>
      <c r="FY983" s="4"/>
      <c r="FZ983" s="4"/>
      <c r="GA983" s="4"/>
      <c r="GB983" s="4"/>
      <c r="GC983" s="4"/>
      <c r="GD983" s="4"/>
      <c r="GE983" s="4"/>
      <c r="GF983" s="4"/>
      <c r="GG983" s="4"/>
      <c r="GH983" s="4"/>
      <c r="GI983" s="4"/>
      <c r="GJ983" s="4"/>
      <c r="GK983" s="4"/>
      <c r="GL983" s="4"/>
      <c r="GM983" s="4"/>
      <c r="GN983" s="4"/>
      <c r="GO983" s="4"/>
      <c r="GP983" s="4"/>
      <c r="GQ983" s="4"/>
      <c r="GR983" s="4"/>
      <c r="GS983" s="4"/>
      <c r="GT983" s="4"/>
      <c r="GU983" s="4"/>
      <c r="GV983" s="4"/>
      <c r="GW983" s="4"/>
      <c r="GX983" s="4"/>
      <c r="GY983" s="4"/>
      <c r="GZ983" s="4"/>
      <c r="HA983" s="4"/>
      <c r="HB983" s="4"/>
      <c r="HC983" s="4"/>
      <c r="HD983" s="4"/>
      <c r="HE983" s="4"/>
      <c r="HF983" s="4"/>
      <c r="HG983" s="4"/>
      <c r="HH983" s="4"/>
      <c r="HI983" s="4"/>
      <c r="HJ983" s="4"/>
      <c r="HK983" s="4"/>
      <c r="HL983" s="4"/>
      <c r="HM983" s="4"/>
      <c r="HN983" s="4"/>
      <c r="HO983" s="4"/>
      <c r="HP983" s="4"/>
      <c r="HQ983" s="4"/>
      <c r="HR983" s="4"/>
      <c r="HS983" s="4"/>
      <c r="HT983" s="4"/>
      <c r="HU983" s="4"/>
      <c r="HV983" s="4"/>
      <c r="HW983" s="4"/>
      <c r="HX983" s="4"/>
      <c r="HY983" s="4"/>
      <c r="HZ983" s="4"/>
      <c r="IA983" s="4"/>
      <c r="IB983" s="4"/>
      <c r="IC983" s="4"/>
      <c r="ID983" s="4"/>
      <c r="IE983" s="4"/>
      <c r="IF983" s="4"/>
      <c r="IG983" s="4"/>
      <c r="IH983" s="4"/>
      <c r="II983" s="4"/>
      <c r="IJ983" s="4"/>
      <c r="IK983" s="4"/>
      <c r="IL983" s="4"/>
      <c r="IM983" s="4"/>
      <c r="IN983" s="4"/>
      <c r="IO983" s="4"/>
      <c r="IP983" s="4"/>
      <c r="IQ983" s="4"/>
      <c r="IR983" s="4"/>
      <c r="IS983" s="4"/>
      <c r="IT983" s="4"/>
      <c r="IU983" s="4"/>
      <c r="IV983" s="4"/>
    </row>
    <row r="984" spans="1:256" s="209" customFormat="1">
      <c r="A984" s="121"/>
      <c r="B984" s="115"/>
      <c r="C984" s="116"/>
      <c r="D984" s="117"/>
      <c r="E984" s="118"/>
      <c r="F984" s="119"/>
      <c r="G984" s="120"/>
      <c r="H984" s="5"/>
      <c r="I984" s="39"/>
      <c r="J984" s="40"/>
      <c r="K984" s="41"/>
      <c r="L984" s="37"/>
      <c r="N984" s="38"/>
      <c r="O984" s="38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  <c r="EN984" s="4"/>
      <c r="EO984" s="4"/>
      <c r="EP984" s="4"/>
      <c r="EQ984" s="4"/>
      <c r="ER984" s="4"/>
      <c r="ES984" s="4"/>
      <c r="ET984" s="4"/>
      <c r="EU984" s="4"/>
      <c r="EV984" s="4"/>
      <c r="EW984" s="4"/>
      <c r="EX984" s="4"/>
      <c r="EY984" s="4"/>
      <c r="EZ984" s="4"/>
      <c r="FA984" s="4"/>
      <c r="FB984" s="4"/>
      <c r="FC984" s="4"/>
      <c r="FD984" s="4"/>
      <c r="FE984" s="4"/>
      <c r="FF984" s="4"/>
      <c r="FG984" s="4"/>
      <c r="FH984" s="4"/>
      <c r="FI984" s="4"/>
      <c r="FJ984" s="4"/>
      <c r="FK984" s="4"/>
      <c r="FL984" s="4"/>
      <c r="FM984" s="4"/>
      <c r="FN984" s="4"/>
      <c r="FO984" s="4"/>
      <c r="FP984" s="4"/>
      <c r="FQ984" s="4"/>
      <c r="FR984" s="4"/>
      <c r="FS984" s="4"/>
      <c r="FT984" s="4"/>
      <c r="FU984" s="4"/>
      <c r="FV984" s="4"/>
      <c r="FW984" s="4"/>
      <c r="FX984" s="4"/>
      <c r="FY984" s="4"/>
      <c r="FZ984" s="4"/>
      <c r="GA984" s="4"/>
      <c r="GB984" s="4"/>
      <c r="GC984" s="4"/>
      <c r="GD984" s="4"/>
      <c r="GE984" s="4"/>
      <c r="GF984" s="4"/>
      <c r="GG984" s="4"/>
      <c r="GH984" s="4"/>
      <c r="GI984" s="4"/>
      <c r="GJ984" s="4"/>
      <c r="GK984" s="4"/>
      <c r="GL984" s="4"/>
      <c r="GM984" s="4"/>
      <c r="GN984" s="4"/>
      <c r="GO984" s="4"/>
      <c r="GP984" s="4"/>
      <c r="GQ984" s="4"/>
      <c r="GR984" s="4"/>
      <c r="GS984" s="4"/>
      <c r="GT984" s="4"/>
      <c r="GU984" s="4"/>
      <c r="GV984" s="4"/>
      <c r="GW984" s="4"/>
      <c r="GX984" s="4"/>
      <c r="GY984" s="4"/>
      <c r="GZ984" s="4"/>
      <c r="HA984" s="4"/>
      <c r="HB984" s="4"/>
      <c r="HC984" s="4"/>
      <c r="HD984" s="4"/>
      <c r="HE984" s="4"/>
      <c r="HF984" s="4"/>
      <c r="HG984" s="4"/>
      <c r="HH984" s="4"/>
      <c r="HI984" s="4"/>
      <c r="HJ984" s="4"/>
      <c r="HK984" s="4"/>
      <c r="HL984" s="4"/>
      <c r="HM984" s="4"/>
      <c r="HN984" s="4"/>
      <c r="HO984" s="4"/>
      <c r="HP984" s="4"/>
      <c r="HQ984" s="4"/>
      <c r="HR984" s="4"/>
      <c r="HS984" s="4"/>
      <c r="HT984" s="4"/>
      <c r="HU984" s="4"/>
      <c r="HV984" s="4"/>
      <c r="HW984" s="4"/>
      <c r="HX984" s="4"/>
      <c r="HY984" s="4"/>
      <c r="HZ984" s="4"/>
      <c r="IA984" s="4"/>
      <c r="IB984" s="4"/>
      <c r="IC984" s="4"/>
      <c r="ID984" s="4"/>
      <c r="IE984" s="4"/>
      <c r="IF984" s="4"/>
      <c r="IG984" s="4"/>
      <c r="IH984" s="4"/>
      <c r="II984" s="4"/>
      <c r="IJ984" s="4"/>
      <c r="IK984" s="4"/>
      <c r="IL984" s="4"/>
      <c r="IM984" s="4"/>
      <c r="IN984" s="4"/>
      <c r="IO984" s="4"/>
      <c r="IP984" s="4"/>
      <c r="IQ984" s="4"/>
      <c r="IR984" s="4"/>
      <c r="IS984" s="4"/>
      <c r="IT984" s="4"/>
      <c r="IU984" s="4"/>
      <c r="IV984" s="4"/>
    </row>
    <row r="985" spans="1:256" s="209" customFormat="1">
      <c r="A985" s="121"/>
      <c r="B985" s="115"/>
      <c r="C985" s="116"/>
      <c r="D985" s="117"/>
      <c r="E985" s="118"/>
      <c r="F985" s="119"/>
      <c r="G985" s="120"/>
      <c r="H985" s="5"/>
      <c r="I985" s="39"/>
      <c r="J985" s="40"/>
      <c r="K985" s="41"/>
      <c r="L985" s="37"/>
      <c r="N985" s="38"/>
      <c r="O985" s="38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  <c r="EN985" s="4"/>
      <c r="EO985" s="4"/>
      <c r="EP985" s="4"/>
      <c r="EQ985" s="4"/>
      <c r="ER985" s="4"/>
      <c r="ES985" s="4"/>
      <c r="ET985" s="4"/>
      <c r="EU985" s="4"/>
      <c r="EV985" s="4"/>
      <c r="EW985" s="4"/>
      <c r="EX985" s="4"/>
      <c r="EY985" s="4"/>
      <c r="EZ985" s="4"/>
      <c r="FA985" s="4"/>
      <c r="FB985" s="4"/>
      <c r="FC985" s="4"/>
      <c r="FD985" s="4"/>
      <c r="FE985" s="4"/>
      <c r="FF985" s="4"/>
      <c r="FG985" s="4"/>
      <c r="FH985" s="4"/>
      <c r="FI985" s="4"/>
      <c r="FJ985" s="4"/>
      <c r="FK985" s="4"/>
      <c r="FL985" s="4"/>
      <c r="FM985" s="4"/>
      <c r="FN985" s="4"/>
      <c r="FO985" s="4"/>
      <c r="FP985" s="4"/>
      <c r="FQ985" s="4"/>
      <c r="FR985" s="4"/>
      <c r="FS985" s="4"/>
      <c r="FT985" s="4"/>
      <c r="FU985" s="4"/>
      <c r="FV985" s="4"/>
      <c r="FW985" s="4"/>
      <c r="FX985" s="4"/>
      <c r="FY985" s="4"/>
      <c r="FZ985" s="4"/>
      <c r="GA985" s="4"/>
      <c r="GB985" s="4"/>
      <c r="GC985" s="4"/>
      <c r="GD985" s="4"/>
      <c r="GE985" s="4"/>
      <c r="GF985" s="4"/>
      <c r="GG985" s="4"/>
      <c r="GH985" s="4"/>
      <c r="GI985" s="4"/>
      <c r="GJ985" s="4"/>
      <c r="GK985" s="4"/>
      <c r="GL985" s="4"/>
      <c r="GM985" s="4"/>
      <c r="GN985" s="4"/>
      <c r="GO985" s="4"/>
      <c r="GP985" s="4"/>
      <c r="GQ985" s="4"/>
      <c r="GR985" s="4"/>
      <c r="GS985" s="4"/>
      <c r="GT985" s="4"/>
      <c r="GU985" s="4"/>
      <c r="GV985" s="4"/>
      <c r="GW985" s="4"/>
      <c r="GX985" s="4"/>
      <c r="GY985" s="4"/>
      <c r="GZ985" s="4"/>
      <c r="HA985" s="4"/>
      <c r="HB985" s="4"/>
      <c r="HC985" s="4"/>
      <c r="HD985" s="4"/>
      <c r="HE985" s="4"/>
      <c r="HF985" s="4"/>
      <c r="HG985" s="4"/>
      <c r="HH985" s="4"/>
      <c r="HI985" s="4"/>
      <c r="HJ985" s="4"/>
      <c r="HK985" s="4"/>
      <c r="HL985" s="4"/>
      <c r="HM985" s="4"/>
      <c r="HN985" s="4"/>
      <c r="HO985" s="4"/>
      <c r="HP985" s="4"/>
      <c r="HQ985" s="4"/>
      <c r="HR985" s="4"/>
      <c r="HS985" s="4"/>
      <c r="HT985" s="4"/>
      <c r="HU985" s="4"/>
      <c r="HV985" s="4"/>
      <c r="HW985" s="4"/>
      <c r="HX985" s="4"/>
      <c r="HY985" s="4"/>
      <c r="HZ985" s="4"/>
      <c r="IA985" s="4"/>
      <c r="IB985" s="4"/>
      <c r="IC985" s="4"/>
      <c r="ID985" s="4"/>
      <c r="IE985" s="4"/>
      <c r="IF985" s="4"/>
      <c r="IG985" s="4"/>
      <c r="IH985" s="4"/>
      <c r="II985" s="4"/>
      <c r="IJ985" s="4"/>
      <c r="IK985" s="4"/>
      <c r="IL985" s="4"/>
      <c r="IM985" s="4"/>
      <c r="IN985" s="4"/>
      <c r="IO985" s="4"/>
      <c r="IP985" s="4"/>
      <c r="IQ985" s="4"/>
      <c r="IR985" s="4"/>
      <c r="IS985" s="4"/>
      <c r="IT985" s="4"/>
      <c r="IU985" s="4"/>
      <c r="IV985" s="4"/>
    </row>
    <row r="986" spans="1:256" s="209" customFormat="1">
      <c r="A986" s="121"/>
      <c r="B986" s="115"/>
      <c r="C986" s="116"/>
      <c r="D986" s="117"/>
      <c r="E986" s="118"/>
      <c r="F986" s="119"/>
      <c r="G986" s="120"/>
      <c r="H986" s="5"/>
      <c r="I986" s="39"/>
      <c r="J986" s="40"/>
      <c r="K986" s="41"/>
      <c r="L986" s="37"/>
      <c r="N986" s="38"/>
      <c r="O986" s="38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  <c r="EN986" s="4"/>
      <c r="EO986" s="4"/>
      <c r="EP986" s="4"/>
      <c r="EQ986" s="4"/>
      <c r="ER986" s="4"/>
      <c r="ES986" s="4"/>
      <c r="ET986" s="4"/>
      <c r="EU986" s="4"/>
      <c r="EV986" s="4"/>
      <c r="EW986" s="4"/>
      <c r="EX986" s="4"/>
      <c r="EY986" s="4"/>
      <c r="EZ986" s="4"/>
      <c r="FA986" s="4"/>
      <c r="FB986" s="4"/>
      <c r="FC986" s="4"/>
      <c r="FD986" s="4"/>
      <c r="FE986" s="4"/>
      <c r="FF986" s="4"/>
      <c r="FG986" s="4"/>
      <c r="FH986" s="4"/>
      <c r="FI986" s="4"/>
      <c r="FJ986" s="4"/>
      <c r="FK986" s="4"/>
      <c r="FL986" s="4"/>
      <c r="FM986" s="4"/>
      <c r="FN986" s="4"/>
      <c r="FO986" s="4"/>
      <c r="FP986" s="4"/>
      <c r="FQ986" s="4"/>
      <c r="FR986" s="4"/>
      <c r="FS986" s="4"/>
      <c r="FT986" s="4"/>
      <c r="FU986" s="4"/>
      <c r="FV986" s="4"/>
      <c r="FW986" s="4"/>
      <c r="FX986" s="4"/>
      <c r="FY986" s="4"/>
      <c r="FZ986" s="4"/>
      <c r="GA986" s="4"/>
      <c r="GB986" s="4"/>
      <c r="GC986" s="4"/>
      <c r="GD986" s="4"/>
      <c r="GE986" s="4"/>
      <c r="GF986" s="4"/>
      <c r="GG986" s="4"/>
      <c r="GH986" s="4"/>
      <c r="GI986" s="4"/>
      <c r="GJ986" s="4"/>
      <c r="GK986" s="4"/>
      <c r="GL986" s="4"/>
      <c r="GM986" s="4"/>
      <c r="GN986" s="4"/>
      <c r="GO986" s="4"/>
      <c r="GP986" s="4"/>
      <c r="GQ986" s="4"/>
      <c r="GR986" s="4"/>
      <c r="GS986" s="4"/>
      <c r="GT986" s="4"/>
      <c r="GU986" s="4"/>
      <c r="GV986" s="4"/>
      <c r="GW986" s="4"/>
      <c r="GX986" s="4"/>
      <c r="GY986" s="4"/>
      <c r="GZ986" s="4"/>
      <c r="HA986" s="4"/>
      <c r="HB986" s="4"/>
      <c r="HC986" s="4"/>
      <c r="HD986" s="4"/>
      <c r="HE986" s="4"/>
      <c r="HF986" s="4"/>
      <c r="HG986" s="4"/>
      <c r="HH986" s="4"/>
      <c r="HI986" s="4"/>
      <c r="HJ986" s="4"/>
      <c r="HK986" s="4"/>
      <c r="HL986" s="4"/>
      <c r="HM986" s="4"/>
      <c r="HN986" s="4"/>
      <c r="HO986" s="4"/>
      <c r="HP986" s="4"/>
      <c r="HQ986" s="4"/>
      <c r="HR986" s="4"/>
      <c r="HS986" s="4"/>
      <c r="HT986" s="4"/>
      <c r="HU986" s="4"/>
      <c r="HV986" s="4"/>
      <c r="HW986" s="4"/>
      <c r="HX986" s="4"/>
      <c r="HY986" s="4"/>
      <c r="HZ986" s="4"/>
      <c r="IA986" s="4"/>
      <c r="IB986" s="4"/>
      <c r="IC986" s="4"/>
      <c r="ID986" s="4"/>
      <c r="IE986" s="4"/>
      <c r="IF986" s="4"/>
      <c r="IG986" s="4"/>
      <c r="IH986" s="4"/>
      <c r="II986" s="4"/>
      <c r="IJ986" s="4"/>
      <c r="IK986" s="4"/>
      <c r="IL986" s="4"/>
      <c r="IM986" s="4"/>
      <c r="IN986" s="4"/>
      <c r="IO986" s="4"/>
      <c r="IP986" s="4"/>
      <c r="IQ986" s="4"/>
      <c r="IR986" s="4"/>
      <c r="IS986" s="4"/>
      <c r="IT986" s="4"/>
      <c r="IU986" s="4"/>
      <c r="IV986" s="4"/>
    </row>
    <row r="987" spans="1:256" s="209" customFormat="1">
      <c r="A987" s="121"/>
      <c r="B987" s="115"/>
      <c r="C987" s="116"/>
      <c r="D987" s="117"/>
      <c r="E987" s="118"/>
      <c r="F987" s="119"/>
      <c r="G987" s="120"/>
      <c r="H987" s="5"/>
      <c r="I987" s="39"/>
      <c r="J987" s="40"/>
      <c r="K987" s="41"/>
      <c r="L987" s="37"/>
      <c r="N987" s="38"/>
      <c r="O987" s="38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  <c r="EN987" s="4"/>
      <c r="EO987" s="4"/>
      <c r="EP987" s="4"/>
      <c r="EQ987" s="4"/>
      <c r="ER987" s="4"/>
      <c r="ES987" s="4"/>
      <c r="ET987" s="4"/>
      <c r="EU987" s="4"/>
      <c r="EV987" s="4"/>
      <c r="EW987" s="4"/>
      <c r="EX987" s="4"/>
      <c r="EY987" s="4"/>
      <c r="EZ987" s="4"/>
      <c r="FA987" s="4"/>
      <c r="FB987" s="4"/>
      <c r="FC987" s="4"/>
      <c r="FD987" s="4"/>
      <c r="FE987" s="4"/>
      <c r="FF987" s="4"/>
      <c r="FG987" s="4"/>
      <c r="FH987" s="4"/>
      <c r="FI987" s="4"/>
      <c r="FJ987" s="4"/>
      <c r="FK987" s="4"/>
      <c r="FL987" s="4"/>
      <c r="FM987" s="4"/>
      <c r="FN987" s="4"/>
      <c r="FO987" s="4"/>
      <c r="FP987" s="4"/>
      <c r="FQ987" s="4"/>
      <c r="FR987" s="4"/>
      <c r="FS987" s="4"/>
      <c r="FT987" s="4"/>
      <c r="FU987" s="4"/>
      <c r="FV987" s="4"/>
      <c r="FW987" s="4"/>
      <c r="FX987" s="4"/>
      <c r="FY987" s="4"/>
      <c r="FZ987" s="4"/>
      <c r="GA987" s="4"/>
      <c r="GB987" s="4"/>
      <c r="GC987" s="4"/>
      <c r="GD987" s="4"/>
      <c r="GE987" s="4"/>
      <c r="GF987" s="4"/>
      <c r="GG987" s="4"/>
      <c r="GH987" s="4"/>
      <c r="GI987" s="4"/>
      <c r="GJ987" s="4"/>
      <c r="GK987" s="4"/>
      <c r="GL987" s="4"/>
      <c r="GM987" s="4"/>
      <c r="GN987" s="4"/>
      <c r="GO987" s="4"/>
      <c r="GP987" s="4"/>
      <c r="GQ987" s="4"/>
      <c r="GR987" s="4"/>
      <c r="GS987" s="4"/>
      <c r="GT987" s="4"/>
      <c r="GU987" s="4"/>
      <c r="GV987" s="4"/>
      <c r="GW987" s="4"/>
      <c r="GX987" s="4"/>
      <c r="GY987" s="4"/>
      <c r="GZ987" s="4"/>
      <c r="HA987" s="4"/>
      <c r="HB987" s="4"/>
      <c r="HC987" s="4"/>
      <c r="HD987" s="4"/>
      <c r="HE987" s="4"/>
      <c r="HF987" s="4"/>
      <c r="HG987" s="4"/>
      <c r="HH987" s="4"/>
      <c r="HI987" s="4"/>
      <c r="HJ987" s="4"/>
      <c r="HK987" s="4"/>
      <c r="HL987" s="4"/>
      <c r="HM987" s="4"/>
      <c r="HN987" s="4"/>
      <c r="HO987" s="4"/>
      <c r="HP987" s="4"/>
      <c r="HQ987" s="4"/>
      <c r="HR987" s="4"/>
      <c r="HS987" s="4"/>
      <c r="HT987" s="4"/>
      <c r="HU987" s="4"/>
      <c r="HV987" s="4"/>
      <c r="HW987" s="4"/>
      <c r="HX987" s="4"/>
      <c r="HY987" s="4"/>
      <c r="HZ987" s="4"/>
      <c r="IA987" s="4"/>
      <c r="IB987" s="4"/>
      <c r="IC987" s="4"/>
      <c r="ID987" s="4"/>
      <c r="IE987" s="4"/>
      <c r="IF987" s="4"/>
      <c r="IG987" s="4"/>
      <c r="IH987" s="4"/>
      <c r="II987" s="4"/>
      <c r="IJ987" s="4"/>
      <c r="IK987" s="4"/>
      <c r="IL987" s="4"/>
      <c r="IM987" s="4"/>
      <c r="IN987" s="4"/>
      <c r="IO987" s="4"/>
      <c r="IP987" s="4"/>
      <c r="IQ987" s="4"/>
      <c r="IR987" s="4"/>
      <c r="IS987" s="4"/>
      <c r="IT987" s="4"/>
      <c r="IU987" s="4"/>
      <c r="IV987" s="4"/>
    </row>
    <row r="989" spans="1:256" s="209" customFormat="1">
      <c r="A989" s="121"/>
      <c r="B989" s="115"/>
      <c r="C989" s="116"/>
      <c r="D989" s="117"/>
      <c r="E989" s="118"/>
      <c r="F989" s="119"/>
      <c r="G989" s="120"/>
      <c r="H989" s="5"/>
      <c r="I989" s="39"/>
      <c r="J989" s="40"/>
      <c r="K989" s="41"/>
      <c r="L989" s="37"/>
      <c r="N989" s="38"/>
      <c r="O989" s="38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  <c r="EN989" s="4"/>
      <c r="EO989" s="4"/>
      <c r="EP989" s="4"/>
      <c r="EQ989" s="4"/>
      <c r="ER989" s="4"/>
      <c r="ES989" s="4"/>
      <c r="ET989" s="4"/>
      <c r="EU989" s="4"/>
      <c r="EV989" s="4"/>
      <c r="EW989" s="4"/>
      <c r="EX989" s="4"/>
      <c r="EY989" s="4"/>
      <c r="EZ989" s="4"/>
      <c r="FA989" s="4"/>
      <c r="FB989" s="4"/>
      <c r="FC989" s="4"/>
      <c r="FD989" s="4"/>
      <c r="FE989" s="4"/>
      <c r="FF989" s="4"/>
      <c r="FG989" s="4"/>
      <c r="FH989" s="4"/>
      <c r="FI989" s="4"/>
      <c r="FJ989" s="4"/>
      <c r="FK989" s="4"/>
      <c r="FL989" s="4"/>
      <c r="FM989" s="4"/>
      <c r="FN989" s="4"/>
      <c r="FO989" s="4"/>
      <c r="FP989" s="4"/>
      <c r="FQ989" s="4"/>
      <c r="FR989" s="4"/>
      <c r="FS989" s="4"/>
      <c r="FT989" s="4"/>
      <c r="FU989" s="4"/>
      <c r="FV989" s="4"/>
      <c r="FW989" s="4"/>
      <c r="FX989" s="4"/>
      <c r="FY989" s="4"/>
      <c r="FZ989" s="4"/>
      <c r="GA989" s="4"/>
      <c r="GB989" s="4"/>
      <c r="GC989" s="4"/>
      <c r="GD989" s="4"/>
      <c r="GE989" s="4"/>
      <c r="GF989" s="4"/>
      <c r="GG989" s="4"/>
      <c r="GH989" s="4"/>
      <c r="GI989" s="4"/>
      <c r="GJ989" s="4"/>
      <c r="GK989" s="4"/>
      <c r="GL989" s="4"/>
      <c r="GM989" s="4"/>
      <c r="GN989" s="4"/>
      <c r="GO989" s="4"/>
      <c r="GP989" s="4"/>
      <c r="GQ989" s="4"/>
      <c r="GR989" s="4"/>
      <c r="GS989" s="4"/>
      <c r="GT989" s="4"/>
      <c r="GU989" s="4"/>
      <c r="GV989" s="4"/>
      <c r="GW989" s="4"/>
      <c r="GX989" s="4"/>
      <c r="GY989" s="4"/>
      <c r="GZ989" s="4"/>
      <c r="HA989" s="4"/>
      <c r="HB989" s="4"/>
      <c r="HC989" s="4"/>
      <c r="HD989" s="4"/>
      <c r="HE989" s="4"/>
      <c r="HF989" s="4"/>
      <c r="HG989" s="4"/>
      <c r="HH989" s="4"/>
      <c r="HI989" s="4"/>
      <c r="HJ989" s="4"/>
      <c r="HK989" s="4"/>
      <c r="HL989" s="4"/>
      <c r="HM989" s="4"/>
      <c r="HN989" s="4"/>
      <c r="HO989" s="4"/>
      <c r="HP989" s="4"/>
      <c r="HQ989" s="4"/>
      <c r="HR989" s="4"/>
      <c r="HS989" s="4"/>
      <c r="HT989" s="4"/>
      <c r="HU989" s="4"/>
      <c r="HV989" s="4"/>
      <c r="HW989" s="4"/>
      <c r="HX989" s="4"/>
      <c r="HY989" s="4"/>
      <c r="HZ989" s="4"/>
      <c r="IA989" s="4"/>
      <c r="IB989" s="4"/>
      <c r="IC989" s="4"/>
      <c r="ID989" s="4"/>
      <c r="IE989" s="4"/>
      <c r="IF989" s="4"/>
      <c r="IG989" s="4"/>
      <c r="IH989" s="4"/>
      <c r="II989" s="4"/>
      <c r="IJ989" s="4"/>
      <c r="IK989" s="4"/>
      <c r="IL989" s="4"/>
      <c r="IM989" s="4"/>
      <c r="IN989" s="4"/>
      <c r="IO989" s="4"/>
      <c r="IP989" s="4"/>
      <c r="IQ989" s="4"/>
      <c r="IR989" s="4"/>
      <c r="IS989" s="4"/>
      <c r="IT989" s="4"/>
      <c r="IU989" s="4"/>
      <c r="IV989" s="4"/>
    </row>
    <row r="991" spans="1:256" s="209" customFormat="1">
      <c r="A991" s="121"/>
      <c r="B991" s="115"/>
      <c r="C991" s="116"/>
      <c r="D991" s="117"/>
      <c r="E991" s="118"/>
      <c r="F991" s="119"/>
      <c r="G991" s="120"/>
      <c r="H991" s="5"/>
      <c r="I991" s="39"/>
      <c r="J991" s="40"/>
      <c r="K991" s="41"/>
      <c r="L991" s="37"/>
      <c r="N991" s="38"/>
      <c r="O991" s="38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  <c r="EN991" s="4"/>
      <c r="EO991" s="4"/>
      <c r="EP991" s="4"/>
      <c r="EQ991" s="4"/>
      <c r="ER991" s="4"/>
      <c r="ES991" s="4"/>
      <c r="ET991" s="4"/>
      <c r="EU991" s="4"/>
      <c r="EV991" s="4"/>
      <c r="EW991" s="4"/>
      <c r="EX991" s="4"/>
      <c r="EY991" s="4"/>
      <c r="EZ991" s="4"/>
      <c r="FA991" s="4"/>
      <c r="FB991" s="4"/>
      <c r="FC991" s="4"/>
      <c r="FD991" s="4"/>
      <c r="FE991" s="4"/>
      <c r="FF991" s="4"/>
      <c r="FG991" s="4"/>
      <c r="FH991" s="4"/>
      <c r="FI991" s="4"/>
      <c r="FJ991" s="4"/>
      <c r="FK991" s="4"/>
      <c r="FL991" s="4"/>
      <c r="FM991" s="4"/>
      <c r="FN991" s="4"/>
      <c r="FO991" s="4"/>
      <c r="FP991" s="4"/>
      <c r="FQ991" s="4"/>
      <c r="FR991" s="4"/>
      <c r="FS991" s="4"/>
      <c r="FT991" s="4"/>
      <c r="FU991" s="4"/>
      <c r="FV991" s="4"/>
      <c r="FW991" s="4"/>
      <c r="FX991" s="4"/>
      <c r="FY991" s="4"/>
      <c r="FZ991" s="4"/>
      <c r="GA991" s="4"/>
      <c r="GB991" s="4"/>
      <c r="GC991" s="4"/>
      <c r="GD991" s="4"/>
      <c r="GE991" s="4"/>
      <c r="GF991" s="4"/>
      <c r="GG991" s="4"/>
      <c r="GH991" s="4"/>
      <c r="GI991" s="4"/>
      <c r="GJ991" s="4"/>
      <c r="GK991" s="4"/>
      <c r="GL991" s="4"/>
      <c r="GM991" s="4"/>
      <c r="GN991" s="4"/>
      <c r="GO991" s="4"/>
      <c r="GP991" s="4"/>
      <c r="GQ991" s="4"/>
      <c r="GR991" s="4"/>
      <c r="GS991" s="4"/>
      <c r="GT991" s="4"/>
      <c r="GU991" s="4"/>
      <c r="GV991" s="4"/>
      <c r="GW991" s="4"/>
      <c r="GX991" s="4"/>
      <c r="GY991" s="4"/>
      <c r="GZ991" s="4"/>
      <c r="HA991" s="4"/>
      <c r="HB991" s="4"/>
      <c r="HC991" s="4"/>
      <c r="HD991" s="4"/>
      <c r="HE991" s="4"/>
      <c r="HF991" s="4"/>
      <c r="HG991" s="4"/>
      <c r="HH991" s="4"/>
      <c r="HI991" s="4"/>
      <c r="HJ991" s="4"/>
      <c r="HK991" s="4"/>
      <c r="HL991" s="4"/>
      <c r="HM991" s="4"/>
      <c r="HN991" s="4"/>
      <c r="HO991" s="4"/>
      <c r="HP991" s="4"/>
      <c r="HQ991" s="4"/>
      <c r="HR991" s="4"/>
      <c r="HS991" s="4"/>
      <c r="HT991" s="4"/>
      <c r="HU991" s="4"/>
      <c r="HV991" s="4"/>
      <c r="HW991" s="4"/>
      <c r="HX991" s="4"/>
      <c r="HY991" s="4"/>
      <c r="HZ991" s="4"/>
      <c r="IA991" s="4"/>
      <c r="IB991" s="4"/>
      <c r="IC991" s="4"/>
      <c r="ID991" s="4"/>
      <c r="IE991" s="4"/>
      <c r="IF991" s="4"/>
      <c r="IG991" s="4"/>
      <c r="IH991" s="4"/>
      <c r="II991" s="4"/>
      <c r="IJ991" s="4"/>
      <c r="IK991" s="4"/>
      <c r="IL991" s="4"/>
      <c r="IM991" s="4"/>
      <c r="IN991" s="4"/>
      <c r="IO991" s="4"/>
      <c r="IP991" s="4"/>
      <c r="IQ991" s="4"/>
      <c r="IR991" s="4"/>
      <c r="IS991" s="4"/>
      <c r="IT991" s="4"/>
      <c r="IU991" s="4"/>
      <c r="IV991" s="4"/>
    </row>
    <row r="993" spans="1:256" s="209" customFormat="1">
      <c r="A993" s="121"/>
      <c r="B993" s="115"/>
      <c r="C993" s="116"/>
      <c r="D993" s="117"/>
      <c r="E993" s="118"/>
      <c r="F993" s="119"/>
      <c r="G993" s="120"/>
      <c r="H993" s="5"/>
      <c r="I993" s="39"/>
      <c r="J993" s="40"/>
      <c r="K993" s="41"/>
      <c r="L993" s="37"/>
      <c r="N993" s="38"/>
      <c r="O993" s="38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  <c r="EN993" s="4"/>
      <c r="EO993" s="4"/>
      <c r="EP993" s="4"/>
      <c r="EQ993" s="4"/>
      <c r="ER993" s="4"/>
      <c r="ES993" s="4"/>
      <c r="ET993" s="4"/>
      <c r="EU993" s="4"/>
      <c r="EV993" s="4"/>
      <c r="EW993" s="4"/>
      <c r="EX993" s="4"/>
      <c r="EY993" s="4"/>
      <c r="EZ993" s="4"/>
      <c r="FA993" s="4"/>
      <c r="FB993" s="4"/>
      <c r="FC993" s="4"/>
      <c r="FD993" s="4"/>
      <c r="FE993" s="4"/>
      <c r="FF993" s="4"/>
      <c r="FG993" s="4"/>
      <c r="FH993" s="4"/>
      <c r="FI993" s="4"/>
      <c r="FJ993" s="4"/>
      <c r="FK993" s="4"/>
      <c r="FL993" s="4"/>
      <c r="FM993" s="4"/>
      <c r="FN993" s="4"/>
      <c r="FO993" s="4"/>
      <c r="FP993" s="4"/>
      <c r="FQ993" s="4"/>
      <c r="FR993" s="4"/>
      <c r="FS993" s="4"/>
      <c r="FT993" s="4"/>
      <c r="FU993" s="4"/>
      <c r="FV993" s="4"/>
      <c r="FW993" s="4"/>
      <c r="FX993" s="4"/>
      <c r="FY993" s="4"/>
      <c r="FZ993" s="4"/>
      <c r="GA993" s="4"/>
      <c r="GB993" s="4"/>
      <c r="GC993" s="4"/>
      <c r="GD993" s="4"/>
      <c r="GE993" s="4"/>
      <c r="GF993" s="4"/>
      <c r="GG993" s="4"/>
      <c r="GH993" s="4"/>
      <c r="GI993" s="4"/>
      <c r="GJ993" s="4"/>
      <c r="GK993" s="4"/>
      <c r="GL993" s="4"/>
      <c r="GM993" s="4"/>
      <c r="GN993" s="4"/>
      <c r="GO993" s="4"/>
      <c r="GP993" s="4"/>
      <c r="GQ993" s="4"/>
      <c r="GR993" s="4"/>
      <c r="GS993" s="4"/>
      <c r="GT993" s="4"/>
      <c r="GU993" s="4"/>
      <c r="GV993" s="4"/>
      <c r="GW993" s="4"/>
      <c r="GX993" s="4"/>
      <c r="GY993" s="4"/>
      <c r="GZ993" s="4"/>
      <c r="HA993" s="4"/>
      <c r="HB993" s="4"/>
      <c r="HC993" s="4"/>
      <c r="HD993" s="4"/>
      <c r="HE993" s="4"/>
      <c r="HF993" s="4"/>
      <c r="HG993" s="4"/>
      <c r="HH993" s="4"/>
      <c r="HI993" s="4"/>
      <c r="HJ993" s="4"/>
      <c r="HK993" s="4"/>
      <c r="HL993" s="4"/>
      <c r="HM993" s="4"/>
      <c r="HN993" s="4"/>
      <c r="HO993" s="4"/>
      <c r="HP993" s="4"/>
      <c r="HQ993" s="4"/>
      <c r="HR993" s="4"/>
      <c r="HS993" s="4"/>
      <c r="HT993" s="4"/>
      <c r="HU993" s="4"/>
      <c r="HV993" s="4"/>
      <c r="HW993" s="4"/>
      <c r="HX993" s="4"/>
      <c r="HY993" s="4"/>
      <c r="HZ993" s="4"/>
      <c r="IA993" s="4"/>
      <c r="IB993" s="4"/>
      <c r="IC993" s="4"/>
      <c r="ID993" s="4"/>
      <c r="IE993" s="4"/>
      <c r="IF993" s="4"/>
      <c r="IG993" s="4"/>
      <c r="IH993" s="4"/>
      <c r="II993" s="4"/>
      <c r="IJ993" s="4"/>
      <c r="IK993" s="4"/>
      <c r="IL993" s="4"/>
      <c r="IM993" s="4"/>
      <c r="IN993" s="4"/>
      <c r="IO993" s="4"/>
      <c r="IP993" s="4"/>
      <c r="IQ993" s="4"/>
      <c r="IR993" s="4"/>
      <c r="IS993" s="4"/>
      <c r="IT993" s="4"/>
      <c r="IU993" s="4"/>
      <c r="IV993" s="4"/>
    </row>
    <row r="994" spans="1:256" s="209" customFormat="1">
      <c r="A994" s="121"/>
      <c r="B994" s="115"/>
      <c r="C994" s="116"/>
      <c r="D994" s="117"/>
      <c r="E994" s="118"/>
      <c r="F994" s="119"/>
      <c r="G994" s="120"/>
      <c r="H994" s="5"/>
      <c r="I994" s="39"/>
      <c r="J994" s="40"/>
      <c r="K994" s="41"/>
      <c r="L994" s="37"/>
      <c r="N994" s="38"/>
      <c r="O994" s="38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  <c r="EN994" s="4"/>
      <c r="EO994" s="4"/>
      <c r="EP994" s="4"/>
      <c r="EQ994" s="4"/>
      <c r="ER994" s="4"/>
      <c r="ES994" s="4"/>
      <c r="ET994" s="4"/>
      <c r="EU994" s="4"/>
      <c r="EV994" s="4"/>
      <c r="EW994" s="4"/>
      <c r="EX994" s="4"/>
      <c r="EY994" s="4"/>
      <c r="EZ994" s="4"/>
      <c r="FA994" s="4"/>
      <c r="FB994" s="4"/>
      <c r="FC994" s="4"/>
      <c r="FD994" s="4"/>
      <c r="FE994" s="4"/>
      <c r="FF994" s="4"/>
      <c r="FG994" s="4"/>
      <c r="FH994" s="4"/>
      <c r="FI994" s="4"/>
      <c r="FJ994" s="4"/>
      <c r="FK994" s="4"/>
      <c r="FL994" s="4"/>
      <c r="FM994" s="4"/>
      <c r="FN994" s="4"/>
      <c r="FO994" s="4"/>
      <c r="FP994" s="4"/>
      <c r="FQ994" s="4"/>
      <c r="FR994" s="4"/>
      <c r="FS994" s="4"/>
      <c r="FT994" s="4"/>
      <c r="FU994" s="4"/>
      <c r="FV994" s="4"/>
      <c r="FW994" s="4"/>
      <c r="FX994" s="4"/>
      <c r="FY994" s="4"/>
      <c r="FZ994" s="4"/>
      <c r="GA994" s="4"/>
      <c r="GB994" s="4"/>
      <c r="GC994" s="4"/>
      <c r="GD994" s="4"/>
      <c r="GE994" s="4"/>
      <c r="GF994" s="4"/>
      <c r="GG994" s="4"/>
      <c r="GH994" s="4"/>
      <c r="GI994" s="4"/>
      <c r="GJ994" s="4"/>
      <c r="GK994" s="4"/>
      <c r="GL994" s="4"/>
      <c r="GM994" s="4"/>
      <c r="GN994" s="4"/>
      <c r="GO994" s="4"/>
      <c r="GP994" s="4"/>
      <c r="GQ994" s="4"/>
      <c r="GR994" s="4"/>
      <c r="GS994" s="4"/>
      <c r="GT994" s="4"/>
      <c r="GU994" s="4"/>
      <c r="GV994" s="4"/>
      <c r="GW994" s="4"/>
      <c r="GX994" s="4"/>
      <c r="GY994" s="4"/>
      <c r="GZ994" s="4"/>
      <c r="HA994" s="4"/>
      <c r="HB994" s="4"/>
      <c r="HC994" s="4"/>
      <c r="HD994" s="4"/>
      <c r="HE994" s="4"/>
      <c r="HF994" s="4"/>
      <c r="HG994" s="4"/>
      <c r="HH994" s="4"/>
      <c r="HI994" s="4"/>
      <c r="HJ994" s="4"/>
      <c r="HK994" s="4"/>
      <c r="HL994" s="4"/>
      <c r="HM994" s="4"/>
      <c r="HN994" s="4"/>
      <c r="HO994" s="4"/>
      <c r="HP994" s="4"/>
      <c r="HQ994" s="4"/>
      <c r="HR994" s="4"/>
      <c r="HS994" s="4"/>
      <c r="HT994" s="4"/>
      <c r="HU994" s="4"/>
      <c r="HV994" s="4"/>
      <c r="HW994" s="4"/>
      <c r="HX994" s="4"/>
      <c r="HY994" s="4"/>
      <c r="HZ994" s="4"/>
      <c r="IA994" s="4"/>
      <c r="IB994" s="4"/>
      <c r="IC994" s="4"/>
      <c r="ID994" s="4"/>
      <c r="IE994" s="4"/>
      <c r="IF994" s="4"/>
      <c r="IG994" s="4"/>
      <c r="IH994" s="4"/>
      <c r="II994" s="4"/>
      <c r="IJ994" s="4"/>
      <c r="IK994" s="4"/>
      <c r="IL994" s="4"/>
      <c r="IM994" s="4"/>
      <c r="IN994" s="4"/>
      <c r="IO994" s="4"/>
      <c r="IP994" s="4"/>
      <c r="IQ994" s="4"/>
      <c r="IR994" s="4"/>
      <c r="IS994" s="4"/>
      <c r="IT994" s="4"/>
      <c r="IU994" s="4"/>
      <c r="IV994" s="4"/>
    </row>
    <row r="996" spans="1:256" s="209" customFormat="1">
      <c r="A996" s="121"/>
      <c r="B996" s="115"/>
      <c r="C996" s="116"/>
      <c r="D996" s="117"/>
      <c r="E996" s="118"/>
      <c r="F996" s="119"/>
      <c r="G996" s="120"/>
      <c r="H996" s="5"/>
      <c r="I996" s="39"/>
      <c r="J996" s="40"/>
      <c r="K996" s="41"/>
      <c r="L996" s="37"/>
      <c r="N996" s="38"/>
      <c r="O996" s="38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  <c r="EN996" s="4"/>
      <c r="EO996" s="4"/>
      <c r="EP996" s="4"/>
      <c r="EQ996" s="4"/>
      <c r="ER996" s="4"/>
      <c r="ES996" s="4"/>
      <c r="ET996" s="4"/>
      <c r="EU996" s="4"/>
      <c r="EV996" s="4"/>
      <c r="EW996" s="4"/>
      <c r="EX996" s="4"/>
      <c r="EY996" s="4"/>
      <c r="EZ996" s="4"/>
      <c r="FA996" s="4"/>
      <c r="FB996" s="4"/>
      <c r="FC996" s="4"/>
      <c r="FD996" s="4"/>
      <c r="FE996" s="4"/>
      <c r="FF996" s="4"/>
      <c r="FG996" s="4"/>
      <c r="FH996" s="4"/>
      <c r="FI996" s="4"/>
      <c r="FJ996" s="4"/>
      <c r="FK996" s="4"/>
      <c r="FL996" s="4"/>
      <c r="FM996" s="4"/>
      <c r="FN996" s="4"/>
      <c r="FO996" s="4"/>
      <c r="FP996" s="4"/>
      <c r="FQ996" s="4"/>
      <c r="FR996" s="4"/>
      <c r="FS996" s="4"/>
      <c r="FT996" s="4"/>
      <c r="FU996" s="4"/>
      <c r="FV996" s="4"/>
      <c r="FW996" s="4"/>
      <c r="FX996" s="4"/>
      <c r="FY996" s="4"/>
      <c r="FZ996" s="4"/>
      <c r="GA996" s="4"/>
      <c r="GB996" s="4"/>
      <c r="GC996" s="4"/>
      <c r="GD996" s="4"/>
      <c r="GE996" s="4"/>
      <c r="GF996" s="4"/>
      <c r="GG996" s="4"/>
      <c r="GH996" s="4"/>
      <c r="GI996" s="4"/>
      <c r="GJ996" s="4"/>
      <c r="GK996" s="4"/>
      <c r="GL996" s="4"/>
      <c r="GM996" s="4"/>
      <c r="GN996" s="4"/>
      <c r="GO996" s="4"/>
      <c r="GP996" s="4"/>
      <c r="GQ996" s="4"/>
      <c r="GR996" s="4"/>
      <c r="GS996" s="4"/>
      <c r="GT996" s="4"/>
      <c r="GU996" s="4"/>
      <c r="GV996" s="4"/>
      <c r="GW996" s="4"/>
      <c r="GX996" s="4"/>
      <c r="GY996" s="4"/>
      <c r="GZ996" s="4"/>
      <c r="HA996" s="4"/>
      <c r="HB996" s="4"/>
      <c r="HC996" s="4"/>
      <c r="HD996" s="4"/>
      <c r="HE996" s="4"/>
      <c r="HF996" s="4"/>
      <c r="HG996" s="4"/>
      <c r="HH996" s="4"/>
      <c r="HI996" s="4"/>
      <c r="HJ996" s="4"/>
      <c r="HK996" s="4"/>
      <c r="HL996" s="4"/>
      <c r="HM996" s="4"/>
      <c r="HN996" s="4"/>
      <c r="HO996" s="4"/>
      <c r="HP996" s="4"/>
      <c r="HQ996" s="4"/>
      <c r="HR996" s="4"/>
      <c r="HS996" s="4"/>
      <c r="HT996" s="4"/>
      <c r="HU996" s="4"/>
      <c r="HV996" s="4"/>
      <c r="HW996" s="4"/>
      <c r="HX996" s="4"/>
      <c r="HY996" s="4"/>
      <c r="HZ996" s="4"/>
      <c r="IA996" s="4"/>
      <c r="IB996" s="4"/>
      <c r="IC996" s="4"/>
      <c r="ID996" s="4"/>
      <c r="IE996" s="4"/>
      <c r="IF996" s="4"/>
      <c r="IG996" s="4"/>
      <c r="IH996" s="4"/>
      <c r="II996" s="4"/>
      <c r="IJ996" s="4"/>
      <c r="IK996" s="4"/>
      <c r="IL996" s="4"/>
      <c r="IM996" s="4"/>
      <c r="IN996" s="4"/>
      <c r="IO996" s="4"/>
      <c r="IP996" s="4"/>
      <c r="IQ996" s="4"/>
      <c r="IR996" s="4"/>
      <c r="IS996" s="4"/>
      <c r="IT996" s="4"/>
      <c r="IU996" s="4"/>
      <c r="IV996" s="4"/>
    </row>
    <row r="998" spans="1:256" s="209" customFormat="1">
      <c r="A998" s="121"/>
      <c r="B998" s="115"/>
      <c r="C998" s="116"/>
      <c r="D998" s="117"/>
      <c r="E998" s="118"/>
      <c r="F998" s="119"/>
      <c r="G998" s="120"/>
      <c r="H998" s="5"/>
      <c r="I998" s="39"/>
      <c r="J998" s="40"/>
      <c r="K998" s="41"/>
      <c r="L998" s="37"/>
      <c r="N998" s="38"/>
      <c r="O998" s="38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  <c r="EN998" s="4"/>
      <c r="EO998" s="4"/>
      <c r="EP998" s="4"/>
      <c r="EQ998" s="4"/>
      <c r="ER998" s="4"/>
      <c r="ES998" s="4"/>
      <c r="ET998" s="4"/>
      <c r="EU998" s="4"/>
      <c r="EV998" s="4"/>
      <c r="EW998" s="4"/>
      <c r="EX998" s="4"/>
      <c r="EY998" s="4"/>
      <c r="EZ998" s="4"/>
      <c r="FA998" s="4"/>
      <c r="FB998" s="4"/>
      <c r="FC998" s="4"/>
      <c r="FD998" s="4"/>
      <c r="FE998" s="4"/>
      <c r="FF998" s="4"/>
      <c r="FG998" s="4"/>
      <c r="FH998" s="4"/>
      <c r="FI998" s="4"/>
      <c r="FJ998" s="4"/>
      <c r="FK998" s="4"/>
      <c r="FL998" s="4"/>
      <c r="FM998" s="4"/>
      <c r="FN998" s="4"/>
      <c r="FO998" s="4"/>
      <c r="FP998" s="4"/>
      <c r="FQ998" s="4"/>
      <c r="FR998" s="4"/>
      <c r="FS998" s="4"/>
      <c r="FT998" s="4"/>
      <c r="FU998" s="4"/>
      <c r="FV998" s="4"/>
      <c r="FW998" s="4"/>
      <c r="FX998" s="4"/>
      <c r="FY998" s="4"/>
      <c r="FZ998" s="4"/>
      <c r="GA998" s="4"/>
      <c r="GB998" s="4"/>
      <c r="GC998" s="4"/>
      <c r="GD998" s="4"/>
      <c r="GE998" s="4"/>
      <c r="GF998" s="4"/>
      <c r="GG998" s="4"/>
      <c r="GH998" s="4"/>
      <c r="GI998" s="4"/>
      <c r="GJ998" s="4"/>
      <c r="GK998" s="4"/>
      <c r="GL998" s="4"/>
      <c r="GM998" s="4"/>
      <c r="GN998" s="4"/>
      <c r="GO998" s="4"/>
      <c r="GP998" s="4"/>
      <c r="GQ998" s="4"/>
      <c r="GR998" s="4"/>
      <c r="GS998" s="4"/>
      <c r="GT998" s="4"/>
      <c r="GU998" s="4"/>
      <c r="GV998" s="4"/>
      <c r="GW998" s="4"/>
      <c r="GX998" s="4"/>
      <c r="GY998" s="4"/>
      <c r="GZ998" s="4"/>
      <c r="HA998" s="4"/>
      <c r="HB998" s="4"/>
      <c r="HC998" s="4"/>
      <c r="HD998" s="4"/>
      <c r="HE998" s="4"/>
      <c r="HF998" s="4"/>
      <c r="HG998" s="4"/>
      <c r="HH998" s="4"/>
      <c r="HI998" s="4"/>
      <c r="HJ998" s="4"/>
      <c r="HK998" s="4"/>
      <c r="HL998" s="4"/>
      <c r="HM998" s="4"/>
      <c r="HN998" s="4"/>
      <c r="HO998" s="4"/>
      <c r="HP998" s="4"/>
      <c r="HQ998" s="4"/>
      <c r="HR998" s="4"/>
      <c r="HS998" s="4"/>
      <c r="HT998" s="4"/>
      <c r="HU998" s="4"/>
      <c r="HV998" s="4"/>
      <c r="HW998" s="4"/>
      <c r="HX998" s="4"/>
      <c r="HY998" s="4"/>
      <c r="HZ998" s="4"/>
      <c r="IA998" s="4"/>
      <c r="IB998" s="4"/>
      <c r="IC998" s="4"/>
      <c r="ID998" s="4"/>
      <c r="IE998" s="4"/>
      <c r="IF998" s="4"/>
      <c r="IG998" s="4"/>
      <c r="IH998" s="4"/>
      <c r="II998" s="4"/>
      <c r="IJ998" s="4"/>
      <c r="IK998" s="4"/>
      <c r="IL998" s="4"/>
      <c r="IM998" s="4"/>
      <c r="IN998" s="4"/>
      <c r="IO998" s="4"/>
      <c r="IP998" s="4"/>
      <c r="IQ998" s="4"/>
      <c r="IR998" s="4"/>
      <c r="IS998" s="4"/>
      <c r="IT998" s="4"/>
      <c r="IU998" s="4"/>
      <c r="IV998" s="4"/>
    </row>
    <row r="1000" spans="1:256" s="209" customFormat="1">
      <c r="A1000" s="121"/>
      <c r="B1000" s="115"/>
      <c r="C1000" s="116"/>
      <c r="D1000" s="117"/>
      <c r="E1000" s="118"/>
      <c r="F1000" s="119"/>
      <c r="G1000" s="120"/>
      <c r="H1000" s="5"/>
      <c r="I1000" s="39"/>
      <c r="J1000" s="40"/>
      <c r="K1000" s="41"/>
      <c r="L1000" s="37"/>
      <c r="N1000" s="38"/>
      <c r="O1000" s="38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  <c r="EN1000" s="4"/>
      <c r="EO1000" s="4"/>
      <c r="EP1000" s="4"/>
      <c r="EQ1000" s="4"/>
      <c r="ER1000" s="4"/>
      <c r="ES1000" s="4"/>
      <c r="ET1000" s="4"/>
      <c r="EU1000" s="4"/>
      <c r="EV1000" s="4"/>
      <c r="EW1000" s="4"/>
      <c r="EX1000" s="4"/>
      <c r="EY1000" s="4"/>
      <c r="EZ1000" s="4"/>
      <c r="FA1000" s="4"/>
      <c r="FB1000" s="4"/>
      <c r="FC1000" s="4"/>
      <c r="FD1000" s="4"/>
      <c r="FE1000" s="4"/>
      <c r="FF1000" s="4"/>
      <c r="FG1000" s="4"/>
      <c r="FH1000" s="4"/>
      <c r="FI1000" s="4"/>
      <c r="FJ1000" s="4"/>
      <c r="FK1000" s="4"/>
      <c r="FL1000" s="4"/>
      <c r="FM1000" s="4"/>
      <c r="FN1000" s="4"/>
      <c r="FO1000" s="4"/>
      <c r="FP1000" s="4"/>
      <c r="FQ1000" s="4"/>
      <c r="FR1000" s="4"/>
      <c r="FS1000" s="4"/>
      <c r="FT1000" s="4"/>
      <c r="FU1000" s="4"/>
      <c r="FV1000" s="4"/>
      <c r="FW1000" s="4"/>
      <c r="FX1000" s="4"/>
      <c r="FY1000" s="4"/>
      <c r="FZ1000" s="4"/>
      <c r="GA1000" s="4"/>
      <c r="GB1000" s="4"/>
      <c r="GC1000" s="4"/>
      <c r="GD1000" s="4"/>
      <c r="GE1000" s="4"/>
      <c r="GF1000" s="4"/>
      <c r="GG1000" s="4"/>
      <c r="GH1000" s="4"/>
      <c r="GI1000" s="4"/>
      <c r="GJ1000" s="4"/>
      <c r="GK1000" s="4"/>
      <c r="GL1000" s="4"/>
      <c r="GM1000" s="4"/>
      <c r="GN1000" s="4"/>
      <c r="GO1000" s="4"/>
      <c r="GP1000" s="4"/>
      <c r="GQ1000" s="4"/>
      <c r="GR1000" s="4"/>
      <c r="GS1000" s="4"/>
      <c r="GT1000" s="4"/>
      <c r="GU1000" s="4"/>
      <c r="GV1000" s="4"/>
      <c r="GW1000" s="4"/>
      <c r="GX1000" s="4"/>
      <c r="GY1000" s="4"/>
      <c r="GZ1000" s="4"/>
      <c r="HA1000" s="4"/>
      <c r="HB1000" s="4"/>
      <c r="HC1000" s="4"/>
      <c r="HD1000" s="4"/>
      <c r="HE1000" s="4"/>
      <c r="HF1000" s="4"/>
      <c r="HG1000" s="4"/>
      <c r="HH1000" s="4"/>
      <c r="HI1000" s="4"/>
      <c r="HJ1000" s="4"/>
      <c r="HK1000" s="4"/>
      <c r="HL1000" s="4"/>
      <c r="HM1000" s="4"/>
      <c r="HN1000" s="4"/>
      <c r="HO1000" s="4"/>
      <c r="HP1000" s="4"/>
      <c r="HQ1000" s="4"/>
      <c r="HR1000" s="4"/>
      <c r="HS1000" s="4"/>
      <c r="HT1000" s="4"/>
      <c r="HU1000" s="4"/>
      <c r="HV1000" s="4"/>
      <c r="HW1000" s="4"/>
      <c r="HX1000" s="4"/>
      <c r="HY1000" s="4"/>
      <c r="HZ1000" s="4"/>
      <c r="IA1000" s="4"/>
      <c r="IB1000" s="4"/>
      <c r="IC1000" s="4"/>
      <c r="ID1000" s="4"/>
      <c r="IE1000" s="4"/>
      <c r="IF1000" s="4"/>
      <c r="IG1000" s="4"/>
      <c r="IH1000" s="4"/>
      <c r="II1000" s="4"/>
      <c r="IJ1000" s="4"/>
      <c r="IK1000" s="4"/>
      <c r="IL1000" s="4"/>
      <c r="IM1000" s="4"/>
      <c r="IN1000" s="4"/>
      <c r="IO1000" s="4"/>
      <c r="IP1000" s="4"/>
      <c r="IQ1000" s="4"/>
      <c r="IR1000" s="4"/>
      <c r="IS1000" s="4"/>
      <c r="IT1000" s="4"/>
      <c r="IU1000" s="4"/>
      <c r="IV1000" s="4"/>
    </row>
    <row r="1001" spans="1:256" s="209" customFormat="1">
      <c r="A1001" s="121"/>
      <c r="B1001" s="115"/>
      <c r="C1001" s="116"/>
      <c r="D1001" s="117"/>
      <c r="E1001" s="118"/>
      <c r="F1001" s="119"/>
      <c r="G1001" s="120"/>
      <c r="H1001" s="5"/>
      <c r="I1001" s="39"/>
      <c r="J1001" s="40"/>
      <c r="K1001" s="41"/>
      <c r="L1001" s="37"/>
      <c r="N1001" s="38"/>
      <c r="O1001" s="38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  <c r="EN1001" s="4"/>
      <c r="EO1001" s="4"/>
      <c r="EP1001" s="4"/>
      <c r="EQ1001" s="4"/>
      <c r="ER1001" s="4"/>
      <c r="ES1001" s="4"/>
      <c r="ET1001" s="4"/>
      <c r="EU1001" s="4"/>
      <c r="EV1001" s="4"/>
      <c r="EW1001" s="4"/>
      <c r="EX1001" s="4"/>
      <c r="EY1001" s="4"/>
      <c r="EZ1001" s="4"/>
      <c r="FA1001" s="4"/>
      <c r="FB1001" s="4"/>
      <c r="FC1001" s="4"/>
      <c r="FD1001" s="4"/>
      <c r="FE1001" s="4"/>
      <c r="FF1001" s="4"/>
      <c r="FG1001" s="4"/>
      <c r="FH1001" s="4"/>
      <c r="FI1001" s="4"/>
      <c r="FJ1001" s="4"/>
      <c r="FK1001" s="4"/>
      <c r="FL1001" s="4"/>
      <c r="FM1001" s="4"/>
      <c r="FN1001" s="4"/>
      <c r="FO1001" s="4"/>
      <c r="FP1001" s="4"/>
      <c r="FQ1001" s="4"/>
      <c r="FR1001" s="4"/>
      <c r="FS1001" s="4"/>
      <c r="FT1001" s="4"/>
      <c r="FU1001" s="4"/>
      <c r="FV1001" s="4"/>
      <c r="FW1001" s="4"/>
      <c r="FX1001" s="4"/>
      <c r="FY1001" s="4"/>
      <c r="FZ1001" s="4"/>
      <c r="GA1001" s="4"/>
      <c r="GB1001" s="4"/>
      <c r="GC1001" s="4"/>
      <c r="GD1001" s="4"/>
      <c r="GE1001" s="4"/>
      <c r="GF1001" s="4"/>
      <c r="GG1001" s="4"/>
      <c r="GH1001" s="4"/>
      <c r="GI1001" s="4"/>
      <c r="GJ1001" s="4"/>
      <c r="GK1001" s="4"/>
      <c r="GL1001" s="4"/>
      <c r="GM1001" s="4"/>
      <c r="GN1001" s="4"/>
      <c r="GO1001" s="4"/>
      <c r="GP1001" s="4"/>
      <c r="GQ1001" s="4"/>
      <c r="GR1001" s="4"/>
      <c r="GS1001" s="4"/>
      <c r="GT1001" s="4"/>
      <c r="GU1001" s="4"/>
      <c r="GV1001" s="4"/>
      <c r="GW1001" s="4"/>
      <c r="GX1001" s="4"/>
      <c r="GY1001" s="4"/>
      <c r="GZ1001" s="4"/>
      <c r="HA1001" s="4"/>
      <c r="HB1001" s="4"/>
      <c r="HC1001" s="4"/>
      <c r="HD1001" s="4"/>
      <c r="HE1001" s="4"/>
      <c r="HF1001" s="4"/>
      <c r="HG1001" s="4"/>
      <c r="HH1001" s="4"/>
      <c r="HI1001" s="4"/>
      <c r="HJ1001" s="4"/>
      <c r="HK1001" s="4"/>
      <c r="HL1001" s="4"/>
      <c r="HM1001" s="4"/>
      <c r="HN1001" s="4"/>
      <c r="HO1001" s="4"/>
      <c r="HP1001" s="4"/>
      <c r="HQ1001" s="4"/>
      <c r="HR1001" s="4"/>
      <c r="HS1001" s="4"/>
      <c r="HT1001" s="4"/>
      <c r="HU1001" s="4"/>
      <c r="HV1001" s="4"/>
      <c r="HW1001" s="4"/>
      <c r="HX1001" s="4"/>
      <c r="HY1001" s="4"/>
      <c r="HZ1001" s="4"/>
      <c r="IA1001" s="4"/>
      <c r="IB1001" s="4"/>
      <c r="IC1001" s="4"/>
      <c r="ID1001" s="4"/>
      <c r="IE1001" s="4"/>
      <c r="IF1001" s="4"/>
      <c r="IG1001" s="4"/>
      <c r="IH1001" s="4"/>
      <c r="II1001" s="4"/>
      <c r="IJ1001" s="4"/>
      <c r="IK1001" s="4"/>
      <c r="IL1001" s="4"/>
      <c r="IM1001" s="4"/>
      <c r="IN1001" s="4"/>
      <c r="IO1001" s="4"/>
      <c r="IP1001" s="4"/>
      <c r="IQ1001" s="4"/>
      <c r="IR1001" s="4"/>
      <c r="IS1001" s="4"/>
      <c r="IT1001" s="4"/>
      <c r="IU1001" s="4"/>
      <c r="IV1001" s="4"/>
    </row>
    <row r="1002" spans="1:256" s="209" customFormat="1">
      <c r="A1002" s="121"/>
      <c r="B1002" s="115"/>
      <c r="C1002" s="116"/>
      <c r="D1002" s="117"/>
      <c r="E1002" s="118"/>
      <c r="F1002" s="119"/>
      <c r="G1002" s="120"/>
      <c r="H1002" s="5"/>
      <c r="I1002" s="39"/>
      <c r="J1002" s="40"/>
      <c r="K1002" s="41"/>
      <c r="L1002" s="37"/>
      <c r="N1002" s="38"/>
      <c r="O1002" s="38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  <c r="EN1002" s="4"/>
      <c r="EO1002" s="4"/>
      <c r="EP1002" s="4"/>
      <c r="EQ1002" s="4"/>
      <c r="ER1002" s="4"/>
      <c r="ES1002" s="4"/>
      <c r="ET1002" s="4"/>
      <c r="EU1002" s="4"/>
      <c r="EV1002" s="4"/>
      <c r="EW1002" s="4"/>
      <c r="EX1002" s="4"/>
      <c r="EY1002" s="4"/>
      <c r="EZ1002" s="4"/>
      <c r="FA1002" s="4"/>
      <c r="FB1002" s="4"/>
      <c r="FC1002" s="4"/>
      <c r="FD1002" s="4"/>
      <c r="FE1002" s="4"/>
      <c r="FF1002" s="4"/>
      <c r="FG1002" s="4"/>
      <c r="FH1002" s="4"/>
      <c r="FI1002" s="4"/>
      <c r="FJ1002" s="4"/>
      <c r="FK1002" s="4"/>
      <c r="FL1002" s="4"/>
      <c r="FM1002" s="4"/>
      <c r="FN1002" s="4"/>
      <c r="FO1002" s="4"/>
      <c r="FP1002" s="4"/>
      <c r="FQ1002" s="4"/>
      <c r="FR1002" s="4"/>
      <c r="FS1002" s="4"/>
      <c r="FT1002" s="4"/>
      <c r="FU1002" s="4"/>
      <c r="FV1002" s="4"/>
      <c r="FW1002" s="4"/>
      <c r="FX1002" s="4"/>
      <c r="FY1002" s="4"/>
      <c r="FZ1002" s="4"/>
      <c r="GA1002" s="4"/>
      <c r="GB1002" s="4"/>
      <c r="GC1002" s="4"/>
      <c r="GD1002" s="4"/>
      <c r="GE1002" s="4"/>
      <c r="GF1002" s="4"/>
      <c r="GG1002" s="4"/>
      <c r="GH1002" s="4"/>
      <c r="GI1002" s="4"/>
      <c r="GJ1002" s="4"/>
      <c r="GK1002" s="4"/>
      <c r="GL1002" s="4"/>
      <c r="GM1002" s="4"/>
      <c r="GN1002" s="4"/>
      <c r="GO1002" s="4"/>
      <c r="GP1002" s="4"/>
      <c r="GQ1002" s="4"/>
      <c r="GR1002" s="4"/>
      <c r="GS1002" s="4"/>
      <c r="GT1002" s="4"/>
      <c r="GU1002" s="4"/>
      <c r="GV1002" s="4"/>
      <c r="GW1002" s="4"/>
      <c r="GX1002" s="4"/>
      <c r="GY1002" s="4"/>
      <c r="GZ1002" s="4"/>
      <c r="HA1002" s="4"/>
      <c r="HB1002" s="4"/>
      <c r="HC1002" s="4"/>
      <c r="HD1002" s="4"/>
      <c r="HE1002" s="4"/>
      <c r="HF1002" s="4"/>
      <c r="HG1002" s="4"/>
      <c r="HH1002" s="4"/>
      <c r="HI1002" s="4"/>
      <c r="HJ1002" s="4"/>
      <c r="HK1002" s="4"/>
      <c r="HL1002" s="4"/>
      <c r="HM1002" s="4"/>
      <c r="HN1002" s="4"/>
      <c r="HO1002" s="4"/>
      <c r="HP1002" s="4"/>
      <c r="HQ1002" s="4"/>
      <c r="HR1002" s="4"/>
      <c r="HS1002" s="4"/>
      <c r="HT1002" s="4"/>
      <c r="HU1002" s="4"/>
      <c r="HV1002" s="4"/>
      <c r="HW1002" s="4"/>
      <c r="HX1002" s="4"/>
      <c r="HY1002" s="4"/>
      <c r="HZ1002" s="4"/>
      <c r="IA1002" s="4"/>
      <c r="IB1002" s="4"/>
      <c r="IC1002" s="4"/>
      <c r="ID1002" s="4"/>
      <c r="IE1002" s="4"/>
      <c r="IF1002" s="4"/>
      <c r="IG1002" s="4"/>
      <c r="IH1002" s="4"/>
      <c r="II1002" s="4"/>
      <c r="IJ1002" s="4"/>
      <c r="IK1002" s="4"/>
      <c r="IL1002" s="4"/>
      <c r="IM1002" s="4"/>
      <c r="IN1002" s="4"/>
      <c r="IO1002" s="4"/>
      <c r="IP1002" s="4"/>
      <c r="IQ1002" s="4"/>
      <c r="IR1002" s="4"/>
      <c r="IS1002" s="4"/>
      <c r="IT1002" s="4"/>
      <c r="IU1002" s="4"/>
      <c r="IV1002" s="4"/>
    </row>
    <row r="1003" spans="1:256" s="209" customFormat="1">
      <c r="A1003" s="121"/>
      <c r="B1003" s="115"/>
      <c r="C1003" s="116"/>
      <c r="D1003" s="117"/>
      <c r="E1003" s="118"/>
      <c r="F1003" s="119"/>
      <c r="G1003" s="120"/>
      <c r="H1003" s="5"/>
      <c r="I1003" s="39"/>
      <c r="J1003" s="40"/>
      <c r="K1003" s="41"/>
      <c r="L1003" s="37"/>
      <c r="N1003" s="38"/>
      <c r="O1003" s="38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  <c r="EN1003" s="4"/>
      <c r="EO1003" s="4"/>
      <c r="EP1003" s="4"/>
      <c r="EQ1003" s="4"/>
      <c r="ER1003" s="4"/>
      <c r="ES1003" s="4"/>
      <c r="ET1003" s="4"/>
      <c r="EU1003" s="4"/>
      <c r="EV1003" s="4"/>
      <c r="EW1003" s="4"/>
      <c r="EX1003" s="4"/>
      <c r="EY1003" s="4"/>
      <c r="EZ1003" s="4"/>
      <c r="FA1003" s="4"/>
      <c r="FB1003" s="4"/>
      <c r="FC1003" s="4"/>
      <c r="FD1003" s="4"/>
      <c r="FE1003" s="4"/>
      <c r="FF1003" s="4"/>
      <c r="FG1003" s="4"/>
      <c r="FH1003" s="4"/>
      <c r="FI1003" s="4"/>
      <c r="FJ1003" s="4"/>
      <c r="FK1003" s="4"/>
      <c r="FL1003" s="4"/>
      <c r="FM1003" s="4"/>
      <c r="FN1003" s="4"/>
      <c r="FO1003" s="4"/>
      <c r="FP1003" s="4"/>
      <c r="FQ1003" s="4"/>
      <c r="FR1003" s="4"/>
      <c r="FS1003" s="4"/>
      <c r="FT1003" s="4"/>
      <c r="FU1003" s="4"/>
      <c r="FV1003" s="4"/>
      <c r="FW1003" s="4"/>
      <c r="FX1003" s="4"/>
      <c r="FY1003" s="4"/>
      <c r="FZ1003" s="4"/>
      <c r="GA1003" s="4"/>
      <c r="GB1003" s="4"/>
      <c r="GC1003" s="4"/>
      <c r="GD1003" s="4"/>
      <c r="GE1003" s="4"/>
      <c r="GF1003" s="4"/>
      <c r="GG1003" s="4"/>
      <c r="GH1003" s="4"/>
      <c r="GI1003" s="4"/>
      <c r="GJ1003" s="4"/>
      <c r="GK1003" s="4"/>
      <c r="GL1003" s="4"/>
      <c r="GM1003" s="4"/>
      <c r="GN1003" s="4"/>
      <c r="GO1003" s="4"/>
      <c r="GP1003" s="4"/>
      <c r="GQ1003" s="4"/>
      <c r="GR1003" s="4"/>
      <c r="GS1003" s="4"/>
      <c r="GT1003" s="4"/>
      <c r="GU1003" s="4"/>
      <c r="GV1003" s="4"/>
      <c r="GW1003" s="4"/>
      <c r="GX1003" s="4"/>
      <c r="GY1003" s="4"/>
      <c r="GZ1003" s="4"/>
      <c r="HA1003" s="4"/>
      <c r="HB1003" s="4"/>
      <c r="HC1003" s="4"/>
      <c r="HD1003" s="4"/>
      <c r="HE1003" s="4"/>
      <c r="HF1003" s="4"/>
      <c r="HG1003" s="4"/>
      <c r="HH1003" s="4"/>
      <c r="HI1003" s="4"/>
      <c r="HJ1003" s="4"/>
      <c r="HK1003" s="4"/>
      <c r="HL1003" s="4"/>
      <c r="HM1003" s="4"/>
      <c r="HN1003" s="4"/>
      <c r="HO1003" s="4"/>
      <c r="HP1003" s="4"/>
      <c r="HQ1003" s="4"/>
      <c r="HR1003" s="4"/>
      <c r="HS1003" s="4"/>
      <c r="HT1003" s="4"/>
      <c r="HU1003" s="4"/>
      <c r="HV1003" s="4"/>
      <c r="HW1003" s="4"/>
      <c r="HX1003" s="4"/>
      <c r="HY1003" s="4"/>
      <c r="HZ1003" s="4"/>
      <c r="IA1003" s="4"/>
      <c r="IB1003" s="4"/>
      <c r="IC1003" s="4"/>
      <c r="ID1003" s="4"/>
      <c r="IE1003" s="4"/>
      <c r="IF1003" s="4"/>
      <c r="IG1003" s="4"/>
      <c r="IH1003" s="4"/>
      <c r="II1003" s="4"/>
      <c r="IJ1003" s="4"/>
      <c r="IK1003" s="4"/>
      <c r="IL1003" s="4"/>
      <c r="IM1003" s="4"/>
      <c r="IN1003" s="4"/>
      <c r="IO1003" s="4"/>
      <c r="IP1003" s="4"/>
      <c r="IQ1003" s="4"/>
      <c r="IR1003" s="4"/>
      <c r="IS1003" s="4"/>
      <c r="IT1003" s="4"/>
      <c r="IU1003" s="4"/>
      <c r="IV1003" s="4"/>
    </row>
    <row r="1004" spans="1:256" s="209" customFormat="1">
      <c r="A1004" s="121"/>
      <c r="B1004" s="115"/>
      <c r="C1004" s="116"/>
      <c r="D1004" s="117"/>
      <c r="E1004" s="118"/>
      <c r="F1004" s="119"/>
      <c r="G1004" s="120"/>
      <c r="H1004" s="5"/>
      <c r="I1004" s="39"/>
      <c r="J1004" s="40"/>
      <c r="K1004" s="41"/>
      <c r="L1004" s="37"/>
      <c r="N1004" s="38"/>
      <c r="O1004" s="38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  <c r="EN1004" s="4"/>
      <c r="EO1004" s="4"/>
      <c r="EP1004" s="4"/>
      <c r="EQ1004" s="4"/>
      <c r="ER1004" s="4"/>
      <c r="ES1004" s="4"/>
      <c r="ET1004" s="4"/>
      <c r="EU1004" s="4"/>
      <c r="EV1004" s="4"/>
      <c r="EW1004" s="4"/>
      <c r="EX1004" s="4"/>
      <c r="EY1004" s="4"/>
      <c r="EZ1004" s="4"/>
      <c r="FA1004" s="4"/>
      <c r="FB1004" s="4"/>
      <c r="FC1004" s="4"/>
      <c r="FD1004" s="4"/>
      <c r="FE1004" s="4"/>
      <c r="FF1004" s="4"/>
      <c r="FG1004" s="4"/>
      <c r="FH1004" s="4"/>
      <c r="FI1004" s="4"/>
      <c r="FJ1004" s="4"/>
      <c r="FK1004" s="4"/>
      <c r="FL1004" s="4"/>
      <c r="FM1004" s="4"/>
      <c r="FN1004" s="4"/>
      <c r="FO1004" s="4"/>
      <c r="FP1004" s="4"/>
      <c r="FQ1004" s="4"/>
      <c r="FR1004" s="4"/>
      <c r="FS1004" s="4"/>
      <c r="FT1004" s="4"/>
      <c r="FU1004" s="4"/>
      <c r="FV1004" s="4"/>
      <c r="FW1004" s="4"/>
      <c r="FX1004" s="4"/>
      <c r="FY1004" s="4"/>
      <c r="FZ1004" s="4"/>
      <c r="GA1004" s="4"/>
      <c r="GB1004" s="4"/>
      <c r="GC1004" s="4"/>
      <c r="GD1004" s="4"/>
      <c r="GE1004" s="4"/>
      <c r="GF1004" s="4"/>
      <c r="GG1004" s="4"/>
      <c r="GH1004" s="4"/>
      <c r="GI1004" s="4"/>
      <c r="GJ1004" s="4"/>
      <c r="GK1004" s="4"/>
      <c r="GL1004" s="4"/>
      <c r="GM1004" s="4"/>
      <c r="GN1004" s="4"/>
      <c r="GO1004" s="4"/>
      <c r="GP1004" s="4"/>
      <c r="GQ1004" s="4"/>
      <c r="GR1004" s="4"/>
      <c r="GS1004" s="4"/>
      <c r="GT1004" s="4"/>
      <c r="GU1004" s="4"/>
      <c r="GV1004" s="4"/>
      <c r="GW1004" s="4"/>
      <c r="GX1004" s="4"/>
      <c r="GY1004" s="4"/>
      <c r="GZ1004" s="4"/>
      <c r="HA1004" s="4"/>
      <c r="HB1004" s="4"/>
      <c r="HC1004" s="4"/>
      <c r="HD1004" s="4"/>
      <c r="HE1004" s="4"/>
      <c r="HF1004" s="4"/>
      <c r="HG1004" s="4"/>
      <c r="HH1004" s="4"/>
      <c r="HI1004" s="4"/>
      <c r="HJ1004" s="4"/>
      <c r="HK1004" s="4"/>
      <c r="HL1004" s="4"/>
      <c r="HM1004" s="4"/>
      <c r="HN1004" s="4"/>
      <c r="HO1004" s="4"/>
      <c r="HP1004" s="4"/>
      <c r="HQ1004" s="4"/>
      <c r="HR1004" s="4"/>
      <c r="HS1004" s="4"/>
      <c r="HT1004" s="4"/>
      <c r="HU1004" s="4"/>
      <c r="HV1004" s="4"/>
      <c r="HW1004" s="4"/>
      <c r="HX1004" s="4"/>
      <c r="HY1004" s="4"/>
      <c r="HZ1004" s="4"/>
      <c r="IA1004" s="4"/>
      <c r="IB1004" s="4"/>
      <c r="IC1004" s="4"/>
      <c r="ID1004" s="4"/>
      <c r="IE1004" s="4"/>
      <c r="IF1004" s="4"/>
      <c r="IG1004" s="4"/>
      <c r="IH1004" s="4"/>
      <c r="II1004" s="4"/>
      <c r="IJ1004" s="4"/>
      <c r="IK1004" s="4"/>
      <c r="IL1004" s="4"/>
      <c r="IM1004" s="4"/>
      <c r="IN1004" s="4"/>
      <c r="IO1004" s="4"/>
      <c r="IP1004" s="4"/>
      <c r="IQ1004" s="4"/>
      <c r="IR1004" s="4"/>
      <c r="IS1004" s="4"/>
      <c r="IT1004" s="4"/>
      <c r="IU1004" s="4"/>
      <c r="IV1004" s="4"/>
    </row>
    <row r="1005" spans="1:256" s="209" customFormat="1">
      <c r="A1005" s="121"/>
      <c r="B1005" s="115"/>
      <c r="C1005" s="116"/>
      <c r="D1005" s="117"/>
      <c r="E1005" s="118"/>
      <c r="F1005" s="119"/>
      <c r="G1005" s="120"/>
      <c r="H1005" s="5"/>
      <c r="I1005" s="39"/>
      <c r="J1005" s="40"/>
      <c r="K1005" s="41"/>
      <c r="L1005" s="37"/>
      <c r="N1005" s="38"/>
      <c r="O1005" s="38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  <c r="EN1005" s="4"/>
      <c r="EO1005" s="4"/>
      <c r="EP1005" s="4"/>
      <c r="EQ1005" s="4"/>
      <c r="ER1005" s="4"/>
      <c r="ES1005" s="4"/>
      <c r="ET1005" s="4"/>
      <c r="EU1005" s="4"/>
      <c r="EV1005" s="4"/>
      <c r="EW1005" s="4"/>
      <c r="EX1005" s="4"/>
      <c r="EY1005" s="4"/>
      <c r="EZ1005" s="4"/>
      <c r="FA1005" s="4"/>
      <c r="FB1005" s="4"/>
      <c r="FC1005" s="4"/>
      <c r="FD1005" s="4"/>
      <c r="FE1005" s="4"/>
      <c r="FF1005" s="4"/>
      <c r="FG1005" s="4"/>
      <c r="FH1005" s="4"/>
      <c r="FI1005" s="4"/>
      <c r="FJ1005" s="4"/>
      <c r="FK1005" s="4"/>
      <c r="FL1005" s="4"/>
      <c r="FM1005" s="4"/>
      <c r="FN1005" s="4"/>
      <c r="FO1005" s="4"/>
      <c r="FP1005" s="4"/>
      <c r="FQ1005" s="4"/>
      <c r="FR1005" s="4"/>
      <c r="FS1005" s="4"/>
      <c r="FT1005" s="4"/>
      <c r="FU1005" s="4"/>
      <c r="FV1005" s="4"/>
      <c r="FW1005" s="4"/>
      <c r="FX1005" s="4"/>
      <c r="FY1005" s="4"/>
      <c r="FZ1005" s="4"/>
      <c r="GA1005" s="4"/>
      <c r="GB1005" s="4"/>
      <c r="GC1005" s="4"/>
      <c r="GD1005" s="4"/>
      <c r="GE1005" s="4"/>
      <c r="GF1005" s="4"/>
      <c r="GG1005" s="4"/>
      <c r="GH1005" s="4"/>
      <c r="GI1005" s="4"/>
      <c r="GJ1005" s="4"/>
      <c r="GK1005" s="4"/>
      <c r="GL1005" s="4"/>
      <c r="GM1005" s="4"/>
      <c r="GN1005" s="4"/>
      <c r="GO1005" s="4"/>
      <c r="GP1005" s="4"/>
      <c r="GQ1005" s="4"/>
      <c r="GR1005" s="4"/>
      <c r="GS1005" s="4"/>
      <c r="GT1005" s="4"/>
      <c r="GU1005" s="4"/>
      <c r="GV1005" s="4"/>
      <c r="GW1005" s="4"/>
      <c r="GX1005" s="4"/>
      <c r="GY1005" s="4"/>
      <c r="GZ1005" s="4"/>
      <c r="HA1005" s="4"/>
      <c r="HB1005" s="4"/>
      <c r="HC1005" s="4"/>
      <c r="HD1005" s="4"/>
      <c r="HE1005" s="4"/>
      <c r="HF1005" s="4"/>
      <c r="HG1005" s="4"/>
      <c r="HH1005" s="4"/>
      <c r="HI1005" s="4"/>
      <c r="HJ1005" s="4"/>
      <c r="HK1005" s="4"/>
      <c r="HL1005" s="4"/>
      <c r="HM1005" s="4"/>
      <c r="HN1005" s="4"/>
      <c r="HO1005" s="4"/>
      <c r="HP1005" s="4"/>
      <c r="HQ1005" s="4"/>
      <c r="HR1005" s="4"/>
      <c r="HS1005" s="4"/>
      <c r="HT1005" s="4"/>
      <c r="HU1005" s="4"/>
      <c r="HV1005" s="4"/>
      <c r="HW1005" s="4"/>
      <c r="HX1005" s="4"/>
      <c r="HY1005" s="4"/>
      <c r="HZ1005" s="4"/>
      <c r="IA1005" s="4"/>
      <c r="IB1005" s="4"/>
      <c r="IC1005" s="4"/>
      <c r="ID1005" s="4"/>
      <c r="IE1005" s="4"/>
      <c r="IF1005" s="4"/>
      <c r="IG1005" s="4"/>
      <c r="IH1005" s="4"/>
      <c r="II1005" s="4"/>
      <c r="IJ1005" s="4"/>
      <c r="IK1005" s="4"/>
      <c r="IL1005" s="4"/>
      <c r="IM1005" s="4"/>
      <c r="IN1005" s="4"/>
      <c r="IO1005" s="4"/>
      <c r="IP1005" s="4"/>
      <c r="IQ1005" s="4"/>
      <c r="IR1005" s="4"/>
      <c r="IS1005" s="4"/>
      <c r="IT1005" s="4"/>
      <c r="IU1005" s="4"/>
      <c r="IV1005" s="4"/>
    </row>
    <row r="1007" spans="1:256" s="209" customFormat="1">
      <c r="A1007" s="121"/>
      <c r="B1007" s="115"/>
      <c r="C1007" s="116"/>
      <c r="D1007" s="117"/>
      <c r="E1007" s="118"/>
      <c r="F1007" s="119"/>
      <c r="G1007" s="120"/>
      <c r="H1007" s="5"/>
      <c r="I1007" s="39"/>
      <c r="J1007" s="40"/>
      <c r="K1007" s="41"/>
      <c r="L1007" s="37"/>
      <c r="N1007" s="38"/>
      <c r="O1007" s="38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  <c r="EN1007" s="4"/>
      <c r="EO1007" s="4"/>
      <c r="EP1007" s="4"/>
      <c r="EQ1007" s="4"/>
      <c r="ER1007" s="4"/>
      <c r="ES1007" s="4"/>
      <c r="ET1007" s="4"/>
      <c r="EU1007" s="4"/>
      <c r="EV1007" s="4"/>
      <c r="EW1007" s="4"/>
      <c r="EX1007" s="4"/>
      <c r="EY1007" s="4"/>
      <c r="EZ1007" s="4"/>
      <c r="FA1007" s="4"/>
      <c r="FB1007" s="4"/>
      <c r="FC1007" s="4"/>
      <c r="FD1007" s="4"/>
      <c r="FE1007" s="4"/>
      <c r="FF1007" s="4"/>
      <c r="FG1007" s="4"/>
      <c r="FH1007" s="4"/>
      <c r="FI1007" s="4"/>
      <c r="FJ1007" s="4"/>
      <c r="FK1007" s="4"/>
      <c r="FL1007" s="4"/>
      <c r="FM1007" s="4"/>
      <c r="FN1007" s="4"/>
      <c r="FO1007" s="4"/>
      <c r="FP1007" s="4"/>
      <c r="FQ1007" s="4"/>
      <c r="FR1007" s="4"/>
      <c r="FS1007" s="4"/>
      <c r="FT1007" s="4"/>
      <c r="FU1007" s="4"/>
      <c r="FV1007" s="4"/>
      <c r="FW1007" s="4"/>
      <c r="FX1007" s="4"/>
      <c r="FY1007" s="4"/>
      <c r="FZ1007" s="4"/>
      <c r="GA1007" s="4"/>
      <c r="GB1007" s="4"/>
      <c r="GC1007" s="4"/>
      <c r="GD1007" s="4"/>
      <c r="GE1007" s="4"/>
      <c r="GF1007" s="4"/>
      <c r="GG1007" s="4"/>
      <c r="GH1007" s="4"/>
      <c r="GI1007" s="4"/>
      <c r="GJ1007" s="4"/>
      <c r="GK1007" s="4"/>
      <c r="GL1007" s="4"/>
      <c r="GM1007" s="4"/>
      <c r="GN1007" s="4"/>
      <c r="GO1007" s="4"/>
      <c r="GP1007" s="4"/>
      <c r="GQ1007" s="4"/>
      <c r="GR1007" s="4"/>
      <c r="GS1007" s="4"/>
      <c r="GT1007" s="4"/>
      <c r="GU1007" s="4"/>
      <c r="GV1007" s="4"/>
      <c r="GW1007" s="4"/>
      <c r="GX1007" s="4"/>
      <c r="GY1007" s="4"/>
      <c r="GZ1007" s="4"/>
      <c r="HA1007" s="4"/>
      <c r="HB1007" s="4"/>
      <c r="HC1007" s="4"/>
      <c r="HD1007" s="4"/>
      <c r="HE1007" s="4"/>
      <c r="HF1007" s="4"/>
      <c r="HG1007" s="4"/>
      <c r="HH1007" s="4"/>
      <c r="HI1007" s="4"/>
      <c r="HJ1007" s="4"/>
      <c r="HK1007" s="4"/>
      <c r="HL1007" s="4"/>
      <c r="HM1007" s="4"/>
      <c r="HN1007" s="4"/>
      <c r="HO1007" s="4"/>
      <c r="HP1007" s="4"/>
      <c r="HQ1007" s="4"/>
      <c r="HR1007" s="4"/>
      <c r="HS1007" s="4"/>
      <c r="HT1007" s="4"/>
      <c r="HU1007" s="4"/>
      <c r="HV1007" s="4"/>
      <c r="HW1007" s="4"/>
      <c r="HX1007" s="4"/>
      <c r="HY1007" s="4"/>
      <c r="HZ1007" s="4"/>
      <c r="IA1007" s="4"/>
      <c r="IB1007" s="4"/>
      <c r="IC1007" s="4"/>
      <c r="ID1007" s="4"/>
      <c r="IE1007" s="4"/>
      <c r="IF1007" s="4"/>
      <c r="IG1007" s="4"/>
      <c r="IH1007" s="4"/>
      <c r="II1007" s="4"/>
      <c r="IJ1007" s="4"/>
      <c r="IK1007" s="4"/>
      <c r="IL1007" s="4"/>
      <c r="IM1007" s="4"/>
      <c r="IN1007" s="4"/>
      <c r="IO1007" s="4"/>
      <c r="IP1007" s="4"/>
      <c r="IQ1007" s="4"/>
      <c r="IR1007" s="4"/>
      <c r="IS1007" s="4"/>
      <c r="IT1007" s="4"/>
      <c r="IU1007" s="4"/>
      <c r="IV1007" s="4"/>
    </row>
    <row r="1009" spans="1:256" s="209" customFormat="1">
      <c r="A1009" s="121"/>
      <c r="B1009" s="115"/>
      <c r="C1009" s="116"/>
      <c r="D1009" s="117"/>
      <c r="E1009" s="118"/>
      <c r="F1009" s="119"/>
      <c r="G1009" s="120"/>
      <c r="H1009" s="5"/>
      <c r="I1009" s="39"/>
      <c r="J1009" s="40"/>
      <c r="K1009" s="41"/>
      <c r="L1009" s="37"/>
      <c r="N1009" s="38"/>
      <c r="O1009" s="38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  <c r="EN1009" s="4"/>
      <c r="EO1009" s="4"/>
      <c r="EP1009" s="4"/>
      <c r="EQ1009" s="4"/>
      <c r="ER1009" s="4"/>
      <c r="ES1009" s="4"/>
      <c r="ET1009" s="4"/>
      <c r="EU1009" s="4"/>
      <c r="EV1009" s="4"/>
      <c r="EW1009" s="4"/>
      <c r="EX1009" s="4"/>
      <c r="EY1009" s="4"/>
      <c r="EZ1009" s="4"/>
      <c r="FA1009" s="4"/>
      <c r="FB1009" s="4"/>
      <c r="FC1009" s="4"/>
      <c r="FD1009" s="4"/>
      <c r="FE1009" s="4"/>
      <c r="FF1009" s="4"/>
      <c r="FG1009" s="4"/>
      <c r="FH1009" s="4"/>
      <c r="FI1009" s="4"/>
      <c r="FJ1009" s="4"/>
      <c r="FK1009" s="4"/>
      <c r="FL1009" s="4"/>
      <c r="FM1009" s="4"/>
      <c r="FN1009" s="4"/>
      <c r="FO1009" s="4"/>
      <c r="FP1009" s="4"/>
      <c r="FQ1009" s="4"/>
      <c r="FR1009" s="4"/>
      <c r="FS1009" s="4"/>
      <c r="FT1009" s="4"/>
      <c r="FU1009" s="4"/>
      <c r="FV1009" s="4"/>
      <c r="FW1009" s="4"/>
      <c r="FX1009" s="4"/>
      <c r="FY1009" s="4"/>
      <c r="FZ1009" s="4"/>
      <c r="GA1009" s="4"/>
      <c r="GB1009" s="4"/>
      <c r="GC1009" s="4"/>
      <c r="GD1009" s="4"/>
      <c r="GE1009" s="4"/>
      <c r="GF1009" s="4"/>
      <c r="GG1009" s="4"/>
      <c r="GH1009" s="4"/>
      <c r="GI1009" s="4"/>
      <c r="GJ1009" s="4"/>
      <c r="GK1009" s="4"/>
      <c r="GL1009" s="4"/>
      <c r="GM1009" s="4"/>
      <c r="GN1009" s="4"/>
      <c r="GO1009" s="4"/>
      <c r="GP1009" s="4"/>
      <c r="GQ1009" s="4"/>
      <c r="GR1009" s="4"/>
      <c r="GS1009" s="4"/>
      <c r="GT1009" s="4"/>
      <c r="GU1009" s="4"/>
      <c r="GV1009" s="4"/>
      <c r="GW1009" s="4"/>
      <c r="GX1009" s="4"/>
      <c r="GY1009" s="4"/>
      <c r="GZ1009" s="4"/>
      <c r="HA1009" s="4"/>
      <c r="HB1009" s="4"/>
      <c r="HC1009" s="4"/>
      <c r="HD1009" s="4"/>
      <c r="HE1009" s="4"/>
      <c r="HF1009" s="4"/>
      <c r="HG1009" s="4"/>
      <c r="HH1009" s="4"/>
      <c r="HI1009" s="4"/>
      <c r="HJ1009" s="4"/>
      <c r="HK1009" s="4"/>
      <c r="HL1009" s="4"/>
      <c r="HM1009" s="4"/>
      <c r="HN1009" s="4"/>
      <c r="HO1009" s="4"/>
      <c r="HP1009" s="4"/>
      <c r="HQ1009" s="4"/>
      <c r="HR1009" s="4"/>
      <c r="HS1009" s="4"/>
      <c r="HT1009" s="4"/>
      <c r="HU1009" s="4"/>
      <c r="HV1009" s="4"/>
      <c r="HW1009" s="4"/>
      <c r="HX1009" s="4"/>
      <c r="HY1009" s="4"/>
      <c r="HZ1009" s="4"/>
      <c r="IA1009" s="4"/>
      <c r="IB1009" s="4"/>
      <c r="IC1009" s="4"/>
      <c r="ID1009" s="4"/>
      <c r="IE1009" s="4"/>
      <c r="IF1009" s="4"/>
      <c r="IG1009" s="4"/>
      <c r="IH1009" s="4"/>
      <c r="II1009" s="4"/>
      <c r="IJ1009" s="4"/>
      <c r="IK1009" s="4"/>
      <c r="IL1009" s="4"/>
      <c r="IM1009" s="4"/>
      <c r="IN1009" s="4"/>
      <c r="IO1009" s="4"/>
      <c r="IP1009" s="4"/>
      <c r="IQ1009" s="4"/>
      <c r="IR1009" s="4"/>
      <c r="IS1009" s="4"/>
      <c r="IT1009" s="4"/>
      <c r="IU1009" s="4"/>
      <c r="IV1009" s="4"/>
    </row>
    <row r="1011" spans="1:256" s="209" customFormat="1">
      <c r="A1011" s="121"/>
      <c r="B1011" s="115"/>
      <c r="C1011" s="116"/>
      <c r="D1011" s="117"/>
      <c r="E1011" s="118"/>
      <c r="F1011" s="119"/>
      <c r="G1011" s="120"/>
      <c r="H1011" s="5"/>
      <c r="I1011" s="39"/>
      <c r="J1011" s="40"/>
      <c r="K1011" s="41"/>
      <c r="L1011" s="37"/>
      <c r="N1011" s="38"/>
      <c r="O1011" s="38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  <c r="AC1011" s="4"/>
      <c r="AD1011" s="4"/>
      <c r="AE1011" s="4"/>
      <c r="AF1011" s="4"/>
      <c r="AG1011" s="4"/>
      <c r="AH1011" s="4"/>
      <c r="AI1011" s="4"/>
      <c r="AJ1011" s="4"/>
      <c r="AK1011" s="4"/>
      <c r="AL1011" s="4"/>
      <c r="AM1011" s="4"/>
      <c r="AN1011" s="4"/>
      <c r="AO1011" s="4"/>
      <c r="AP1011" s="4"/>
      <c r="AQ1011" s="4"/>
      <c r="AR1011" s="4"/>
      <c r="AS1011" s="4"/>
      <c r="AT1011" s="4"/>
      <c r="AU1011" s="4"/>
      <c r="AV1011" s="4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  <c r="BG1011" s="4"/>
      <c r="BH1011" s="4"/>
      <c r="BI1011" s="4"/>
      <c r="BJ1011" s="4"/>
      <c r="BK1011" s="4"/>
      <c r="BL1011" s="4"/>
      <c r="BM1011" s="4"/>
      <c r="BN1011" s="4"/>
      <c r="BO1011" s="4"/>
      <c r="BP1011" s="4"/>
      <c r="BQ1011" s="4"/>
      <c r="BR1011" s="4"/>
      <c r="BS1011" s="4"/>
      <c r="BT1011" s="4"/>
      <c r="BU1011" s="4"/>
      <c r="BV1011" s="4"/>
      <c r="BW1011" s="4"/>
      <c r="BX1011" s="4"/>
      <c r="BY1011" s="4"/>
      <c r="BZ1011" s="4"/>
      <c r="CA1011" s="4"/>
      <c r="CB1011" s="4"/>
      <c r="CC1011" s="4"/>
      <c r="CD1011" s="4"/>
      <c r="CE1011" s="4"/>
      <c r="CF1011" s="4"/>
      <c r="CG1011" s="4"/>
      <c r="CH1011" s="4"/>
      <c r="CI1011" s="4"/>
      <c r="CJ1011" s="4"/>
      <c r="CK1011" s="4"/>
      <c r="CL1011" s="4"/>
      <c r="CM1011" s="4"/>
      <c r="CN1011" s="4"/>
      <c r="CO1011" s="4"/>
      <c r="CP1011" s="4"/>
      <c r="CQ1011" s="4"/>
      <c r="CR1011" s="4"/>
      <c r="CS1011" s="4"/>
      <c r="CT1011" s="4"/>
      <c r="CU1011" s="4"/>
      <c r="CV1011" s="4"/>
      <c r="CW1011" s="4"/>
      <c r="CX1011" s="4"/>
      <c r="CY1011" s="4"/>
      <c r="CZ1011" s="4"/>
      <c r="DA1011" s="4"/>
      <c r="DB1011" s="4"/>
      <c r="DC1011" s="4"/>
      <c r="DD1011" s="4"/>
      <c r="DE1011" s="4"/>
      <c r="DF1011" s="4"/>
      <c r="DG1011" s="4"/>
      <c r="DH1011" s="4"/>
      <c r="DI1011" s="4"/>
      <c r="DJ1011" s="4"/>
      <c r="DK1011" s="4"/>
      <c r="DL1011" s="4"/>
      <c r="DM1011" s="4"/>
      <c r="DN1011" s="4"/>
      <c r="DO1011" s="4"/>
      <c r="DP1011" s="4"/>
      <c r="DQ1011" s="4"/>
      <c r="DR1011" s="4"/>
      <c r="DS1011" s="4"/>
      <c r="DT1011" s="4"/>
      <c r="DU1011" s="4"/>
      <c r="DV1011" s="4"/>
      <c r="DW1011" s="4"/>
      <c r="DX1011" s="4"/>
      <c r="DY1011" s="4"/>
      <c r="DZ1011" s="4"/>
      <c r="EA1011" s="4"/>
      <c r="EB1011" s="4"/>
      <c r="EC1011" s="4"/>
      <c r="ED1011" s="4"/>
      <c r="EE1011" s="4"/>
      <c r="EF1011" s="4"/>
      <c r="EG1011" s="4"/>
      <c r="EH1011" s="4"/>
      <c r="EI1011" s="4"/>
      <c r="EJ1011" s="4"/>
      <c r="EK1011" s="4"/>
      <c r="EL1011" s="4"/>
      <c r="EM1011" s="4"/>
      <c r="EN1011" s="4"/>
      <c r="EO1011" s="4"/>
      <c r="EP1011" s="4"/>
      <c r="EQ1011" s="4"/>
      <c r="ER1011" s="4"/>
      <c r="ES1011" s="4"/>
      <c r="ET1011" s="4"/>
      <c r="EU1011" s="4"/>
      <c r="EV1011" s="4"/>
      <c r="EW1011" s="4"/>
      <c r="EX1011" s="4"/>
      <c r="EY1011" s="4"/>
      <c r="EZ1011" s="4"/>
      <c r="FA1011" s="4"/>
      <c r="FB1011" s="4"/>
      <c r="FC1011" s="4"/>
      <c r="FD1011" s="4"/>
      <c r="FE1011" s="4"/>
      <c r="FF1011" s="4"/>
      <c r="FG1011" s="4"/>
      <c r="FH1011" s="4"/>
      <c r="FI1011" s="4"/>
      <c r="FJ1011" s="4"/>
      <c r="FK1011" s="4"/>
      <c r="FL1011" s="4"/>
      <c r="FM1011" s="4"/>
      <c r="FN1011" s="4"/>
      <c r="FO1011" s="4"/>
      <c r="FP1011" s="4"/>
      <c r="FQ1011" s="4"/>
      <c r="FR1011" s="4"/>
      <c r="FS1011" s="4"/>
      <c r="FT1011" s="4"/>
      <c r="FU1011" s="4"/>
      <c r="FV1011" s="4"/>
      <c r="FW1011" s="4"/>
      <c r="FX1011" s="4"/>
      <c r="FY1011" s="4"/>
      <c r="FZ1011" s="4"/>
      <c r="GA1011" s="4"/>
      <c r="GB1011" s="4"/>
      <c r="GC1011" s="4"/>
      <c r="GD1011" s="4"/>
      <c r="GE1011" s="4"/>
      <c r="GF1011" s="4"/>
      <c r="GG1011" s="4"/>
      <c r="GH1011" s="4"/>
      <c r="GI1011" s="4"/>
      <c r="GJ1011" s="4"/>
      <c r="GK1011" s="4"/>
      <c r="GL1011" s="4"/>
      <c r="GM1011" s="4"/>
      <c r="GN1011" s="4"/>
      <c r="GO1011" s="4"/>
      <c r="GP1011" s="4"/>
      <c r="GQ1011" s="4"/>
      <c r="GR1011" s="4"/>
      <c r="GS1011" s="4"/>
      <c r="GT1011" s="4"/>
      <c r="GU1011" s="4"/>
      <c r="GV1011" s="4"/>
      <c r="GW1011" s="4"/>
      <c r="GX1011" s="4"/>
      <c r="GY1011" s="4"/>
      <c r="GZ1011" s="4"/>
      <c r="HA1011" s="4"/>
      <c r="HB1011" s="4"/>
      <c r="HC1011" s="4"/>
      <c r="HD1011" s="4"/>
      <c r="HE1011" s="4"/>
      <c r="HF1011" s="4"/>
      <c r="HG1011" s="4"/>
      <c r="HH1011" s="4"/>
      <c r="HI1011" s="4"/>
      <c r="HJ1011" s="4"/>
      <c r="HK1011" s="4"/>
      <c r="HL1011" s="4"/>
      <c r="HM1011" s="4"/>
      <c r="HN1011" s="4"/>
      <c r="HO1011" s="4"/>
      <c r="HP1011" s="4"/>
      <c r="HQ1011" s="4"/>
      <c r="HR1011" s="4"/>
      <c r="HS1011" s="4"/>
      <c r="HT1011" s="4"/>
      <c r="HU1011" s="4"/>
      <c r="HV1011" s="4"/>
      <c r="HW1011" s="4"/>
      <c r="HX1011" s="4"/>
      <c r="HY1011" s="4"/>
      <c r="HZ1011" s="4"/>
      <c r="IA1011" s="4"/>
      <c r="IB1011" s="4"/>
      <c r="IC1011" s="4"/>
      <c r="ID1011" s="4"/>
      <c r="IE1011" s="4"/>
      <c r="IF1011" s="4"/>
      <c r="IG1011" s="4"/>
      <c r="IH1011" s="4"/>
      <c r="II1011" s="4"/>
      <c r="IJ1011" s="4"/>
      <c r="IK1011" s="4"/>
      <c r="IL1011" s="4"/>
      <c r="IM1011" s="4"/>
      <c r="IN1011" s="4"/>
      <c r="IO1011" s="4"/>
      <c r="IP1011" s="4"/>
      <c r="IQ1011" s="4"/>
      <c r="IR1011" s="4"/>
      <c r="IS1011" s="4"/>
      <c r="IT1011" s="4"/>
      <c r="IU1011" s="4"/>
      <c r="IV1011" s="4"/>
    </row>
    <row r="1012" spans="1:256" s="209" customFormat="1">
      <c r="A1012" s="121"/>
      <c r="B1012" s="115"/>
      <c r="C1012" s="116"/>
      <c r="D1012" s="117"/>
      <c r="E1012" s="118"/>
      <c r="F1012" s="119"/>
      <c r="G1012" s="120"/>
      <c r="H1012" s="5"/>
      <c r="I1012" s="39"/>
      <c r="J1012" s="40"/>
      <c r="K1012" s="41"/>
      <c r="L1012" s="37"/>
      <c r="N1012" s="38"/>
      <c r="O1012" s="38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  <c r="AC1012" s="4"/>
      <c r="AD1012" s="4"/>
      <c r="AE1012" s="4"/>
      <c r="AF1012" s="4"/>
      <c r="AG1012" s="4"/>
      <c r="AH1012" s="4"/>
      <c r="AI1012" s="4"/>
      <c r="AJ1012" s="4"/>
      <c r="AK1012" s="4"/>
      <c r="AL1012" s="4"/>
      <c r="AM1012" s="4"/>
      <c r="AN1012" s="4"/>
      <c r="AO1012" s="4"/>
      <c r="AP1012" s="4"/>
      <c r="AQ1012" s="4"/>
      <c r="AR1012" s="4"/>
      <c r="AS1012" s="4"/>
      <c r="AT1012" s="4"/>
      <c r="AU1012" s="4"/>
      <c r="AV1012" s="4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  <c r="BG1012" s="4"/>
      <c r="BH1012" s="4"/>
      <c r="BI1012" s="4"/>
      <c r="BJ1012" s="4"/>
      <c r="BK1012" s="4"/>
      <c r="BL1012" s="4"/>
      <c r="BM1012" s="4"/>
      <c r="BN1012" s="4"/>
      <c r="BO1012" s="4"/>
      <c r="BP1012" s="4"/>
      <c r="BQ1012" s="4"/>
      <c r="BR1012" s="4"/>
      <c r="BS1012" s="4"/>
      <c r="BT1012" s="4"/>
      <c r="BU1012" s="4"/>
      <c r="BV1012" s="4"/>
      <c r="BW1012" s="4"/>
      <c r="BX1012" s="4"/>
      <c r="BY1012" s="4"/>
      <c r="BZ1012" s="4"/>
      <c r="CA1012" s="4"/>
      <c r="CB1012" s="4"/>
      <c r="CC1012" s="4"/>
      <c r="CD1012" s="4"/>
      <c r="CE1012" s="4"/>
      <c r="CF1012" s="4"/>
      <c r="CG1012" s="4"/>
      <c r="CH1012" s="4"/>
      <c r="CI1012" s="4"/>
      <c r="CJ1012" s="4"/>
      <c r="CK1012" s="4"/>
      <c r="CL1012" s="4"/>
      <c r="CM1012" s="4"/>
      <c r="CN1012" s="4"/>
      <c r="CO1012" s="4"/>
      <c r="CP1012" s="4"/>
      <c r="CQ1012" s="4"/>
      <c r="CR1012" s="4"/>
      <c r="CS1012" s="4"/>
      <c r="CT1012" s="4"/>
      <c r="CU1012" s="4"/>
      <c r="CV1012" s="4"/>
      <c r="CW1012" s="4"/>
      <c r="CX1012" s="4"/>
      <c r="CY1012" s="4"/>
      <c r="CZ1012" s="4"/>
      <c r="DA1012" s="4"/>
      <c r="DB1012" s="4"/>
      <c r="DC1012" s="4"/>
      <c r="DD1012" s="4"/>
      <c r="DE1012" s="4"/>
      <c r="DF1012" s="4"/>
      <c r="DG1012" s="4"/>
      <c r="DH1012" s="4"/>
      <c r="DI1012" s="4"/>
      <c r="DJ1012" s="4"/>
      <c r="DK1012" s="4"/>
      <c r="DL1012" s="4"/>
      <c r="DM1012" s="4"/>
      <c r="DN1012" s="4"/>
      <c r="DO1012" s="4"/>
      <c r="DP1012" s="4"/>
      <c r="DQ1012" s="4"/>
      <c r="DR1012" s="4"/>
      <c r="DS1012" s="4"/>
      <c r="DT1012" s="4"/>
      <c r="DU1012" s="4"/>
      <c r="DV1012" s="4"/>
      <c r="DW1012" s="4"/>
      <c r="DX1012" s="4"/>
      <c r="DY1012" s="4"/>
      <c r="DZ1012" s="4"/>
      <c r="EA1012" s="4"/>
      <c r="EB1012" s="4"/>
      <c r="EC1012" s="4"/>
      <c r="ED1012" s="4"/>
      <c r="EE1012" s="4"/>
      <c r="EF1012" s="4"/>
      <c r="EG1012" s="4"/>
      <c r="EH1012" s="4"/>
      <c r="EI1012" s="4"/>
      <c r="EJ1012" s="4"/>
      <c r="EK1012" s="4"/>
      <c r="EL1012" s="4"/>
      <c r="EM1012" s="4"/>
      <c r="EN1012" s="4"/>
      <c r="EO1012" s="4"/>
      <c r="EP1012" s="4"/>
      <c r="EQ1012" s="4"/>
      <c r="ER1012" s="4"/>
      <c r="ES1012" s="4"/>
      <c r="ET1012" s="4"/>
      <c r="EU1012" s="4"/>
      <c r="EV1012" s="4"/>
      <c r="EW1012" s="4"/>
      <c r="EX1012" s="4"/>
      <c r="EY1012" s="4"/>
      <c r="EZ1012" s="4"/>
      <c r="FA1012" s="4"/>
      <c r="FB1012" s="4"/>
      <c r="FC1012" s="4"/>
      <c r="FD1012" s="4"/>
      <c r="FE1012" s="4"/>
      <c r="FF1012" s="4"/>
      <c r="FG1012" s="4"/>
      <c r="FH1012" s="4"/>
      <c r="FI1012" s="4"/>
      <c r="FJ1012" s="4"/>
      <c r="FK1012" s="4"/>
      <c r="FL1012" s="4"/>
      <c r="FM1012" s="4"/>
      <c r="FN1012" s="4"/>
      <c r="FO1012" s="4"/>
      <c r="FP1012" s="4"/>
      <c r="FQ1012" s="4"/>
      <c r="FR1012" s="4"/>
      <c r="FS1012" s="4"/>
      <c r="FT1012" s="4"/>
      <c r="FU1012" s="4"/>
      <c r="FV1012" s="4"/>
      <c r="FW1012" s="4"/>
      <c r="FX1012" s="4"/>
      <c r="FY1012" s="4"/>
      <c r="FZ1012" s="4"/>
      <c r="GA1012" s="4"/>
      <c r="GB1012" s="4"/>
      <c r="GC1012" s="4"/>
      <c r="GD1012" s="4"/>
      <c r="GE1012" s="4"/>
      <c r="GF1012" s="4"/>
      <c r="GG1012" s="4"/>
      <c r="GH1012" s="4"/>
      <c r="GI1012" s="4"/>
      <c r="GJ1012" s="4"/>
      <c r="GK1012" s="4"/>
      <c r="GL1012" s="4"/>
      <c r="GM1012" s="4"/>
      <c r="GN1012" s="4"/>
      <c r="GO1012" s="4"/>
      <c r="GP1012" s="4"/>
      <c r="GQ1012" s="4"/>
      <c r="GR1012" s="4"/>
      <c r="GS1012" s="4"/>
      <c r="GT1012" s="4"/>
      <c r="GU1012" s="4"/>
      <c r="GV1012" s="4"/>
      <c r="GW1012" s="4"/>
      <c r="GX1012" s="4"/>
      <c r="GY1012" s="4"/>
      <c r="GZ1012" s="4"/>
      <c r="HA1012" s="4"/>
      <c r="HB1012" s="4"/>
      <c r="HC1012" s="4"/>
      <c r="HD1012" s="4"/>
      <c r="HE1012" s="4"/>
      <c r="HF1012" s="4"/>
      <c r="HG1012" s="4"/>
      <c r="HH1012" s="4"/>
      <c r="HI1012" s="4"/>
      <c r="HJ1012" s="4"/>
      <c r="HK1012" s="4"/>
      <c r="HL1012" s="4"/>
      <c r="HM1012" s="4"/>
      <c r="HN1012" s="4"/>
      <c r="HO1012" s="4"/>
      <c r="HP1012" s="4"/>
      <c r="HQ1012" s="4"/>
      <c r="HR1012" s="4"/>
      <c r="HS1012" s="4"/>
      <c r="HT1012" s="4"/>
      <c r="HU1012" s="4"/>
      <c r="HV1012" s="4"/>
      <c r="HW1012" s="4"/>
      <c r="HX1012" s="4"/>
      <c r="HY1012" s="4"/>
      <c r="HZ1012" s="4"/>
      <c r="IA1012" s="4"/>
      <c r="IB1012" s="4"/>
      <c r="IC1012" s="4"/>
      <c r="ID1012" s="4"/>
      <c r="IE1012" s="4"/>
      <c r="IF1012" s="4"/>
      <c r="IG1012" s="4"/>
      <c r="IH1012" s="4"/>
      <c r="II1012" s="4"/>
      <c r="IJ1012" s="4"/>
      <c r="IK1012" s="4"/>
      <c r="IL1012" s="4"/>
      <c r="IM1012" s="4"/>
      <c r="IN1012" s="4"/>
      <c r="IO1012" s="4"/>
      <c r="IP1012" s="4"/>
      <c r="IQ1012" s="4"/>
      <c r="IR1012" s="4"/>
      <c r="IS1012" s="4"/>
      <c r="IT1012" s="4"/>
      <c r="IU1012" s="4"/>
      <c r="IV1012" s="4"/>
    </row>
    <row r="1014" spans="1:256" s="209" customFormat="1">
      <c r="A1014" s="121"/>
      <c r="B1014" s="115"/>
      <c r="C1014" s="116"/>
      <c r="D1014" s="117"/>
      <c r="E1014" s="118"/>
      <c r="F1014" s="119"/>
      <c r="G1014" s="120"/>
      <c r="H1014" s="5"/>
      <c r="I1014" s="39"/>
      <c r="J1014" s="40"/>
      <c r="K1014" s="41"/>
      <c r="L1014" s="37"/>
      <c r="N1014" s="38"/>
      <c r="O1014" s="38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  <c r="AC1014" s="4"/>
      <c r="AD1014" s="4"/>
      <c r="AE1014" s="4"/>
      <c r="AF1014" s="4"/>
      <c r="AG1014" s="4"/>
      <c r="AH1014" s="4"/>
      <c r="AI1014" s="4"/>
      <c r="AJ1014" s="4"/>
      <c r="AK1014" s="4"/>
      <c r="AL1014" s="4"/>
      <c r="AM1014" s="4"/>
      <c r="AN1014" s="4"/>
      <c r="AO1014" s="4"/>
      <c r="AP1014" s="4"/>
      <c r="AQ1014" s="4"/>
      <c r="AR1014" s="4"/>
      <c r="AS1014" s="4"/>
      <c r="AT1014" s="4"/>
      <c r="AU1014" s="4"/>
      <c r="AV1014" s="4"/>
      <c r="AW1014" s="4"/>
      <c r="AX1014" s="4"/>
      <c r="AY1014" s="4"/>
      <c r="AZ1014" s="4"/>
      <c r="BA1014" s="4"/>
      <c r="BB1014" s="4"/>
      <c r="BC1014" s="4"/>
      <c r="BD1014" s="4"/>
      <c r="BE1014" s="4"/>
      <c r="BF1014" s="4"/>
      <c r="BG1014" s="4"/>
      <c r="BH1014" s="4"/>
      <c r="BI1014" s="4"/>
      <c r="BJ1014" s="4"/>
      <c r="BK1014" s="4"/>
      <c r="BL1014" s="4"/>
      <c r="BM1014" s="4"/>
      <c r="BN1014" s="4"/>
      <c r="BO1014" s="4"/>
      <c r="BP1014" s="4"/>
      <c r="BQ1014" s="4"/>
      <c r="BR1014" s="4"/>
      <c r="BS1014" s="4"/>
      <c r="BT1014" s="4"/>
      <c r="BU1014" s="4"/>
      <c r="BV1014" s="4"/>
      <c r="BW1014" s="4"/>
      <c r="BX1014" s="4"/>
      <c r="BY1014" s="4"/>
      <c r="BZ1014" s="4"/>
      <c r="CA1014" s="4"/>
      <c r="CB1014" s="4"/>
      <c r="CC1014" s="4"/>
      <c r="CD1014" s="4"/>
      <c r="CE1014" s="4"/>
      <c r="CF1014" s="4"/>
      <c r="CG1014" s="4"/>
      <c r="CH1014" s="4"/>
      <c r="CI1014" s="4"/>
      <c r="CJ1014" s="4"/>
      <c r="CK1014" s="4"/>
      <c r="CL1014" s="4"/>
      <c r="CM1014" s="4"/>
      <c r="CN1014" s="4"/>
      <c r="CO1014" s="4"/>
      <c r="CP1014" s="4"/>
      <c r="CQ1014" s="4"/>
      <c r="CR1014" s="4"/>
      <c r="CS1014" s="4"/>
      <c r="CT1014" s="4"/>
      <c r="CU1014" s="4"/>
      <c r="CV1014" s="4"/>
      <c r="CW1014" s="4"/>
      <c r="CX1014" s="4"/>
      <c r="CY1014" s="4"/>
      <c r="CZ1014" s="4"/>
      <c r="DA1014" s="4"/>
      <c r="DB1014" s="4"/>
      <c r="DC1014" s="4"/>
      <c r="DD1014" s="4"/>
      <c r="DE1014" s="4"/>
      <c r="DF1014" s="4"/>
      <c r="DG1014" s="4"/>
      <c r="DH1014" s="4"/>
      <c r="DI1014" s="4"/>
      <c r="DJ1014" s="4"/>
      <c r="DK1014" s="4"/>
      <c r="DL1014" s="4"/>
      <c r="DM1014" s="4"/>
      <c r="DN1014" s="4"/>
      <c r="DO1014" s="4"/>
      <c r="DP1014" s="4"/>
      <c r="DQ1014" s="4"/>
      <c r="DR1014" s="4"/>
      <c r="DS1014" s="4"/>
      <c r="DT1014" s="4"/>
      <c r="DU1014" s="4"/>
      <c r="DV1014" s="4"/>
      <c r="DW1014" s="4"/>
      <c r="DX1014" s="4"/>
      <c r="DY1014" s="4"/>
      <c r="DZ1014" s="4"/>
      <c r="EA1014" s="4"/>
      <c r="EB1014" s="4"/>
      <c r="EC1014" s="4"/>
      <c r="ED1014" s="4"/>
      <c r="EE1014" s="4"/>
      <c r="EF1014" s="4"/>
      <c r="EG1014" s="4"/>
      <c r="EH1014" s="4"/>
      <c r="EI1014" s="4"/>
      <c r="EJ1014" s="4"/>
      <c r="EK1014" s="4"/>
      <c r="EL1014" s="4"/>
      <c r="EM1014" s="4"/>
      <c r="EN1014" s="4"/>
      <c r="EO1014" s="4"/>
      <c r="EP1014" s="4"/>
      <c r="EQ1014" s="4"/>
      <c r="ER1014" s="4"/>
      <c r="ES1014" s="4"/>
      <c r="ET1014" s="4"/>
      <c r="EU1014" s="4"/>
      <c r="EV1014" s="4"/>
      <c r="EW1014" s="4"/>
      <c r="EX1014" s="4"/>
      <c r="EY1014" s="4"/>
      <c r="EZ1014" s="4"/>
      <c r="FA1014" s="4"/>
      <c r="FB1014" s="4"/>
      <c r="FC1014" s="4"/>
      <c r="FD1014" s="4"/>
      <c r="FE1014" s="4"/>
      <c r="FF1014" s="4"/>
      <c r="FG1014" s="4"/>
      <c r="FH1014" s="4"/>
      <c r="FI1014" s="4"/>
      <c r="FJ1014" s="4"/>
      <c r="FK1014" s="4"/>
      <c r="FL1014" s="4"/>
      <c r="FM1014" s="4"/>
      <c r="FN1014" s="4"/>
      <c r="FO1014" s="4"/>
      <c r="FP1014" s="4"/>
      <c r="FQ1014" s="4"/>
      <c r="FR1014" s="4"/>
      <c r="FS1014" s="4"/>
      <c r="FT1014" s="4"/>
      <c r="FU1014" s="4"/>
      <c r="FV1014" s="4"/>
      <c r="FW1014" s="4"/>
      <c r="FX1014" s="4"/>
      <c r="FY1014" s="4"/>
      <c r="FZ1014" s="4"/>
      <c r="GA1014" s="4"/>
      <c r="GB1014" s="4"/>
      <c r="GC1014" s="4"/>
      <c r="GD1014" s="4"/>
      <c r="GE1014" s="4"/>
      <c r="GF1014" s="4"/>
      <c r="GG1014" s="4"/>
      <c r="GH1014" s="4"/>
      <c r="GI1014" s="4"/>
      <c r="GJ1014" s="4"/>
      <c r="GK1014" s="4"/>
      <c r="GL1014" s="4"/>
      <c r="GM1014" s="4"/>
      <c r="GN1014" s="4"/>
      <c r="GO1014" s="4"/>
      <c r="GP1014" s="4"/>
      <c r="GQ1014" s="4"/>
      <c r="GR1014" s="4"/>
      <c r="GS1014" s="4"/>
      <c r="GT1014" s="4"/>
      <c r="GU1014" s="4"/>
      <c r="GV1014" s="4"/>
      <c r="GW1014" s="4"/>
      <c r="GX1014" s="4"/>
      <c r="GY1014" s="4"/>
      <c r="GZ1014" s="4"/>
      <c r="HA1014" s="4"/>
      <c r="HB1014" s="4"/>
      <c r="HC1014" s="4"/>
      <c r="HD1014" s="4"/>
      <c r="HE1014" s="4"/>
      <c r="HF1014" s="4"/>
      <c r="HG1014" s="4"/>
      <c r="HH1014" s="4"/>
      <c r="HI1014" s="4"/>
      <c r="HJ1014" s="4"/>
      <c r="HK1014" s="4"/>
      <c r="HL1014" s="4"/>
      <c r="HM1014" s="4"/>
      <c r="HN1014" s="4"/>
      <c r="HO1014" s="4"/>
      <c r="HP1014" s="4"/>
      <c r="HQ1014" s="4"/>
      <c r="HR1014" s="4"/>
      <c r="HS1014" s="4"/>
      <c r="HT1014" s="4"/>
      <c r="HU1014" s="4"/>
      <c r="HV1014" s="4"/>
      <c r="HW1014" s="4"/>
      <c r="HX1014" s="4"/>
      <c r="HY1014" s="4"/>
      <c r="HZ1014" s="4"/>
      <c r="IA1014" s="4"/>
      <c r="IB1014" s="4"/>
      <c r="IC1014" s="4"/>
      <c r="ID1014" s="4"/>
      <c r="IE1014" s="4"/>
      <c r="IF1014" s="4"/>
      <c r="IG1014" s="4"/>
      <c r="IH1014" s="4"/>
      <c r="II1014" s="4"/>
      <c r="IJ1014" s="4"/>
      <c r="IK1014" s="4"/>
      <c r="IL1014" s="4"/>
      <c r="IM1014" s="4"/>
      <c r="IN1014" s="4"/>
      <c r="IO1014" s="4"/>
      <c r="IP1014" s="4"/>
      <c r="IQ1014" s="4"/>
      <c r="IR1014" s="4"/>
      <c r="IS1014" s="4"/>
      <c r="IT1014" s="4"/>
      <c r="IU1014" s="4"/>
      <c r="IV1014" s="4"/>
    </row>
    <row r="1015" spans="1:256" s="209" customFormat="1">
      <c r="A1015" s="121"/>
      <c r="B1015" s="115"/>
      <c r="C1015" s="116"/>
      <c r="D1015" s="117"/>
      <c r="E1015" s="118"/>
      <c r="F1015" s="119"/>
      <c r="G1015" s="120"/>
      <c r="H1015" s="5"/>
      <c r="I1015" s="39"/>
      <c r="J1015" s="40"/>
      <c r="K1015" s="41"/>
      <c r="L1015" s="37"/>
      <c r="N1015" s="38"/>
      <c r="O1015" s="38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  <c r="AC1015" s="4"/>
      <c r="AD1015" s="4"/>
      <c r="AE1015" s="4"/>
      <c r="AF1015" s="4"/>
      <c r="AG1015" s="4"/>
      <c r="AH1015" s="4"/>
      <c r="AI1015" s="4"/>
      <c r="AJ1015" s="4"/>
      <c r="AK1015" s="4"/>
      <c r="AL1015" s="4"/>
      <c r="AM1015" s="4"/>
      <c r="AN1015" s="4"/>
      <c r="AO1015" s="4"/>
      <c r="AP1015" s="4"/>
      <c r="AQ1015" s="4"/>
      <c r="AR1015" s="4"/>
      <c r="AS1015" s="4"/>
      <c r="AT1015" s="4"/>
      <c r="AU1015" s="4"/>
      <c r="AV1015" s="4"/>
      <c r="AW1015" s="4"/>
      <c r="AX1015" s="4"/>
      <c r="AY1015" s="4"/>
      <c r="AZ1015" s="4"/>
      <c r="BA1015" s="4"/>
      <c r="BB1015" s="4"/>
      <c r="BC1015" s="4"/>
      <c r="BD1015" s="4"/>
      <c r="BE1015" s="4"/>
      <c r="BF1015" s="4"/>
      <c r="BG1015" s="4"/>
      <c r="BH1015" s="4"/>
      <c r="BI1015" s="4"/>
      <c r="BJ1015" s="4"/>
      <c r="BK1015" s="4"/>
      <c r="BL1015" s="4"/>
      <c r="BM1015" s="4"/>
      <c r="BN1015" s="4"/>
      <c r="BO1015" s="4"/>
      <c r="BP1015" s="4"/>
      <c r="BQ1015" s="4"/>
      <c r="BR1015" s="4"/>
      <c r="BS1015" s="4"/>
      <c r="BT1015" s="4"/>
      <c r="BU1015" s="4"/>
      <c r="BV1015" s="4"/>
      <c r="BW1015" s="4"/>
      <c r="BX1015" s="4"/>
      <c r="BY1015" s="4"/>
      <c r="BZ1015" s="4"/>
      <c r="CA1015" s="4"/>
      <c r="CB1015" s="4"/>
      <c r="CC1015" s="4"/>
      <c r="CD1015" s="4"/>
      <c r="CE1015" s="4"/>
      <c r="CF1015" s="4"/>
      <c r="CG1015" s="4"/>
      <c r="CH1015" s="4"/>
      <c r="CI1015" s="4"/>
      <c r="CJ1015" s="4"/>
      <c r="CK1015" s="4"/>
      <c r="CL1015" s="4"/>
      <c r="CM1015" s="4"/>
      <c r="CN1015" s="4"/>
      <c r="CO1015" s="4"/>
      <c r="CP1015" s="4"/>
      <c r="CQ1015" s="4"/>
      <c r="CR1015" s="4"/>
      <c r="CS1015" s="4"/>
      <c r="CT1015" s="4"/>
      <c r="CU1015" s="4"/>
      <c r="CV1015" s="4"/>
      <c r="CW1015" s="4"/>
      <c r="CX1015" s="4"/>
      <c r="CY1015" s="4"/>
      <c r="CZ1015" s="4"/>
      <c r="DA1015" s="4"/>
      <c r="DB1015" s="4"/>
      <c r="DC1015" s="4"/>
      <c r="DD1015" s="4"/>
      <c r="DE1015" s="4"/>
      <c r="DF1015" s="4"/>
      <c r="DG1015" s="4"/>
      <c r="DH1015" s="4"/>
      <c r="DI1015" s="4"/>
      <c r="DJ1015" s="4"/>
      <c r="DK1015" s="4"/>
      <c r="DL1015" s="4"/>
      <c r="DM1015" s="4"/>
      <c r="DN1015" s="4"/>
      <c r="DO1015" s="4"/>
      <c r="DP1015" s="4"/>
      <c r="DQ1015" s="4"/>
      <c r="DR1015" s="4"/>
      <c r="DS1015" s="4"/>
      <c r="DT1015" s="4"/>
      <c r="DU1015" s="4"/>
      <c r="DV1015" s="4"/>
      <c r="DW1015" s="4"/>
      <c r="DX1015" s="4"/>
      <c r="DY1015" s="4"/>
      <c r="DZ1015" s="4"/>
      <c r="EA1015" s="4"/>
      <c r="EB1015" s="4"/>
      <c r="EC1015" s="4"/>
      <c r="ED1015" s="4"/>
      <c r="EE1015" s="4"/>
      <c r="EF1015" s="4"/>
      <c r="EG1015" s="4"/>
      <c r="EH1015" s="4"/>
      <c r="EI1015" s="4"/>
      <c r="EJ1015" s="4"/>
      <c r="EK1015" s="4"/>
      <c r="EL1015" s="4"/>
      <c r="EM1015" s="4"/>
      <c r="EN1015" s="4"/>
      <c r="EO1015" s="4"/>
      <c r="EP1015" s="4"/>
      <c r="EQ1015" s="4"/>
      <c r="ER1015" s="4"/>
      <c r="ES1015" s="4"/>
      <c r="ET1015" s="4"/>
      <c r="EU1015" s="4"/>
      <c r="EV1015" s="4"/>
      <c r="EW1015" s="4"/>
      <c r="EX1015" s="4"/>
      <c r="EY1015" s="4"/>
      <c r="EZ1015" s="4"/>
      <c r="FA1015" s="4"/>
      <c r="FB1015" s="4"/>
      <c r="FC1015" s="4"/>
      <c r="FD1015" s="4"/>
      <c r="FE1015" s="4"/>
      <c r="FF1015" s="4"/>
      <c r="FG1015" s="4"/>
      <c r="FH1015" s="4"/>
      <c r="FI1015" s="4"/>
      <c r="FJ1015" s="4"/>
      <c r="FK1015" s="4"/>
      <c r="FL1015" s="4"/>
      <c r="FM1015" s="4"/>
      <c r="FN1015" s="4"/>
      <c r="FO1015" s="4"/>
      <c r="FP1015" s="4"/>
      <c r="FQ1015" s="4"/>
      <c r="FR1015" s="4"/>
      <c r="FS1015" s="4"/>
      <c r="FT1015" s="4"/>
      <c r="FU1015" s="4"/>
      <c r="FV1015" s="4"/>
      <c r="FW1015" s="4"/>
      <c r="FX1015" s="4"/>
      <c r="FY1015" s="4"/>
      <c r="FZ1015" s="4"/>
      <c r="GA1015" s="4"/>
      <c r="GB1015" s="4"/>
      <c r="GC1015" s="4"/>
      <c r="GD1015" s="4"/>
      <c r="GE1015" s="4"/>
      <c r="GF1015" s="4"/>
      <c r="GG1015" s="4"/>
      <c r="GH1015" s="4"/>
      <c r="GI1015" s="4"/>
      <c r="GJ1015" s="4"/>
      <c r="GK1015" s="4"/>
      <c r="GL1015" s="4"/>
      <c r="GM1015" s="4"/>
      <c r="GN1015" s="4"/>
      <c r="GO1015" s="4"/>
      <c r="GP1015" s="4"/>
      <c r="GQ1015" s="4"/>
      <c r="GR1015" s="4"/>
      <c r="GS1015" s="4"/>
      <c r="GT1015" s="4"/>
      <c r="GU1015" s="4"/>
      <c r="GV1015" s="4"/>
      <c r="GW1015" s="4"/>
      <c r="GX1015" s="4"/>
      <c r="GY1015" s="4"/>
      <c r="GZ1015" s="4"/>
      <c r="HA1015" s="4"/>
      <c r="HB1015" s="4"/>
      <c r="HC1015" s="4"/>
      <c r="HD1015" s="4"/>
      <c r="HE1015" s="4"/>
      <c r="HF1015" s="4"/>
      <c r="HG1015" s="4"/>
      <c r="HH1015" s="4"/>
      <c r="HI1015" s="4"/>
      <c r="HJ1015" s="4"/>
      <c r="HK1015" s="4"/>
      <c r="HL1015" s="4"/>
      <c r="HM1015" s="4"/>
      <c r="HN1015" s="4"/>
      <c r="HO1015" s="4"/>
      <c r="HP1015" s="4"/>
      <c r="HQ1015" s="4"/>
      <c r="HR1015" s="4"/>
      <c r="HS1015" s="4"/>
      <c r="HT1015" s="4"/>
      <c r="HU1015" s="4"/>
      <c r="HV1015" s="4"/>
      <c r="HW1015" s="4"/>
      <c r="HX1015" s="4"/>
      <c r="HY1015" s="4"/>
      <c r="HZ1015" s="4"/>
      <c r="IA1015" s="4"/>
      <c r="IB1015" s="4"/>
      <c r="IC1015" s="4"/>
      <c r="ID1015" s="4"/>
      <c r="IE1015" s="4"/>
      <c r="IF1015" s="4"/>
      <c r="IG1015" s="4"/>
      <c r="IH1015" s="4"/>
      <c r="II1015" s="4"/>
      <c r="IJ1015" s="4"/>
      <c r="IK1015" s="4"/>
      <c r="IL1015" s="4"/>
      <c r="IM1015" s="4"/>
      <c r="IN1015" s="4"/>
      <c r="IO1015" s="4"/>
      <c r="IP1015" s="4"/>
      <c r="IQ1015" s="4"/>
      <c r="IR1015" s="4"/>
      <c r="IS1015" s="4"/>
      <c r="IT1015" s="4"/>
      <c r="IU1015" s="4"/>
      <c r="IV1015" s="4"/>
    </row>
    <row r="1017" spans="1:256" s="209" customFormat="1">
      <c r="A1017" s="121"/>
      <c r="B1017" s="115"/>
      <c r="C1017" s="116"/>
      <c r="D1017" s="117"/>
      <c r="E1017" s="118"/>
      <c r="F1017" s="119"/>
      <c r="G1017" s="120"/>
      <c r="H1017" s="5"/>
      <c r="I1017" s="39"/>
      <c r="J1017" s="40"/>
      <c r="K1017" s="41"/>
      <c r="L1017" s="37"/>
      <c r="N1017" s="38"/>
      <c r="O1017" s="38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  <c r="AC1017" s="4"/>
      <c r="AD1017" s="4"/>
      <c r="AE1017" s="4"/>
      <c r="AF1017" s="4"/>
      <c r="AG1017" s="4"/>
      <c r="AH1017" s="4"/>
      <c r="AI1017" s="4"/>
      <c r="AJ1017" s="4"/>
      <c r="AK1017" s="4"/>
      <c r="AL1017" s="4"/>
      <c r="AM1017" s="4"/>
      <c r="AN1017" s="4"/>
      <c r="AO1017" s="4"/>
      <c r="AP1017" s="4"/>
      <c r="AQ1017" s="4"/>
      <c r="AR1017" s="4"/>
      <c r="AS1017" s="4"/>
      <c r="AT1017" s="4"/>
      <c r="AU1017" s="4"/>
      <c r="AV1017" s="4"/>
      <c r="AW1017" s="4"/>
      <c r="AX1017" s="4"/>
      <c r="AY1017" s="4"/>
      <c r="AZ1017" s="4"/>
      <c r="BA1017" s="4"/>
      <c r="BB1017" s="4"/>
      <c r="BC1017" s="4"/>
      <c r="BD1017" s="4"/>
      <c r="BE1017" s="4"/>
      <c r="BF1017" s="4"/>
      <c r="BG1017" s="4"/>
      <c r="BH1017" s="4"/>
      <c r="BI1017" s="4"/>
      <c r="BJ1017" s="4"/>
      <c r="BK1017" s="4"/>
      <c r="BL1017" s="4"/>
      <c r="BM1017" s="4"/>
      <c r="BN1017" s="4"/>
      <c r="BO1017" s="4"/>
      <c r="BP1017" s="4"/>
      <c r="BQ1017" s="4"/>
      <c r="BR1017" s="4"/>
      <c r="BS1017" s="4"/>
      <c r="BT1017" s="4"/>
      <c r="BU1017" s="4"/>
      <c r="BV1017" s="4"/>
      <c r="BW1017" s="4"/>
      <c r="BX1017" s="4"/>
      <c r="BY1017" s="4"/>
      <c r="BZ1017" s="4"/>
      <c r="CA1017" s="4"/>
      <c r="CB1017" s="4"/>
      <c r="CC1017" s="4"/>
      <c r="CD1017" s="4"/>
      <c r="CE1017" s="4"/>
      <c r="CF1017" s="4"/>
      <c r="CG1017" s="4"/>
      <c r="CH1017" s="4"/>
      <c r="CI1017" s="4"/>
      <c r="CJ1017" s="4"/>
      <c r="CK1017" s="4"/>
      <c r="CL1017" s="4"/>
      <c r="CM1017" s="4"/>
      <c r="CN1017" s="4"/>
      <c r="CO1017" s="4"/>
      <c r="CP1017" s="4"/>
      <c r="CQ1017" s="4"/>
      <c r="CR1017" s="4"/>
      <c r="CS1017" s="4"/>
      <c r="CT1017" s="4"/>
      <c r="CU1017" s="4"/>
      <c r="CV1017" s="4"/>
      <c r="CW1017" s="4"/>
      <c r="CX1017" s="4"/>
      <c r="CY1017" s="4"/>
      <c r="CZ1017" s="4"/>
      <c r="DA1017" s="4"/>
      <c r="DB1017" s="4"/>
      <c r="DC1017" s="4"/>
      <c r="DD1017" s="4"/>
      <c r="DE1017" s="4"/>
      <c r="DF1017" s="4"/>
      <c r="DG1017" s="4"/>
      <c r="DH1017" s="4"/>
      <c r="DI1017" s="4"/>
      <c r="DJ1017" s="4"/>
      <c r="DK1017" s="4"/>
      <c r="DL1017" s="4"/>
      <c r="DM1017" s="4"/>
      <c r="DN1017" s="4"/>
      <c r="DO1017" s="4"/>
      <c r="DP1017" s="4"/>
      <c r="DQ1017" s="4"/>
      <c r="DR1017" s="4"/>
      <c r="DS1017" s="4"/>
      <c r="DT1017" s="4"/>
      <c r="DU1017" s="4"/>
      <c r="DV1017" s="4"/>
      <c r="DW1017" s="4"/>
      <c r="DX1017" s="4"/>
      <c r="DY1017" s="4"/>
      <c r="DZ1017" s="4"/>
      <c r="EA1017" s="4"/>
      <c r="EB1017" s="4"/>
      <c r="EC1017" s="4"/>
      <c r="ED1017" s="4"/>
      <c r="EE1017" s="4"/>
      <c r="EF1017" s="4"/>
      <c r="EG1017" s="4"/>
      <c r="EH1017" s="4"/>
      <c r="EI1017" s="4"/>
      <c r="EJ1017" s="4"/>
      <c r="EK1017" s="4"/>
      <c r="EL1017" s="4"/>
      <c r="EM1017" s="4"/>
      <c r="EN1017" s="4"/>
      <c r="EO1017" s="4"/>
      <c r="EP1017" s="4"/>
      <c r="EQ1017" s="4"/>
      <c r="ER1017" s="4"/>
      <c r="ES1017" s="4"/>
      <c r="ET1017" s="4"/>
      <c r="EU1017" s="4"/>
      <c r="EV1017" s="4"/>
      <c r="EW1017" s="4"/>
      <c r="EX1017" s="4"/>
      <c r="EY1017" s="4"/>
      <c r="EZ1017" s="4"/>
      <c r="FA1017" s="4"/>
      <c r="FB1017" s="4"/>
      <c r="FC1017" s="4"/>
      <c r="FD1017" s="4"/>
      <c r="FE1017" s="4"/>
      <c r="FF1017" s="4"/>
      <c r="FG1017" s="4"/>
      <c r="FH1017" s="4"/>
      <c r="FI1017" s="4"/>
      <c r="FJ1017" s="4"/>
      <c r="FK1017" s="4"/>
      <c r="FL1017" s="4"/>
      <c r="FM1017" s="4"/>
      <c r="FN1017" s="4"/>
      <c r="FO1017" s="4"/>
      <c r="FP1017" s="4"/>
      <c r="FQ1017" s="4"/>
      <c r="FR1017" s="4"/>
      <c r="FS1017" s="4"/>
      <c r="FT1017" s="4"/>
      <c r="FU1017" s="4"/>
      <c r="FV1017" s="4"/>
      <c r="FW1017" s="4"/>
      <c r="FX1017" s="4"/>
      <c r="FY1017" s="4"/>
      <c r="FZ1017" s="4"/>
      <c r="GA1017" s="4"/>
      <c r="GB1017" s="4"/>
      <c r="GC1017" s="4"/>
      <c r="GD1017" s="4"/>
      <c r="GE1017" s="4"/>
      <c r="GF1017" s="4"/>
      <c r="GG1017" s="4"/>
      <c r="GH1017" s="4"/>
      <c r="GI1017" s="4"/>
      <c r="GJ1017" s="4"/>
      <c r="GK1017" s="4"/>
      <c r="GL1017" s="4"/>
      <c r="GM1017" s="4"/>
      <c r="GN1017" s="4"/>
      <c r="GO1017" s="4"/>
      <c r="GP1017" s="4"/>
      <c r="GQ1017" s="4"/>
      <c r="GR1017" s="4"/>
      <c r="GS1017" s="4"/>
      <c r="GT1017" s="4"/>
      <c r="GU1017" s="4"/>
      <c r="GV1017" s="4"/>
      <c r="GW1017" s="4"/>
      <c r="GX1017" s="4"/>
      <c r="GY1017" s="4"/>
      <c r="GZ1017" s="4"/>
      <c r="HA1017" s="4"/>
      <c r="HB1017" s="4"/>
      <c r="HC1017" s="4"/>
      <c r="HD1017" s="4"/>
      <c r="HE1017" s="4"/>
      <c r="HF1017" s="4"/>
      <c r="HG1017" s="4"/>
      <c r="HH1017" s="4"/>
      <c r="HI1017" s="4"/>
      <c r="HJ1017" s="4"/>
      <c r="HK1017" s="4"/>
      <c r="HL1017" s="4"/>
      <c r="HM1017" s="4"/>
      <c r="HN1017" s="4"/>
      <c r="HO1017" s="4"/>
      <c r="HP1017" s="4"/>
      <c r="HQ1017" s="4"/>
      <c r="HR1017" s="4"/>
      <c r="HS1017" s="4"/>
      <c r="HT1017" s="4"/>
      <c r="HU1017" s="4"/>
      <c r="HV1017" s="4"/>
      <c r="HW1017" s="4"/>
      <c r="HX1017" s="4"/>
      <c r="HY1017" s="4"/>
      <c r="HZ1017" s="4"/>
      <c r="IA1017" s="4"/>
      <c r="IB1017" s="4"/>
      <c r="IC1017" s="4"/>
      <c r="ID1017" s="4"/>
      <c r="IE1017" s="4"/>
      <c r="IF1017" s="4"/>
      <c r="IG1017" s="4"/>
      <c r="IH1017" s="4"/>
      <c r="II1017" s="4"/>
      <c r="IJ1017" s="4"/>
      <c r="IK1017" s="4"/>
      <c r="IL1017" s="4"/>
      <c r="IM1017" s="4"/>
      <c r="IN1017" s="4"/>
      <c r="IO1017" s="4"/>
      <c r="IP1017" s="4"/>
      <c r="IQ1017" s="4"/>
      <c r="IR1017" s="4"/>
      <c r="IS1017" s="4"/>
      <c r="IT1017" s="4"/>
      <c r="IU1017" s="4"/>
      <c r="IV1017" s="4"/>
    </row>
    <row r="1018" spans="1:256" s="209" customFormat="1">
      <c r="A1018" s="121"/>
      <c r="B1018" s="115"/>
      <c r="C1018" s="116"/>
      <c r="D1018" s="117"/>
      <c r="E1018" s="118"/>
      <c r="F1018" s="119"/>
      <c r="G1018" s="120"/>
      <c r="H1018" s="5"/>
      <c r="I1018" s="39"/>
      <c r="J1018" s="40"/>
      <c r="K1018" s="41"/>
      <c r="L1018" s="37"/>
      <c r="N1018" s="38"/>
      <c r="O1018" s="38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  <c r="AC1018" s="4"/>
      <c r="AD1018" s="4"/>
      <c r="AE1018" s="4"/>
      <c r="AF1018" s="4"/>
      <c r="AG1018" s="4"/>
      <c r="AH1018" s="4"/>
      <c r="AI1018" s="4"/>
      <c r="AJ1018" s="4"/>
      <c r="AK1018" s="4"/>
      <c r="AL1018" s="4"/>
      <c r="AM1018" s="4"/>
      <c r="AN1018" s="4"/>
      <c r="AO1018" s="4"/>
      <c r="AP1018" s="4"/>
      <c r="AQ1018" s="4"/>
      <c r="AR1018" s="4"/>
      <c r="AS1018" s="4"/>
      <c r="AT1018" s="4"/>
      <c r="AU1018" s="4"/>
      <c r="AV1018" s="4"/>
      <c r="AW1018" s="4"/>
      <c r="AX1018" s="4"/>
      <c r="AY1018" s="4"/>
      <c r="AZ1018" s="4"/>
      <c r="BA1018" s="4"/>
      <c r="BB1018" s="4"/>
      <c r="BC1018" s="4"/>
      <c r="BD1018" s="4"/>
      <c r="BE1018" s="4"/>
      <c r="BF1018" s="4"/>
      <c r="BG1018" s="4"/>
      <c r="BH1018" s="4"/>
      <c r="BI1018" s="4"/>
      <c r="BJ1018" s="4"/>
      <c r="BK1018" s="4"/>
      <c r="BL1018" s="4"/>
      <c r="BM1018" s="4"/>
      <c r="BN1018" s="4"/>
      <c r="BO1018" s="4"/>
      <c r="BP1018" s="4"/>
      <c r="BQ1018" s="4"/>
      <c r="BR1018" s="4"/>
      <c r="BS1018" s="4"/>
      <c r="BT1018" s="4"/>
      <c r="BU1018" s="4"/>
      <c r="BV1018" s="4"/>
      <c r="BW1018" s="4"/>
      <c r="BX1018" s="4"/>
      <c r="BY1018" s="4"/>
      <c r="BZ1018" s="4"/>
      <c r="CA1018" s="4"/>
      <c r="CB1018" s="4"/>
      <c r="CC1018" s="4"/>
      <c r="CD1018" s="4"/>
      <c r="CE1018" s="4"/>
      <c r="CF1018" s="4"/>
      <c r="CG1018" s="4"/>
      <c r="CH1018" s="4"/>
      <c r="CI1018" s="4"/>
      <c r="CJ1018" s="4"/>
      <c r="CK1018" s="4"/>
      <c r="CL1018" s="4"/>
      <c r="CM1018" s="4"/>
      <c r="CN1018" s="4"/>
      <c r="CO1018" s="4"/>
      <c r="CP1018" s="4"/>
      <c r="CQ1018" s="4"/>
      <c r="CR1018" s="4"/>
      <c r="CS1018" s="4"/>
      <c r="CT1018" s="4"/>
      <c r="CU1018" s="4"/>
      <c r="CV1018" s="4"/>
      <c r="CW1018" s="4"/>
      <c r="CX1018" s="4"/>
      <c r="CY1018" s="4"/>
      <c r="CZ1018" s="4"/>
      <c r="DA1018" s="4"/>
      <c r="DB1018" s="4"/>
      <c r="DC1018" s="4"/>
      <c r="DD1018" s="4"/>
      <c r="DE1018" s="4"/>
      <c r="DF1018" s="4"/>
      <c r="DG1018" s="4"/>
      <c r="DH1018" s="4"/>
      <c r="DI1018" s="4"/>
      <c r="DJ1018" s="4"/>
      <c r="DK1018" s="4"/>
      <c r="DL1018" s="4"/>
      <c r="DM1018" s="4"/>
      <c r="DN1018" s="4"/>
      <c r="DO1018" s="4"/>
      <c r="DP1018" s="4"/>
      <c r="DQ1018" s="4"/>
      <c r="DR1018" s="4"/>
      <c r="DS1018" s="4"/>
      <c r="DT1018" s="4"/>
      <c r="DU1018" s="4"/>
      <c r="DV1018" s="4"/>
      <c r="DW1018" s="4"/>
      <c r="DX1018" s="4"/>
      <c r="DY1018" s="4"/>
      <c r="DZ1018" s="4"/>
      <c r="EA1018" s="4"/>
      <c r="EB1018" s="4"/>
      <c r="EC1018" s="4"/>
      <c r="ED1018" s="4"/>
      <c r="EE1018" s="4"/>
      <c r="EF1018" s="4"/>
      <c r="EG1018" s="4"/>
      <c r="EH1018" s="4"/>
      <c r="EI1018" s="4"/>
      <c r="EJ1018" s="4"/>
      <c r="EK1018" s="4"/>
      <c r="EL1018" s="4"/>
      <c r="EM1018" s="4"/>
      <c r="EN1018" s="4"/>
      <c r="EO1018" s="4"/>
      <c r="EP1018" s="4"/>
      <c r="EQ1018" s="4"/>
      <c r="ER1018" s="4"/>
      <c r="ES1018" s="4"/>
      <c r="ET1018" s="4"/>
      <c r="EU1018" s="4"/>
      <c r="EV1018" s="4"/>
      <c r="EW1018" s="4"/>
      <c r="EX1018" s="4"/>
      <c r="EY1018" s="4"/>
      <c r="EZ1018" s="4"/>
      <c r="FA1018" s="4"/>
      <c r="FB1018" s="4"/>
      <c r="FC1018" s="4"/>
      <c r="FD1018" s="4"/>
      <c r="FE1018" s="4"/>
      <c r="FF1018" s="4"/>
      <c r="FG1018" s="4"/>
      <c r="FH1018" s="4"/>
      <c r="FI1018" s="4"/>
      <c r="FJ1018" s="4"/>
      <c r="FK1018" s="4"/>
      <c r="FL1018" s="4"/>
      <c r="FM1018" s="4"/>
      <c r="FN1018" s="4"/>
      <c r="FO1018" s="4"/>
      <c r="FP1018" s="4"/>
      <c r="FQ1018" s="4"/>
      <c r="FR1018" s="4"/>
      <c r="FS1018" s="4"/>
      <c r="FT1018" s="4"/>
      <c r="FU1018" s="4"/>
      <c r="FV1018" s="4"/>
      <c r="FW1018" s="4"/>
      <c r="FX1018" s="4"/>
      <c r="FY1018" s="4"/>
      <c r="FZ1018" s="4"/>
      <c r="GA1018" s="4"/>
      <c r="GB1018" s="4"/>
      <c r="GC1018" s="4"/>
      <c r="GD1018" s="4"/>
      <c r="GE1018" s="4"/>
      <c r="GF1018" s="4"/>
      <c r="GG1018" s="4"/>
      <c r="GH1018" s="4"/>
      <c r="GI1018" s="4"/>
      <c r="GJ1018" s="4"/>
      <c r="GK1018" s="4"/>
      <c r="GL1018" s="4"/>
      <c r="GM1018" s="4"/>
      <c r="GN1018" s="4"/>
      <c r="GO1018" s="4"/>
      <c r="GP1018" s="4"/>
      <c r="GQ1018" s="4"/>
      <c r="GR1018" s="4"/>
      <c r="GS1018" s="4"/>
      <c r="GT1018" s="4"/>
      <c r="GU1018" s="4"/>
      <c r="GV1018" s="4"/>
      <c r="GW1018" s="4"/>
      <c r="GX1018" s="4"/>
      <c r="GY1018" s="4"/>
      <c r="GZ1018" s="4"/>
      <c r="HA1018" s="4"/>
      <c r="HB1018" s="4"/>
      <c r="HC1018" s="4"/>
      <c r="HD1018" s="4"/>
      <c r="HE1018" s="4"/>
      <c r="HF1018" s="4"/>
      <c r="HG1018" s="4"/>
      <c r="HH1018" s="4"/>
      <c r="HI1018" s="4"/>
      <c r="HJ1018" s="4"/>
      <c r="HK1018" s="4"/>
      <c r="HL1018" s="4"/>
      <c r="HM1018" s="4"/>
      <c r="HN1018" s="4"/>
      <c r="HO1018" s="4"/>
      <c r="HP1018" s="4"/>
      <c r="HQ1018" s="4"/>
      <c r="HR1018" s="4"/>
      <c r="HS1018" s="4"/>
      <c r="HT1018" s="4"/>
      <c r="HU1018" s="4"/>
      <c r="HV1018" s="4"/>
      <c r="HW1018" s="4"/>
      <c r="HX1018" s="4"/>
      <c r="HY1018" s="4"/>
      <c r="HZ1018" s="4"/>
      <c r="IA1018" s="4"/>
      <c r="IB1018" s="4"/>
      <c r="IC1018" s="4"/>
      <c r="ID1018" s="4"/>
      <c r="IE1018" s="4"/>
      <c r="IF1018" s="4"/>
      <c r="IG1018" s="4"/>
      <c r="IH1018" s="4"/>
      <c r="II1018" s="4"/>
      <c r="IJ1018" s="4"/>
      <c r="IK1018" s="4"/>
      <c r="IL1018" s="4"/>
      <c r="IM1018" s="4"/>
      <c r="IN1018" s="4"/>
      <c r="IO1018" s="4"/>
      <c r="IP1018" s="4"/>
      <c r="IQ1018" s="4"/>
      <c r="IR1018" s="4"/>
      <c r="IS1018" s="4"/>
      <c r="IT1018" s="4"/>
      <c r="IU1018" s="4"/>
      <c r="IV1018" s="4"/>
    </row>
    <row r="1019" spans="1:256" s="209" customFormat="1">
      <c r="A1019" s="121"/>
      <c r="B1019" s="115"/>
      <c r="C1019" s="116"/>
      <c r="D1019" s="117"/>
      <c r="E1019" s="118"/>
      <c r="F1019" s="119"/>
      <c r="G1019" s="120"/>
      <c r="H1019" s="5"/>
      <c r="I1019" s="39"/>
      <c r="J1019" s="40"/>
      <c r="K1019" s="41"/>
      <c r="L1019" s="37"/>
      <c r="N1019" s="38"/>
      <c r="O1019" s="38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  <c r="AC1019" s="4"/>
      <c r="AD1019" s="4"/>
      <c r="AE1019" s="4"/>
      <c r="AF1019" s="4"/>
      <c r="AG1019" s="4"/>
      <c r="AH1019" s="4"/>
      <c r="AI1019" s="4"/>
      <c r="AJ1019" s="4"/>
      <c r="AK1019" s="4"/>
      <c r="AL1019" s="4"/>
      <c r="AM1019" s="4"/>
      <c r="AN1019" s="4"/>
      <c r="AO1019" s="4"/>
      <c r="AP1019" s="4"/>
      <c r="AQ1019" s="4"/>
      <c r="AR1019" s="4"/>
      <c r="AS1019" s="4"/>
      <c r="AT1019" s="4"/>
      <c r="AU1019" s="4"/>
      <c r="AV1019" s="4"/>
      <c r="AW1019" s="4"/>
      <c r="AX1019" s="4"/>
      <c r="AY1019" s="4"/>
      <c r="AZ1019" s="4"/>
      <c r="BA1019" s="4"/>
      <c r="BB1019" s="4"/>
      <c r="BC1019" s="4"/>
      <c r="BD1019" s="4"/>
      <c r="BE1019" s="4"/>
      <c r="BF1019" s="4"/>
      <c r="BG1019" s="4"/>
      <c r="BH1019" s="4"/>
      <c r="BI1019" s="4"/>
      <c r="BJ1019" s="4"/>
      <c r="BK1019" s="4"/>
      <c r="BL1019" s="4"/>
      <c r="BM1019" s="4"/>
      <c r="BN1019" s="4"/>
      <c r="BO1019" s="4"/>
      <c r="BP1019" s="4"/>
      <c r="BQ1019" s="4"/>
      <c r="BR1019" s="4"/>
      <c r="BS1019" s="4"/>
      <c r="BT1019" s="4"/>
      <c r="BU1019" s="4"/>
      <c r="BV1019" s="4"/>
      <c r="BW1019" s="4"/>
      <c r="BX1019" s="4"/>
      <c r="BY1019" s="4"/>
      <c r="BZ1019" s="4"/>
      <c r="CA1019" s="4"/>
      <c r="CB1019" s="4"/>
      <c r="CC1019" s="4"/>
      <c r="CD1019" s="4"/>
      <c r="CE1019" s="4"/>
      <c r="CF1019" s="4"/>
      <c r="CG1019" s="4"/>
      <c r="CH1019" s="4"/>
      <c r="CI1019" s="4"/>
      <c r="CJ1019" s="4"/>
      <c r="CK1019" s="4"/>
      <c r="CL1019" s="4"/>
      <c r="CM1019" s="4"/>
      <c r="CN1019" s="4"/>
      <c r="CO1019" s="4"/>
      <c r="CP1019" s="4"/>
      <c r="CQ1019" s="4"/>
      <c r="CR1019" s="4"/>
      <c r="CS1019" s="4"/>
      <c r="CT1019" s="4"/>
      <c r="CU1019" s="4"/>
      <c r="CV1019" s="4"/>
      <c r="CW1019" s="4"/>
      <c r="CX1019" s="4"/>
      <c r="CY1019" s="4"/>
      <c r="CZ1019" s="4"/>
      <c r="DA1019" s="4"/>
      <c r="DB1019" s="4"/>
      <c r="DC1019" s="4"/>
      <c r="DD1019" s="4"/>
      <c r="DE1019" s="4"/>
      <c r="DF1019" s="4"/>
      <c r="DG1019" s="4"/>
      <c r="DH1019" s="4"/>
      <c r="DI1019" s="4"/>
      <c r="DJ1019" s="4"/>
      <c r="DK1019" s="4"/>
      <c r="DL1019" s="4"/>
      <c r="DM1019" s="4"/>
      <c r="DN1019" s="4"/>
      <c r="DO1019" s="4"/>
      <c r="DP1019" s="4"/>
      <c r="DQ1019" s="4"/>
      <c r="DR1019" s="4"/>
      <c r="DS1019" s="4"/>
      <c r="DT1019" s="4"/>
      <c r="DU1019" s="4"/>
      <c r="DV1019" s="4"/>
      <c r="DW1019" s="4"/>
      <c r="DX1019" s="4"/>
      <c r="DY1019" s="4"/>
      <c r="DZ1019" s="4"/>
      <c r="EA1019" s="4"/>
      <c r="EB1019" s="4"/>
      <c r="EC1019" s="4"/>
      <c r="ED1019" s="4"/>
      <c r="EE1019" s="4"/>
      <c r="EF1019" s="4"/>
      <c r="EG1019" s="4"/>
      <c r="EH1019" s="4"/>
      <c r="EI1019" s="4"/>
      <c r="EJ1019" s="4"/>
      <c r="EK1019" s="4"/>
      <c r="EL1019" s="4"/>
      <c r="EM1019" s="4"/>
      <c r="EN1019" s="4"/>
      <c r="EO1019" s="4"/>
      <c r="EP1019" s="4"/>
      <c r="EQ1019" s="4"/>
      <c r="ER1019" s="4"/>
      <c r="ES1019" s="4"/>
      <c r="ET1019" s="4"/>
      <c r="EU1019" s="4"/>
      <c r="EV1019" s="4"/>
      <c r="EW1019" s="4"/>
      <c r="EX1019" s="4"/>
      <c r="EY1019" s="4"/>
      <c r="EZ1019" s="4"/>
      <c r="FA1019" s="4"/>
      <c r="FB1019" s="4"/>
      <c r="FC1019" s="4"/>
      <c r="FD1019" s="4"/>
      <c r="FE1019" s="4"/>
      <c r="FF1019" s="4"/>
      <c r="FG1019" s="4"/>
      <c r="FH1019" s="4"/>
      <c r="FI1019" s="4"/>
      <c r="FJ1019" s="4"/>
      <c r="FK1019" s="4"/>
      <c r="FL1019" s="4"/>
      <c r="FM1019" s="4"/>
      <c r="FN1019" s="4"/>
      <c r="FO1019" s="4"/>
      <c r="FP1019" s="4"/>
      <c r="FQ1019" s="4"/>
      <c r="FR1019" s="4"/>
      <c r="FS1019" s="4"/>
      <c r="FT1019" s="4"/>
      <c r="FU1019" s="4"/>
      <c r="FV1019" s="4"/>
      <c r="FW1019" s="4"/>
      <c r="FX1019" s="4"/>
      <c r="FY1019" s="4"/>
      <c r="FZ1019" s="4"/>
      <c r="GA1019" s="4"/>
      <c r="GB1019" s="4"/>
      <c r="GC1019" s="4"/>
      <c r="GD1019" s="4"/>
      <c r="GE1019" s="4"/>
      <c r="GF1019" s="4"/>
      <c r="GG1019" s="4"/>
      <c r="GH1019" s="4"/>
      <c r="GI1019" s="4"/>
      <c r="GJ1019" s="4"/>
      <c r="GK1019" s="4"/>
      <c r="GL1019" s="4"/>
      <c r="GM1019" s="4"/>
      <c r="GN1019" s="4"/>
      <c r="GO1019" s="4"/>
      <c r="GP1019" s="4"/>
      <c r="GQ1019" s="4"/>
      <c r="GR1019" s="4"/>
      <c r="GS1019" s="4"/>
      <c r="GT1019" s="4"/>
      <c r="GU1019" s="4"/>
      <c r="GV1019" s="4"/>
      <c r="GW1019" s="4"/>
      <c r="GX1019" s="4"/>
      <c r="GY1019" s="4"/>
      <c r="GZ1019" s="4"/>
      <c r="HA1019" s="4"/>
      <c r="HB1019" s="4"/>
      <c r="HC1019" s="4"/>
      <c r="HD1019" s="4"/>
      <c r="HE1019" s="4"/>
      <c r="HF1019" s="4"/>
      <c r="HG1019" s="4"/>
      <c r="HH1019" s="4"/>
      <c r="HI1019" s="4"/>
      <c r="HJ1019" s="4"/>
      <c r="HK1019" s="4"/>
      <c r="HL1019" s="4"/>
      <c r="HM1019" s="4"/>
      <c r="HN1019" s="4"/>
      <c r="HO1019" s="4"/>
      <c r="HP1019" s="4"/>
      <c r="HQ1019" s="4"/>
      <c r="HR1019" s="4"/>
      <c r="HS1019" s="4"/>
      <c r="HT1019" s="4"/>
      <c r="HU1019" s="4"/>
      <c r="HV1019" s="4"/>
      <c r="HW1019" s="4"/>
      <c r="HX1019" s="4"/>
      <c r="HY1019" s="4"/>
      <c r="HZ1019" s="4"/>
      <c r="IA1019" s="4"/>
      <c r="IB1019" s="4"/>
      <c r="IC1019" s="4"/>
      <c r="ID1019" s="4"/>
      <c r="IE1019" s="4"/>
      <c r="IF1019" s="4"/>
      <c r="IG1019" s="4"/>
      <c r="IH1019" s="4"/>
      <c r="II1019" s="4"/>
      <c r="IJ1019" s="4"/>
      <c r="IK1019" s="4"/>
      <c r="IL1019" s="4"/>
      <c r="IM1019" s="4"/>
      <c r="IN1019" s="4"/>
      <c r="IO1019" s="4"/>
      <c r="IP1019" s="4"/>
      <c r="IQ1019" s="4"/>
      <c r="IR1019" s="4"/>
      <c r="IS1019" s="4"/>
      <c r="IT1019" s="4"/>
      <c r="IU1019" s="4"/>
      <c r="IV1019" s="4"/>
    </row>
    <row r="1021" spans="1:256" s="209" customFormat="1">
      <c r="A1021" s="121"/>
      <c r="B1021" s="115"/>
      <c r="C1021" s="116"/>
      <c r="D1021" s="117"/>
      <c r="E1021" s="118"/>
      <c r="F1021" s="119"/>
      <c r="G1021" s="120"/>
      <c r="H1021" s="5"/>
      <c r="I1021" s="39"/>
      <c r="J1021" s="40"/>
      <c r="K1021" s="41"/>
      <c r="L1021" s="37"/>
      <c r="N1021" s="38"/>
      <c r="O1021" s="38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  <c r="AC1021" s="4"/>
      <c r="AD1021" s="4"/>
      <c r="AE1021" s="4"/>
      <c r="AF1021" s="4"/>
      <c r="AG1021" s="4"/>
      <c r="AH1021" s="4"/>
      <c r="AI1021" s="4"/>
      <c r="AJ1021" s="4"/>
      <c r="AK1021" s="4"/>
      <c r="AL1021" s="4"/>
      <c r="AM1021" s="4"/>
      <c r="AN1021" s="4"/>
      <c r="AO1021" s="4"/>
      <c r="AP1021" s="4"/>
      <c r="AQ1021" s="4"/>
      <c r="AR1021" s="4"/>
      <c r="AS1021" s="4"/>
      <c r="AT1021" s="4"/>
      <c r="AU1021" s="4"/>
      <c r="AV1021" s="4"/>
      <c r="AW1021" s="4"/>
      <c r="AX1021" s="4"/>
      <c r="AY1021" s="4"/>
      <c r="AZ1021" s="4"/>
      <c r="BA1021" s="4"/>
      <c r="BB1021" s="4"/>
      <c r="BC1021" s="4"/>
      <c r="BD1021" s="4"/>
      <c r="BE1021" s="4"/>
      <c r="BF1021" s="4"/>
      <c r="BG1021" s="4"/>
      <c r="BH1021" s="4"/>
      <c r="BI1021" s="4"/>
      <c r="BJ1021" s="4"/>
      <c r="BK1021" s="4"/>
      <c r="BL1021" s="4"/>
      <c r="BM1021" s="4"/>
      <c r="BN1021" s="4"/>
      <c r="BO1021" s="4"/>
      <c r="BP1021" s="4"/>
      <c r="BQ1021" s="4"/>
      <c r="BR1021" s="4"/>
      <c r="BS1021" s="4"/>
      <c r="BT1021" s="4"/>
      <c r="BU1021" s="4"/>
      <c r="BV1021" s="4"/>
      <c r="BW1021" s="4"/>
      <c r="BX1021" s="4"/>
      <c r="BY1021" s="4"/>
      <c r="BZ1021" s="4"/>
      <c r="CA1021" s="4"/>
      <c r="CB1021" s="4"/>
      <c r="CC1021" s="4"/>
      <c r="CD1021" s="4"/>
      <c r="CE1021" s="4"/>
      <c r="CF1021" s="4"/>
      <c r="CG1021" s="4"/>
      <c r="CH1021" s="4"/>
      <c r="CI1021" s="4"/>
      <c r="CJ1021" s="4"/>
      <c r="CK1021" s="4"/>
      <c r="CL1021" s="4"/>
      <c r="CM1021" s="4"/>
      <c r="CN1021" s="4"/>
      <c r="CO1021" s="4"/>
      <c r="CP1021" s="4"/>
      <c r="CQ1021" s="4"/>
      <c r="CR1021" s="4"/>
      <c r="CS1021" s="4"/>
      <c r="CT1021" s="4"/>
      <c r="CU1021" s="4"/>
      <c r="CV1021" s="4"/>
      <c r="CW1021" s="4"/>
      <c r="CX1021" s="4"/>
      <c r="CY1021" s="4"/>
      <c r="CZ1021" s="4"/>
      <c r="DA1021" s="4"/>
      <c r="DB1021" s="4"/>
      <c r="DC1021" s="4"/>
      <c r="DD1021" s="4"/>
      <c r="DE1021" s="4"/>
      <c r="DF1021" s="4"/>
      <c r="DG1021" s="4"/>
      <c r="DH1021" s="4"/>
      <c r="DI1021" s="4"/>
      <c r="DJ1021" s="4"/>
      <c r="DK1021" s="4"/>
      <c r="DL1021" s="4"/>
      <c r="DM1021" s="4"/>
      <c r="DN1021" s="4"/>
      <c r="DO1021" s="4"/>
      <c r="DP1021" s="4"/>
      <c r="DQ1021" s="4"/>
      <c r="DR1021" s="4"/>
      <c r="DS1021" s="4"/>
      <c r="DT1021" s="4"/>
      <c r="DU1021" s="4"/>
      <c r="DV1021" s="4"/>
      <c r="DW1021" s="4"/>
      <c r="DX1021" s="4"/>
      <c r="DY1021" s="4"/>
      <c r="DZ1021" s="4"/>
      <c r="EA1021" s="4"/>
      <c r="EB1021" s="4"/>
      <c r="EC1021" s="4"/>
      <c r="ED1021" s="4"/>
      <c r="EE1021" s="4"/>
      <c r="EF1021" s="4"/>
      <c r="EG1021" s="4"/>
      <c r="EH1021" s="4"/>
      <c r="EI1021" s="4"/>
      <c r="EJ1021" s="4"/>
      <c r="EK1021" s="4"/>
      <c r="EL1021" s="4"/>
      <c r="EM1021" s="4"/>
      <c r="EN1021" s="4"/>
      <c r="EO1021" s="4"/>
      <c r="EP1021" s="4"/>
      <c r="EQ1021" s="4"/>
      <c r="ER1021" s="4"/>
      <c r="ES1021" s="4"/>
      <c r="ET1021" s="4"/>
      <c r="EU1021" s="4"/>
      <c r="EV1021" s="4"/>
      <c r="EW1021" s="4"/>
      <c r="EX1021" s="4"/>
      <c r="EY1021" s="4"/>
      <c r="EZ1021" s="4"/>
      <c r="FA1021" s="4"/>
      <c r="FB1021" s="4"/>
      <c r="FC1021" s="4"/>
      <c r="FD1021" s="4"/>
      <c r="FE1021" s="4"/>
      <c r="FF1021" s="4"/>
      <c r="FG1021" s="4"/>
      <c r="FH1021" s="4"/>
      <c r="FI1021" s="4"/>
      <c r="FJ1021" s="4"/>
      <c r="FK1021" s="4"/>
      <c r="FL1021" s="4"/>
      <c r="FM1021" s="4"/>
      <c r="FN1021" s="4"/>
      <c r="FO1021" s="4"/>
      <c r="FP1021" s="4"/>
      <c r="FQ1021" s="4"/>
      <c r="FR1021" s="4"/>
      <c r="FS1021" s="4"/>
      <c r="FT1021" s="4"/>
      <c r="FU1021" s="4"/>
      <c r="FV1021" s="4"/>
      <c r="FW1021" s="4"/>
      <c r="FX1021" s="4"/>
      <c r="FY1021" s="4"/>
      <c r="FZ1021" s="4"/>
      <c r="GA1021" s="4"/>
      <c r="GB1021" s="4"/>
      <c r="GC1021" s="4"/>
      <c r="GD1021" s="4"/>
      <c r="GE1021" s="4"/>
      <c r="GF1021" s="4"/>
      <c r="GG1021" s="4"/>
      <c r="GH1021" s="4"/>
      <c r="GI1021" s="4"/>
      <c r="GJ1021" s="4"/>
      <c r="GK1021" s="4"/>
      <c r="GL1021" s="4"/>
      <c r="GM1021" s="4"/>
      <c r="GN1021" s="4"/>
      <c r="GO1021" s="4"/>
      <c r="GP1021" s="4"/>
      <c r="GQ1021" s="4"/>
      <c r="GR1021" s="4"/>
      <c r="GS1021" s="4"/>
      <c r="GT1021" s="4"/>
      <c r="GU1021" s="4"/>
      <c r="GV1021" s="4"/>
      <c r="GW1021" s="4"/>
      <c r="GX1021" s="4"/>
      <c r="GY1021" s="4"/>
      <c r="GZ1021" s="4"/>
      <c r="HA1021" s="4"/>
      <c r="HB1021" s="4"/>
      <c r="HC1021" s="4"/>
      <c r="HD1021" s="4"/>
      <c r="HE1021" s="4"/>
      <c r="HF1021" s="4"/>
      <c r="HG1021" s="4"/>
      <c r="HH1021" s="4"/>
      <c r="HI1021" s="4"/>
      <c r="HJ1021" s="4"/>
      <c r="HK1021" s="4"/>
      <c r="HL1021" s="4"/>
      <c r="HM1021" s="4"/>
      <c r="HN1021" s="4"/>
      <c r="HO1021" s="4"/>
      <c r="HP1021" s="4"/>
      <c r="HQ1021" s="4"/>
      <c r="HR1021" s="4"/>
      <c r="HS1021" s="4"/>
      <c r="HT1021" s="4"/>
      <c r="HU1021" s="4"/>
      <c r="HV1021" s="4"/>
      <c r="HW1021" s="4"/>
      <c r="HX1021" s="4"/>
      <c r="HY1021" s="4"/>
      <c r="HZ1021" s="4"/>
      <c r="IA1021" s="4"/>
      <c r="IB1021" s="4"/>
      <c r="IC1021" s="4"/>
      <c r="ID1021" s="4"/>
      <c r="IE1021" s="4"/>
      <c r="IF1021" s="4"/>
      <c r="IG1021" s="4"/>
      <c r="IH1021" s="4"/>
      <c r="II1021" s="4"/>
      <c r="IJ1021" s="4"/>
      <c r="IK1021" s="4"/>
      <c r="IL1021" s="4"/>
      <c r="IM1021" s="4"/>
      <c r="IN1021" s="4"/>
      <c r="IO1021" s="4"/>
      <c r="IP1021" s="4"/>
      <c r="IQ1021" s="4"/>
      <c r="IR1021" s="4"/>
      <c r="IS1021" s="4"/>
      <c r="IT1021" s="4"/>
      <c r="IU1021" s="4"/>
      <c r="IV1021" s="4"/>
    </row>
    <row r="1022" spans="1:256" s="209" customFormat="1">
      <c r="A1022" s="121"/>
      <c r="B1022" s="115"/>
      <c r="C1022" s="116"/>
      <c r="D1022" s="117"/>
      <c r="E1022" s="118"/>
      <c r="F1022" s="119"/>
      <c r="G1022" s="120"/>
      <c r="H1022" s="5"/>
      <c r="I1022" s="39"/>
      <c r="J1022" s="40"/>
      <c r="K1022" s="41"/>
      <c r="L1022" s="37"/>
      <c r="N1022" s="38"/>
      <c r="O1022" s="38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  <c r="AC1022" s="4"/>
      <c r="AD1022" s="4"/>
      <c r="AE1022" s="4"/>
      <c r="AF1022" s="4"/>
      <c r="AG1022" s="4"/>
      <c r="AH1022" s="4"/>
      <c r="AI1022" s="4"/>
      <c r="AJ1022" s="4"/>
      <c r="AK1022" s="4"/>
      <c r="AL1022" s="4"/>
      <c r="AM1022" s="4"/>
      <c r="AN1022" s="4"/>
      <c r="AO1022" s="4"/>
      <c r="AP1022" s="4"/>
      <c r="AQ1022" s="4"/>
      <c r="AR1022" s="4"/>
      <c r="AS1022" s="4"/>
      <c r="AT1022" s="4"/>
      <c r="AU1022" s="4"/>
      <c r="AV1022" s="4"/>
      <c r="AW1022" s="4"/>
      <c r="AX1022" s="4"/>
      <c r="AY1022" s="4"/>
      <c r="AZ1022" s="4"/>
      <c r="BA1022" s="4"/>
      <c r="BB1022" s="4"/>
      <c r="BC1022" s="4"/>
      <c r="BD1022" s="4"/>
      <c r="BE1022" s="4"/>
      <c r="BF1022" s="4"/>
      <c r="BG1022" s="4"/>
      <c r="BH1022" s="4"/>
      <c r="BI1022" s="4"/>
      <c r="BJ1022" s="4"/>
      <c r="BK1022" s="4"/>
      <c r="BL1022" s="4"/>
      <c r="BM1022" s="4"/>
      <c r="BN1022" s="4"/>
      <c r="BO1022" s="4"/>
      <c r="BP1022" s="4"/>
      <c r="BQ1022" s="4"/>
      <c r="BR1022" s="4"/>
      <c r="BS1022" s="4"/>
      <c r="BT1022" s="4"/>
      <c r="BU1022" s="4"/>
      <c r="BV1022" s="4"/>
      <c r="BW1022" s="4"/>
      <c r="BX1022" s="4"/>
      <c r="BY1022" s="4"/>
      <c r="BZ1022" s="4"/>
      <c r="CA1022" s="4"/>
      <c r="CB1022" s="4"/>
      <c r="CC1022" s="4"/>
      <c r="CD1022" s="4"/>
      <c r="CE1022" s="4"/>
      <c r="CF1022" s="4"/>
      <c r="CG1022" s="4"/>
      <c r="CH1022" s="4"/>
      <c r="CI1022" s="4"/>
      <c r="CJ1022" s="4"/>
      <c r="CK1022" s="4"/>
      <c r="CL1022" s="4"/>
      <c r="CM1022" s="4"/>
      <c r="CN1022" s="4"/>
      <c r="CO1022" s="4"/>
      <c r="CP1022" s="4"/>
      <c r="CQ1022" s="4"/>
      <c r="CR1022" s="4"/>
      <c r="CS1022" s="4"/>
      <c r="CT1022" s="4"/>
      <c r="CU1022" s="4"/>
      <c r="CV1022" s="4"/>
      <c r="CW1022" s="4"/>
      <c r="CX1022" s="4"/>
      <c r="CY1022" s="4"/>
      <c r="CZ1022" s="4"/>
      <c r="DA1022" s="4"/>
      <c r="DB1022" s="4"/>
      <c r="DC1022" s="4"/>
      <c r="DD1022" s="4"/>
      <c r="DE1022" s="4"/>
      <c r="DF1022" s="4"/>
      <c r="DG1022" s="4"/>
      <c r="DH1022" s="4"/>
      <c r="DI1022" s="4"/>
      <c r="DJ1022" s="4"/>
      <c r="DK1022" s="4"/>
      <c r="DL1022" s="4"/>
      <c r="DM1022" s="4"/>
      <c r="DN1022" s="4"/>
      <c r="DO1022" s="4"/>
      <c r="DP1022" s="4"/>
      <c r="DQ1022" s="4"/>
      <c r="DR1022" s="4"/>
      <c r="DS1022" s="4"/>
      <c r="DT1022" s="4"/>
      <c r="DU1022" s="4"/>
      <c r="DV1022" s="4"/>
      <c r="DW1022" s="4"/>
      <c r="DX1022" s="4"/>
      <c r="DY1022" s="4"/>
      <c r="DZ1022" s="4"/>
      <c r="EA1022" s="4"/>
      <c r="EB1022" s="4"/>
      <c r="EC1022" s="4"/>
      <c r="ED1022" s="4"/>
      <c r="EE1022" s="4"/>
      <c r="EF1022" s="4"/>
      <c r="EG1022" s="4"/>
      <c r="EH1022" s="4"/>
      <c r="EI1022" s="4"/>
      <c r="EJ1022" s="4"/>
      <c r="EK1022" s="4"/>
      <c r="EL1022" s="4"/>
      <c r="EM1022" s="4"/>
      <c r="EN1022" s="4"/>
      <c r="EO1022" s="4"/>
      <c r="EP1022" s="4"/>
      <c r="EQ1022" s="4"/>
      <c r="ER1022" s="4"/>
      <c r="ES1022" s="4"/>
      <c r="ET1022" s="4"/>
      <c r="EU1022" s="4"/>
      <c r="EV1022" s="4"/>
      <c r="EW1022" s="4"/>
      <c r="EX1022" s="4"/>
      <c r="EY1022" s="4"/>
      <c r="EZ1022" s="4"/>
      <c r="FA1022" s="4"/>
      <c r="FB1022" s="4"/>
      <c r="FC1022" s="4"/>
      <c r="FD1022" s="4"/>
      <c r="FE1022" s="4"/>
      <c r="FF1022" s="4"/>
      <c r="FG1022" s="4"/>
      <c r="FH1022" s="4"/>
      <c r="FI1022" s="4"/>
      <c r="FJ1022" s="4"/>
      <c r="FK1022" s="4"/>
      <c r="FL1022" s="4"/>
      <c r="FM1022" s="4"/>
      <c r="FN1022" s="4"/>
      <c r="FO1022" s="4"/>
      <c r="FP1022" s="4"/>
      <c r="FQ1022" s="4"/>
      <c r="FR1022" s="4"/>
      <c r="FS1022" s="4"/>
      <c r="FT1022" s="4"/>
      <c r="FU1022" s="4"/>
      <c r="FV1022" s="4"/>
      <c r="FW1022" s="4"/>
      <c r="FX1022" s="4"/>
      <c r="FY1022" s="4"/>
      <c r="FZ1022" s="4"/>
      <c r="GA1022" s="4"/>
      <c r="GB1022" s="4"/>
      <c r="GC1022" s="4"/>
      <c r="GD1022" s="4"/>
      <c r="GE1022" s="4"/>
      <c r="GF1022" s="4"/>
      <c r="GG1022" s="4"/>
      <c r="GH1022" s="4"/>
      <c r="GI1022" s="4"/>
      <c r="GJ1022" s="4"/>
      <c r="GK1022" s="4"/>
      <c r="GL1022" s="4"/>
      <c r="GM1022" s="4"/>
      <c r="GN1022" s="4"/>
      <c r="GO1022" s="4"/>
      <c r="GP1022" s="4"/>
      <c r="GQ1022" s="4"/>
      <c r="GR1022" s="4"/>
      <c r="GS1022" s="4"/>
      <c r="GT1022" s="4"/>
      <c r="GU1022" s="4"/>
      <c r="GV1022" s="4"/>
      <c r="GW1022" s="4"/>
      <c r="GX1022" s="4"/>
      <c r="GY1022" s="4"/>
      <c r="GZ1022" s="4"/>
      <c r="HA1022" s="4"/>
      <c r="HB1022" s="4"/>
      <c r="HC1022" s="4"/>
      <c r="HD1022" s="4"/>
      <c r="HE1022" s="4"/>
      <c r="HF1022" s="4"/>
      <c r="HG1022" s="4"/>
      <c r="HH1022" s="4"/>
      <c r="HI1022" s="4"/>
      <c r="HJ1022" s="4"/>
      <c r="HK1022" s="4"/>
      <c r="HL1022" s="4"/>
      <c r="HM1022" s="4"/>
      <c r="HN1022" s="4"/>
      <c r="HO1022" s="4"/>
      <c r="HP1022" s="4"/>
      <c r="HQ1022" s="4"/>
      <c r="HR1022" s="4"/>
      <c r="HS1022" s="4"/>
      <c r="HT1022" s="4"/>
      <c r="HU1022" s="4"/>
      <c r="HV1022" s="4"/>
      <c r="HW1022" s="4"/>
      <c r="HX1022" s="4"/>
      <c r="HY1022" s="4"/>
      <c r="HZ1022" s="4"/>
      <c r="IA1022" s="4"/>
      <c r="IB1022" s="4"/>
      <c r="IC1022" s="4"/>
      <c r="ID1022" s="4"/>
      <c r="IE1022" s="4"/>
      <c r="IF1022" s="4"/>
      <c r="IG1022" s="4"/>
      <c r="IH1022" s="4"/>
      <c r="II1022" s="4"/>
      <c r="IJ1022" s="4"/>
      <c r="IK1022" s="4"/>
      <c r="IL1022" s="4"/>
      <c r="IM1022" s="4"/>
      <c r="IN1022" s="4"/>
      <c r="IO1022" s="4"/>
      <c r="IP1022" s="4"/>
      <c r="IQ1022" s="4"/>
      <c r="IR1022" s="4"/>
      <c r="IS1022" s="4"/>
      <c r="IT1022" s="4"/>
      <c r="IU1022" s="4"/>
      <c r="IV1022" s="4"/>
    </row>
    <row r="1023" spans="1:256" s="209" customFormat="1">
      <c r="A1023" s="121"/>
      <c r="B1023" s="115"/>
      <c r="C1023" s="116"/>
      <c r="D1023" s="117"/>
      <c r="E1023" s="118"/>
      <c r="F1023" s="119"/>
      <c r="G1023" s="120"/>
      <c r="H1023" s="5"/>
      <c r="I1023" s="39"/>
      <c r="J1023" s="40"/>
      <c r="K1023" s="41"/>
      <c r="L1023" s="37"/>
      <c r="N1023" s="38"/>
      <c r="O1023" s="38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  <c r="AC1023" s="4"/>
      <c r="AD1023" s="4"/>
      <c r="AE1023" s="4"/>
      <c r="AF1023" s="4"/>
      <c r="AG1023" s="4"/>
      <c r="AH1023" s="4"/>
      <c r="AI1023" s="4"/>
      <c r="AJ1023" s="4"/>
      <c r="AK1023" s="4"/>
      <c r="AL1023" s="4"/>
      <c r="AM1023" s="4"/>
      <c r="AN1023" s="4"/>
      <c r="AO1023" s="4"/>
      <c r="AP1023" s="4"/>
      <c r="AQ1023" s="4"/>
      <c r="AR1023" s="4"/>
      <c r="AS1023" s="4"/>
      <c r="AT1023" s="4"/>
      <c r="AU1023" s="4"/>
      <c r="AV1023" s="4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  <c r="BG1023" s="4"/>
      <c r="BH1023" s="4"/>
      <c r="BI1023" s="4"/>
      <c r="BJ1023" s="4"/>
      <c r="BK1023" s="4"/>
      <c r="BL1023" s="4"/>
      <c r="BM1023" s="4"/>
      <c r="BN1023" s="4"/>
      <c r="BO1023" s="4"/>
      <c r="BP1023" s="4"/>
      <c r="BQ1023" s="4"/>
      <c r="BR1023" s="4"/>
      <c r="BS1023" s="4"/>
      <c r="BT1023" s="4"/>
      <c r="BU1023" s="4"/>
      <c r="BV1023" s="4"/>
      <c r="BW1023" s="4"/>
      <c r="BX1023" s="4"/>
      <c r="BY1023" s="4"/>
      <c r="BZ1023" s="4"/>
      <c r="CA1023" s="4"/>
      <c r="CB1023" s="4"/>
      <c r="CC1023" s="4"/>
      <c r="CD1023" s="4"/>
      <c r="CE1023" s="4"/>
      <c r="CF1023" s="4"/>
      <c r="CG1023" s="4"/>
      <c r="CH1023" s="4"/>
      <c r="CI1023" s="4"/>
      <c r="CJ1023" s="4"/>
      <c r="CK1023" s="4"/>
      <c r="CL1023" s="4"/>
      <c r="CM1023" s="4"/>
      <c r="CN1023" s="4"/>
      <c r="CO1023" s="4"/>
      <c r="CP1023" s="4"/>
      <c r="CQ1023" s="4"/>
      <c r="CR1023" s="4"/>
      <c r="CS1023" s="4"/>
      <c r="CT1023" s="4"/>
      <c r="CU1023" s="4"/>
      <c r="CV1023" s="4"/>
      <c r="CW1023" s="4"/>
      <c r="CX1023" s="4"/>
      <c r="CY1023" s="4"/>
      <c r="CZ1023" s="4"/>
      <c r="DA1023" s="4"/>
      <c r="DB1023" s="4"/>
      <c r="DC1023" s="4"/>
      <c r="DD1023" s="4"/>
      <c r="DE1023" s="4"/>
      <c r="DF1023" s="4"/>
      <c r="DG1023" s="4"/>
      <c r="DH1023" s="4"/>
      <c r="DI1023" s="4"/>
      <c r="DJ1023" s="4"/>
      <c r="DK1023" s="4"/>
      <c r="DL1023" s="4"/>
      <c r="DM1023" s="4"/>
      <c r="DN1023" s="4"/>
      <c r="DO1023" s="4"/>
      <c r="DP1023" s="4"/>
      <c r="DQ1023" s="4"/>
      <c r="DR1023" s="4"/>
      <c r="DS1023" s="4"/>
      <c r="DT1023" s="4"/>
      <c r="DU1023" s="4"/>
      <c r="DV1023" s="4"/>
      <c r="DW1023" s="4"/>
      <c r="DX1023" s="4"/>
      <c r="DY1023" s="4"/>
      <c r="DZ1023" s="4"/>
      <c r="EA1023" s="4"/>
      <c r="EB1023" s="4"/>
      <c r="EC1023" s="4"/>
      <c r="ED1023" s="4"/>
      <c r="EE1023" s="4"/>
      <c r="EF1023" s="4"/>
      <c r="EG1023" s="4"/>
      <c r="EH1023" s="4"/>
      <c r="EI1023" s="4"/>
      <c r="EJ1023" s="4"/>
      <c r="EK1023" s="4"/>
      <c r="EL1023" s="4"/>
      <c r="EM1023" s="4"/>
      <c r="EN1023" s="4"/>
      <c r="EO1023" s="4"/>
      <c r="EP1023" s="4"/>
      <c r="EQ1023" s="4"/>
      <c r="ER1023" s="4"/>
      <c r="ES1023" s="4"/>
      <c r="ET1023" s="4"/>
      <c r="EU1023" s="4"/>
      <c r="EV1023" s="4"/>
      <c r="EW1023" s="4"/>
      <c r="EX1023" s="4"/>
      <c r="EY1023" s="4"/>
      <c r="EZ1023" s="4"/>
      <c r="FA1023" s="4"/>
      <c r="FB1023" s="4"/>
      <c r="FC1023" s="4"/>
      <c r="FD1023" s="4"/>
      <c r="FE1023" s="4"/>
      <c r="FF1023" s="4"/>
      <c r="FG1023" s="4"/>
      <c r="FH1023" s="4"/>
      <c r="FI1023" s="4"/>
      <c r="FJ1023" s="4"/>
      <c r="FK1023" s="4"/>
      <c r="FL1023" s="4"/>
      <c r="FM1023" s="4"/>
      <c r="FN1023" s="4"/>
      <c r="FO1023" s="4"/>
      <c r="FP1023" s="4"/>
      <c r="FQ1023" s="4"/>
      <c r="FR1023" s="4"/>
      <c r="FS1023" s="4"/>
      <c r="FT1023" s="4"/>
      <c r="FU1023" s="4"/>
      <c r="FV1023" s="4"/>
      <c r="FW1023" s="4"/>
      <c r="FX1023" s="4"/>
      <c r="FY1023" s="4"/>
      <c r="FZ1023" s="4"/>
      <c r="GA1023" s="4"/>
      <c r="GB1023" s="4"/>
      <c r="GC1023" s="4"/>
      <c r="GD1023" s="4"/>
      <c r="GE1023" s="4"/>
      <c r="GF1023" s="4"/>
      <c r="GG1023" s="4"/>
      <c r="GH1023" s="4"/>
      <c r="GI1023" s="4"/>
      <c r="GJ1023" s="4"/>
      <c r="GK1023" s="4"/>
      <c r="GL1023" s="4"/>
      <c r="GM1023" s="4"/>
      <c r="GN1023" s="4"/>
      <c r="GO1023" s="4"/>
      <c r="GP1023" s="4"/>
      <c r="GQ1023" s="4"/>
      <c r="GR1023" s="4"/>
      <c r="GS1023" s="4"/>
      <c r="GT1023" s="4"/>
      <c r="GU1023" s="4"/>
      <c r="GV1023" s="4"/>
      <c r="GW1023" s="4"/>
      <c r="GX1023" s="4"/>
      <c r="GY1023" s="4"/>
      <c r="GZ1023" s="4"/>
      <c r="HA1023" s="4"/>
      <c r="HB1023" s="4"/>
      <c r="HC1023" s="4"/>
      <c r="HD1023" s="4"/>
      <c r="HE1023" s="4"/>
      <c r="HF1023" s="4"/>
      <c r="HG1023" s="4"/>
      <c r="HH1023" s="4"/>
      <c r="HI1023" s="4"/>
      <c r="HJ1023" s="4"/>
      <c r="HK1023" s="4"/>
      <c r="HL1023" s="4"/>
      <c r="HM1023" s="4"/>
      <c r="HN1023" s="4"/>
      <c r="HO1023" s="4"/>
      <c r="HP1023" s="4"/>
      <c r="HQ1023" s="4"/>
      <c r="HR1023" s="4"/>
      <c r="HS1023" s="4"/>
      <c r="HT1023" s="4"/>
      <c r="HU1023" s="4"/>
      <c r="HV1023" s="4"/>
      <c r="HW1023" s="4"/>
      <c r="HX1023" s="4"/>
      <c r="HY1023" s="4"/>
      <c r="HZ1023" s="4"/>
      <c r="IA1023" s="4"/>
      <c r="IB1023" s="4"/>
      <c r="IC1023" s="4"/>
      <c r="ID1023" s="4"/>
      <c r="IE1023" s="4"/>
      <c r="IF1023" s="4"/>
      <c r="IG1023" s="4"/>
      <c r="IH1023" s="4"/>
      <c r="II1023" s="4"/>
      <c r="IJ1023" s="4"/>
      <c r="IK1023" s="4"/>
      <c r="IL1023" s="4"/>
      <c r="IM1023" s="4"/>
      <c r="IN1023" s="4"/>
      <c r="IO1023" s="4"/>
      <c r="IP1023" s="4"/>
      <c r="IQ1023" s="4"/>
      <c r="IR1023" s="4"/>
      <c r="IS1023" s="4"/>
      <c r="IT1023" s="4"/>
      <c r="IU1023" s="4"/>
      <c r="IV1023" s="4"/>
    </row>
    <row r="1025" spans="1:256" s="209" customFormat="1">
      <c r="A1025" s="121"/>
      <c r="B1025" s="115"/>
      <c r="C1025" s="116"/>
      <c r="D1025" s="117"/>
      <c r="E1025" s="118"/>
      <c r="F1025" s="119"/>
      <c r="G1025" s="120"/>
      <c r="H1025" s="5"/>
      <c r="I1025" s="39"/>
      <c r="J1025" s="40"/>
      <c r="K1025" s="41"/>
      <c r="L1025" s="37"/>
      <c r="N1025" s="38"/>
      <c r="O1025" s="38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  <c r="AC1025" s="4"/>
      <c r="AD1025" s="4"/>
      <c r="AE1025" s="4"/>
      <c r="AF1025" s="4"/>
      <c r="AG1025" s="4"/>
      <c r="AH1025" s="4"/>
      <c r="AI1025" s="4"/>
      <c r="AJ1025" s="4"/>
      <c r="AK1025" s="4"/>
      <c r="AL1025" s="4"/>
      <c r="AM1025" s="4"/>
      <c r="AN1025" s="4"/>
      <c r="AO1025" s="4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  <c r="AZ1025" s="4"/>
      <c r="BA1025" s="4"/>
      <c r="BB1025" s="4"/>
      <c r="BC1025" s="4"/>
      <c r="BD1025" s="4"/>
      <c r="BE1025" s="4"/>
      <c r="BF1025" s="4"/>
      <c r="BG1025" s="4"/>
      <c r="BH1025" s="4"/>
      <c r="BI1025" s="4"/>
      <c r="BJ1025" s="4"/>
      <c r="BK1025" s="4"/>
      <c r="BL1025" s="4"/>
      <c r="BM1025" s="4"/>
      <c r="BN1025" s="4"/>
      <c r="BO1025" s="4"/>
      <c r="BP1025" s="4"/>
      <c r="BQ1025" s="4"/>
      <c r="BR1025" s="4"/>
      <c r="BS1025" s="4"/>
      <c r="BT1025" s="4"/>
      <c r="BU1025" s="4"/>
      <c r="BV1025" s="4"/>
      <c r="BW1025" s="4"/>
      <c r="BX1025" s="4"/>
      <c r="BY1025" s="4"/>
      <c r="BZ1025" s="4"/>
      <c r="CA1025" s="4"/>
      <c r="CB1025" s="4"/>
      <c r="CC1025" s="4"/>
      <c r="CD1025" s="4"/>
      <c r="CE1025" s="4"/>
      <c r="CF1025" s="4"/>
      <c r="CG1025" s="4"/>
      <c r="CH1025" s="4"/>
      <c r="CI1025" s="4"/>
      <c r="CJ1025" s="4"/>
      <c r="CK1025" s="4"/>
      <c r="CL1025" s="4"/>
      <c r="CM1025" s="4"/>
      <c r="CN1025" s="4"/>
      <c r="CO1025" s="4"/>
      <c r="CP1025" s="4"/>
      <c r="CQ1025" s="4"/>
      <c r="CR1025" s="4"/>
      <c r="CS1025" s="4"/>
      <c r="CT1025" s="4"/>
      <c r="CU1025" s="4"/>
      <c r="CV1025" s="4"/>
      <c r="CW1025" s="4"/>
      <c r="CX1025" s="4"/>
      <c r="CY1025" s="4"/>
      <c r="CZ1025" s="4"/>
      <c r="DA1025" s="4"/>
      <c r="DB1025" s="4"/>
      <c r="DC1025" s="4"/>
      <c r="DD1025" s="4"/>
      <c r="DE1025" s="4"/>
      <c r="DF1025" s="4"/>
      <c r="DG1025" s="4"/>
      <c r="DH1025" s="4"/>
      <c r="DI1025" s="4"/>
      <c r="DJ1025" s="4"/>
      <c r="DK1025" s="4"/>
      <c r="DL1025" s="4"/>
      <c r="DM1025" s="4"/>
      <c r="DN1025" s="4"/>
      <c r="DO1025" s="4"/>
      <c r="DP1025" s="4"/>
      <c r="DQ1025" s="4"/>
      <c r="DR1025" s="4"/>
      <c r="DS1025" s="4"/>
      <c r="DT1025" s="4"/>
      <c r="DU1025" s="4"/>
      <c r="DV1025" s="4"/>
      <c r="DW1025" s="4"/>
      <c r="DX1025" s="4"/>
      <c r="DY1025" s="4"/>
      <c r="DZ1025" s="4"/>
      <c r="EA1025" s="4"/>
      <c r="EB1025" s="4"/>
      <c r="EC1025" s="4"/>
      <c r="ED1025" s="4"/>
      <c r="EE1025" s="4"/>
      <c r="EF1025" s="4"/>
      <c r="EG1025" s="4"/>
      <c r="EH1025" s="4"/>
      <c r="EI1025" s="4"/>
      <c r="EJ1025" s="4"/>
      <c r="EK1025" s="4"/>
      <c r="EL1025" s="4"/>
      <c r="EM1025" s="4"/>
      <c r="EN1025" s="4"/>
      <c r="EO1025" s="4"/>
      <c r="EP1025" s="4"/>
      <c r="EQ1025" s="4"/>
      <c r="ER1025" s="4"/>
      <c r="ES1025" s="4"/>
      <c r="ET1025" s="4"/>
      <c r="EU1025" s="4"/>
      <c r="EV1025" s="4"/>
      <c r="EW1025" s="4"/>
      <c r="EX1025" s="4"/>
      <c r="EY1025" s="4"/>
      <c r="EZ1025" s="4"/>
      <c r="FA1025" s="4"/>
      <c r="FB1025" s="4"/>
      <c r="FC1025" s="4"/>
      <c r="FD1025" s="4"/>
      <c r="FE1025" s="4"/>
      <c r="FF1025" s="4"/>
      <c r="FG1025" s="4"/>
      <c r="FH1025" s="4"/>
      <c r="FI1025" s="4"/>
      <c r="FJ1025" s="4"/>
      <c r="FK1025" s="4"/>
      <c r="FL1025" s="4"/>
      <c r="FM1025" s="4"/>
      <c r="FN1025" s="4"/>
      <c r="FO1025" s="4"/>
      <c r="FP1025" s="4"/>
      <c r="FQ1025" s="4"/>
      <c r="FR1025" s="4"/>
      <c r="FS1025" s="4"/>
      <c r="FT1025" s="4"/>
      <c r="FU1025" s="4"/>
      <c r="FV1025" s="4"/>
      <c r="FW1025" s="4"/>
      <c r="FX1025" s="4"/>
      <c r="FY1025" s="4"/>
      <c r="FZ1025" s="4"/>
      <c r="GA1025" s="4"/>
      <c r="GB1025" s="4"/>
      <c r="GC1025" s="4"/>
      <c r="GD1025" s="4"/>
      <c r="GE1025" s="4"/>
      <c r="GF1025" s="4"/>
      <c r="GG1025" s="4"/>
      <c r="GH1025" s="4"/>
      <c r="GI1025" s="4"/>
      <c r="GJ1025" s="4"/>
      <c r="GK1025" s="4"/>
      <c r="GL1025" s="4"/>
      <c r="GM1025" s="4"/>
      <c r="GN1025" s="4"/>
      <c r="GO1025" s="4"/>
      <c r="GP1025" s="4"/>
      <c r="GQ1025" s="4"/>
      <c r="GR1025" s="4"/>
      <c r="GS1025" s="4"/>
      <c r="GT1025" s="4"/>
      <c r="GU1025" s="4"/>
      <c r="GV1025" s="4"/>
      <c r="GW1025" s="4"/>
      <c r="GX1025" s="4"/>
      <c r="GY1025" s="4"/>
      <c r="GZ1025" s="4"/>
      <c r="HA1025" s="4"/>
      <c r="HB1025" s="4"/>
      <c r="HC1025" s="4"/>
      <c r="HD1025" s="4"/>
      <c r="HE1025" s="4"/>
      <c r="HF1025" s="4"/>
      <c r="HG1025" s="4"/>
      <c r="HH1025" s="4"/>
      <c r="HI1025" s="4"/>
      <c r="HJ1025" s="4"/>
      <c r="HK1025" s="4"/>
      <c r="HL1025" s="4"/>
      <c r="HM1025" s="4"/>
      <c r="HN1025" s="4"/>
      <c r="HO1025" s="4"/>
      <c r="HP1025" s="4"/>
      <c r="HQ1025" s="4"/>
      <c r="HR1025" s="4"/>
      <c r="HS1025" s="4"/>
      <c r="HT1025" s="4"/>
      <c r="HU1025" s="4"/>
      <c r="HV1025" s="4"/>
      <c r="HW1025" s="4"/>
      <c r="HX1025" s="4"/>
      <c r="HY1025" s="4"/>
      <c r="HZ1025" s="4"/>
      <c r="IA1025" s="4"/>
      <c r="IB1025" s="4"/>
      <c r="IC1025" s="4"/>
      <c r="ID1025" s="4"/>
      <c r="IE1025" s="4"/>
      <c r="IF1025" s="4"/>
      <c r="IG1025" s="4"/>
      <c r="IH1025" s="4"/>
      <c r="II1025" s="4"/>
      <c r="IJ1025" s="4"/>
      <c r="IK1025" s="4"/>
      <c r="IL1025" s="4"/>
      <c r="IM1025" s="4"/>
      <c r="IN1025" s="4"/>
      <c r="IO1025" s="4"/>
      <c r="IP1025" s="4"/>
      <c r="IQ1025" s="4"/>
      <c r="IR1025" s="4"/>
      <c r="IS1025" s="4"/>
      <c r="IT1025" s="4"/>
      <c r="IU1025" s="4"/>
      <c r="IV1025" s="4"/>
    </row>
    <row r="1026" spans="1:256" s="209" customFormat="1">
      <c r="A1026" s="121"/>
      <c r="B1026" s="115"/>
      <c r="C1026" s="116"/>
      <c r="D1026" s="117"/>
      <c r="E1026" s="118"/>
      <c r="F1026" s="119"/>
      <c r="G1026" s="120"/>
      <c r="H1026" s="5"/>
      <c r="I1026" s="39"/>
      <c r="J1026" s="40"/>
      <c r="K1026" s="41"/>
      <c r="L1026" s="37"/>
      <c r="N1026" s="38"/>
      <c r="O1026" s="38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  <c r="AC1026" s="4"/>
      <c r="AD1026" s="4"/>
      <c r="AE1026" s="4"/>
      <c r="AF1026" s="4"/>
      <c r="AG1026" s="4"/>
      <c r="AH1026" s="4"/>
      <c r="AI1026" s="4"/>
      <c r="AJ1026" s="4"/>
      <c r="AK1026" s="4"/>
      <c r="AL1026" s="4"/>
      <c r="AM1026" s="4"/>
      <c r="AN1026" s="4"/>
      <c r="AO1026" s="4"/>
      <c r="AP1026" s="4"/>
      <c r="AQ1026" s="4"/>
      <c r="AR1026" s="4"/>
      <c r="AS1026" s="4"/>
      <c r="AT1026" s="4"/>
      <c r="AU1026" s="4"/>
      <c r="AV1026" s="4"/>
      <c r="AW1026" s="4"/>
      <c r="AX1026" s="4"/>
      <c r="AY1026" s="4"/>
      <c r="AZ1026" s="4"/>
      <c r="BA1026" s="4"/>
      <c r="BB1026" s="4"/>
      <c r="BC1026" s="4"/>
      <c r="BD1026" s="4"/>
      <c r="BE1026" s="4"/>
      <c r="BF1026" s="4"/>
      <c r="BG1026" s="4"/>
      <c r="BH1026" s="4"/>
      <c r="BI1026" s="4"/>
      <c r="BJ1026" s="4"/>
      <c r="BK1026" s="4"/>
      <c r="BL1026" s="4"/>
      <c r="BM1026" s="4"/>
      <c r="BN1026" s="4"/>
      <c r="BO1026" s="4"/>
      <c r="BP1026" s="4"/>
      <c r="BQ1026" s="4"/>
      <c r="BR1026" s="4"/>
      <c r="BS1026" s="4"/>
      <c r="BT1026" s="4"/>
      <c r="BU1026" s="4"/>
      <c r="BV1026" s="4"/>
      <c r="BW1026" s="4"/>
      <c r="BX1026" s="4"/>
      <c r="BY1026" s="4"/>
      <c r="BZ1026" s="4"/>
      <c r="CA1026" s="4"/>
      <c r="CB1026" s="4"/>
      <c r="CC1026" s="4"/>
      <c r="CD1026" s="4"/>
      <c r="CE1026" s="4"/>
      <c r="CF1026" s="4"/>
      <c r="CG1026" s="4"/>
      <c r="CH1026" s="4"/>
      <c r="CI1026" s="4"/>
      <c r="CJ1026" s="4"/>
      <c r="CK1026" s="4"/>
      <c r="CL1026" s="4"/>
      <c r="CM1026" s="4"/>
      <c r="CN1026" s="4"/>
      <c r="CO1026" s="4"/>
      <c r="CP1026" s="4"/>
      <c r="CQ1026" s="4"/>
      <c r="CR1026" s="4"/>
      <c r="CS1026" s="4"/>
      <c r="CT1026" s="4"/>
      <c r="CU1026" s="4"/>
      <c r="CV1026" s="4"/>
      <c r="CW1026" s="4"/>
      <c r="CX1026" s="4"/>
      <c r="CY1026" s="4"/>
      <c r="CZ1026" s="4"/>
      <c r="DA1026" s="4"/>
      <c r="DB1026" s="4"/>
      <c r="DC1026" s="4"/>
      <c r="DD1026" s="4"/>
      <c r="DE1026" s="4"/>
      <c r="DF1026" s="4"/>
      <c r="DG1026" s="4"/>
      <c r="DH1026" s="4"/>
      <c r="DI1026" s="4"/>
      <c r="DJ1026" s="4"/>
      <c r="DK1026" s="4"/>
      <c r="DL1026" s="4"/>
      <c r="DM1026" s="4"/>
      <c r="DN1026" s="4"/>
      <c r="DO1026" s="4"/>
      <c r="DP1026" s="4"/>
      <c r="DQ1026" s="4"/>
      <c r="DR1026" s="4"/>
      <c r="DS1026" s="4"/>
      <c r="DT1026" s="4"/>
      <c r="DU1026" s="4"/>
      <c r="DV1026" s="4"/>
      <c r="DW1026" s="4"/>
      <c r="DX1026" s="4"/>
      <c r="DY1026" s="4"/>
      <c r="DZ1026" s="4"/>
      <c r="EA1026" s="4"/>
      <c r="EB1026" s="4"/>
      <c r="EC1026" s="4"/>
      <c r="ED1026" s="4"/>
      <c r="EE1026" s="4"/>
      <c r="EF1026" s="4"/>
      <c r="EG1026" s="4"/>
      <c r="EH1026" s="4"/>
      <c r="EI1026" s="4"/>
      <c r="EJ1026" s="4"/>
      <c r="EK1026" s="4"/>
      <c r="EL1026" s="4"/>
      <c r="EM1026" s="4"/>
      <c r="EN1026" s="4"/>
      <c r="EO1026" s="4"/>
      <c r="EP1026" s="4"/>
      <c r="EQ1026" s="4"/>
      <c r="ER1026" s="4"/>
      <c r="ES1026" s="4"/>
      <c r="ET1026" s="4"/>
      <c r="EU1026" s="4"/>
      <c r="EV1026" s="4"/>
      <c r="EW1026" s="4"/>
      <c r="EX1026" s="4"/>
      <c r="EY1026" s="4"/>
      <c r="EZ1026" s="4"/>
      <c r="FA1026" s="4"/>
      <c r="FB1026" s="4"/>
      <c r="FC1026" s="4"/>
      <c r="FD1026" s="4"/>
      <c r="FE1026" s="4"/>
      <c r="FF1026" s="4"/>
      <c r="FG1026" s="4"/>
      <c r="FH1026" s="4"/>
      <c r="FI1026" s="4"/>
      <c r="FJ1026" s="4"/>
      <c r="FK1026" s="4"/>
      <c r="FL1026" s="4"/>
      <c r="FM1026" s="4"/>
      <c r="FN1026" s="4"/>
      <c r="FO1026" s="4"/>
      <c r="FP1026" s="4"/>
      <c r="FQ1026" s="4"/>
      <c r="FR1026" s="4"/>
      <c r="FS1026" s="4"/>
      <c r="FT1026" s="4"/>
      <c r="FU1026" s="4"/>
      <c r="FV1026" s="4"/>
      <c r="FW1026" s="4"/>
      <c r="FX1026" s="4"/>
      <c r="FY1026" s="4"/>
      <c r="FZ1026" s="4"/>
      <c r="GA1026" s="4"/>
      <c r="GB1026" s="4"/>
      <c r="GC1026" s="4"/>
      <c r="GD1026" s="4"/>
      <c r="GE1026" s="4"/>
      <c r="GF1026" s="4"/>
      <c r="GG1026" s="4"/>
      <c r="GH1026" s="4"/>
      <c r="GI1026" s="4"/>
      <c r="GJ1026" s="4"/>
      <c r="GK1026" s="4"/>
      <c r="GL1026" s="4"/>
      <c r="GM1026" s="4"/>
      <c r="GN1026" s="4"/>
      <c r="GO1026" s="4"/>
      <c r="GP1026" s="4"/>
      <c r="GQ1026" s="4"/>
      <c r="GR1026" s="4"/>
      <c r="GS1026" s="4"/>
      <c r="GT1026" s="4"/>
      <c r="GU1026" s="4"/>
      <c r="GV1026" s="4"/>
      <c r="GW1026" s="4"/>
      <c r="GX1026" s="4"/>
      <c r="GY1026" s="4"/>
      <c r="GZ1026" s="4"/>
      <c r="HA1026" s="4"/>
      <c r="HB1026" s="4"/>
      <c r="HC1026" s="4"/>
      <c r="HD1026" s="4"/>
      <c r="HE1026" s="4"/>
      <c r="HF1026" s="4"/>
      <c r="HG1026" s="4"/>
      <c r="HH1026" s="4"/>
      <c r="HI1026" s="4"/>
      <c r="HJ1026" s="4"/>
      <c r="HK1026" s="4"/>
      <c r="HL1026" s="4"/>
      <c r="HM1026" s="4"/>
      <c r="HN1026" s="4"/>
      <c r="HO1026" s="4"/>
      <c r="HP1026" s="4"/>
      <c r="HQ1026" s="4"/>
      <c r="HR1026" s="4"/>
      <c r="HS1026" s="4"/>
      <c r="HT1026" s="4"/>
      <c r="HU1026" s="4"/>
      <c r="HV1026" s="4"/>
      <c r="HW1026" s="4"/>
      <c r="HX1026" s="4"/>
      <c r="HY1026" s="4"/>
      <c r="HZ1026" s="4"/>
      <c r="IA1026" s="4"/>
      <c r="IB1026" s="4"/>
      <c r="IC1026" s="4"/>
      <c r="ID1026" s="4"/>
      <c r="IE1026" s="4"/>
      <c r="IF1026" s="4"/>
      <c r="IG1026" s="4"/>
      <c r="IH1026" s="4"/>
      <c r="II1026" s="4"/>
      <c r="IJ1026" s="4"/>
      <c r="IK1026" s="4"/>
      <c r="IL1026" s="4"/>
      <c r="IM1026" s="4"/>
      <c r="IN1026" s="4"/>
      <c r="IO1026" s="4"/>
      <c r="IP1026" s="4"/>
      <c r="IQ1026" s="4"/>
      <c r="IR1026" s="4"/>
      <c r="IS1026" s="4"/>
      <c r="IT1026" s="4"/>
      <c r="IU1026" s="4"/>
      <c r="IV1026" s="4"/>
    </row>
    <row r="1028" spans="1:256" s="209" customFormat="1">
      <c r="A1028" s="121"/>
      <c r="B1028" s="115"/>
      <c r="C1028" s="116"/>
      <c r="D1028" s="117"/>
      <c r="E1028" s="118"/>
      <c r="F1028" s="119"/>
      <c r="G1028" s="120"/>
      <c r="H1028" s="5"/>
      <c r="I1028" s="39"/>
      <c r="J1028" s="40"/>
      <c r="K1028" s="41"/>
      <c r="L1028" s="37"/>
      <c r="N1028" s="38"/>
      <c r="O1028" s="38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  <c r="AC1028" s="4"/>
      <c r="AD1028" s="4"/>
      <c r="AE1028" s="4"/>
      <c r="AF1028" s="4"/>
      <c r="AG1028" s="4"/>
      <c r="AH1028" s="4"/>
      <c r="AI1028" s="4"/>
      <c r="AJ1028" s="4"/>
      <c r="AK1028" s="4"/>
      <c r="AL1028" s="4"/>
      <c r="AM1028" s="4"/>
      <c r="AN1028" s="4"/>
      <c r="AO1028" s="4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  <c r="AZ1028" s="4"/>
      <c r="BA1028" s="4"/>
      <c r="BB1028" s="4"/>
      <c r="BC1028" s="4"/>
      <c r="BD1028" s="4"/>
      <c r="BE1028" s="4"/>
      <c r="BF1028" s="4"/>
      <c r="BG1028" s="4"/>
      <c r="BH1028" s="4"/>
      <c r="BI1028" s="4"/>
      <c r="BJ1028" s="4"/>
      <c r="BK1028" s="4"/>
      <c r="BL1028" s="4"/>
      <c r="BM1028" s="4"/>
      <c r="BN1028" s="4"/>
      <c r="BO1028" s="4"/>
      <c r="BP1028" s="4"/>
      <c r="BQ1028" s="4"/>
      <c r="BR1028" s="4"/>
      <c r="BS1028" s="4"/>
      <c r="BT1028" s="4"/>
      <c r="BU1028" s="4"/>
      <c r="BV1028" s="4"/>
      <c r="BW1028" s="4"/>
      <c r="BX1028" s="4"/>
      <c r="BY1028" s="4"/>
      <c r="BZ1028" s="4"/>
      <c r="CA1028" s="4"/>
      <c r="CB1028" s="4"/>
      <c r="CC1028" s="4"/>
      <c r="CD1028" s="4"/>
      <c r="CE1028" s="4"/>
      <c r="CF1028" s="4"/>
      <c r="CG1028" s="4"/>
      <c r="CH1028" s="4"/>
      <c r="CI1028" s="4"/>
      <c r="CJ1028" s="4"/>
      <c r="CK1028" s="4"/>
      <c r="CL1028" s="4"/>
      <c r="CM1028" s="4"/>
      <c r="CN1028" s="4"/>
      <c r="CO1028" s="4"/>
      <c r="CP1028" s="4"/>
      <c r="CQ1028" s="4"/>
      <c r="CR1028" s="4"/>
      <c r="CS1028" s="4"/>
      <c r="CT1028" s="4"/>
      <c r="CU1028" s="4"/>
      <c r="CV1028" s="4"/>
      <c r="CW1028" s="4"/>
      <c r="CX1028" s="4"/>
      <c r="CY1028" s="4"/>
      <c r="CZ1028" s="4"/>
      <c r="DA1028" s="4"/>
      <c r="DB1028" s="4"/>
      <c r="DC1028" s="4"/>
      <c r="DD1028" s="4"/>
      <c r="DE1028" s="4"/>
      <c r="DF1028" s="4"/>
      <c r="DG1028" s="4"/>
      <c r="DH1028" s="4"/>
      <c r="DI1028" s="4"/>
      <c r="DJ1028" s="4"/>
      <c r="DK1028" s="4"/>
      <c r="DL1028" s="4"/>
      <c r="DM1028" s="4"/>
      <c r="DN1028" s="4"/>
      <c r="DO1028" s="4"/>
      <c r="DP1028" s="4"/>
      <c r="DQ1028" s="4"/>
      <c r="DR1028" s="4"/>
      <c r="DS1028" s="4"/>
      <c r="DT1028" s="4"/>
      <c r="DU1028" s="4"/>
      <c r="DV1028" s="4"/>
      <c r="DW1028" s="4"/>
      <c r="DX1028" s="4"/>
      <c r="DY1028" s="4"/>
      <c r="DZ1028" s="4"/>
      <c r="EA1028" s="4"/>
      <c r="EB1028" s="4"/>
      <c r="EC1028" s="4"/>
      <c r="ED1028" s="4"/>
      <c r="EE1028" s="4"/>
      <c r="EF1028" s="4"/>
      <c r="EG1028" s="4"/>
      <c r="EH1028" s="4"/>
      <c r="EI1028" s="4"/>
      <c r="EJ1028" s="4"/>
      <c r="EK1028" s="4"/>
      <c r="EL1028" s="4"/>
      <c r="EM1028" s="4"/>
      <c r="EN1028" s="4"/>
      <c r="EO1028" s="4"/>
      <c r="EP1028" s="4"/>
      <c r="EQ1028" s="4"/>
      <c r="ER1028" s="4"/>
      <c r="ES1028" s="4"/>
      <c r="ET1028" s="4"/>
      <c r="EU1028" s="4"/>
      <c r="EV1028" s="4"/>
      <c r="EW1028" s="4"/>
      <c r="EX1028" s="4"/>
      <c r="EY1028" s="4"/>
      <c r="EZ1028" s="4"/>
      <c r="FA1028" s="4"/>
      <c r="FB1028" s="4"/>
      <c r="FC1028" s="4"/>
      <c r="FD1028" s="4"/>
      <c r="FE1028" s="4"/>
      <c r="FF1028" s="4"/>
      <c r="FG1028" s="4"/>
      <c r="FH1028" s="4"/>
      <c r="FI1028" s="4"/>
      <c r="FJ1028" s="4"/>
      <c r="FK1028" s="4"/>
      <c r="FL1028" s="4"/>
      <c r="FM1028" s="4"/>
      <c r="FN1028" s="4"/>
      <c r="FO1028" s="4"/>
      <c r="FP1028" s="4"/>
      <c r="FQ1028" s="4"/>
      <c r="FR1028" s="4"/>
      <c r="FS1028" s="4"/>
      <c r="FT1028" s="4"/>
      <c r="FU1028" s="4"/>
      <c r="FV1028" s="4"/>
      <c r="FW1028" s="4"/>
      <c r="FX1028" s="4"/>
      <c r="FY1028" s="4"/>
      <c r="FZ1028" s="4"/>
      <c r="GA1028" s="4"/>
      <c r="GB1028" s="4"/>
      <c r="GC1028" s="4"/>
      <c r="GD1028" s="4"/>
      <c r="GE1028" s="4"/>
      <c r="GF1028" s="4"/>
      <c r="GG1028" s="4"/>
      <c r="GH1028" s="4"/>
      <c r="GI1028" s="4"/>
      <c r="GJ1028" s="4"/>
      <c r="GK1028" s="4"/>
      <c r="GL1028" s="4"/>
      <c r="GM1028" s="4"/>
      <c r="GN1028" s="4"/>
      <c r="GO1028" s="4"/>
      <c r="GP1028" s="4"/>
      <c r="GQ1028" s="4"/>
      <c r="GR1028" s="4"/>
      <c r="GS1028" s="4"/>
      <c r="GT1028" s="4"/>
      <c r="GU1028" s="4"/>
      <c r="GV1028" s="4"/>
      <c r="GW1028" s="4"/>
      <c r="GX1028" s="4"/>
      <c r="GY1028" s="4"/>
      <c r="GZ1028" s="4"/>
      <c r="HA1028" s="4"/>
      <c r="HB1028" s="4"/>
      <c r="HC1028" s="4"/>
      <c r="HD1028" s="4"/>
      <c r="HE1028" s="4"/>
      <c r="HF1028" s="4"/>
      <c r="HG1028" s="4"/>
      <c r="HH1028" s="4"/>
      <c r="HI1028" s="4"/>
      <c r="HJ1028" s="4"/>
      <c r="HK1028" s="4"/>
      <c r="HL1028" s="4"/>
      <c r="HM1028" s="4"/>
      <c r="HN1028" s="4"/>
      <c r="HO1028" s="4"/>
      <c r="HP1028" s="4"/>
      <c r="HQ1028" s="4"/>
      <c r="HR1028" s="4"/>
      <c r="HS1028" s="4"/>
      <c r="HT1028" s="4"/>
      <c r="HU1028" s="4"/>
      <c r="HV1028" s="4"/>
      <c r="HW1028" s="4"/>
      <c r="HX1028" s="4"/>
      <c r="HY1028" s="4"/>
      <c r="HZ1028" s="4"/>
      <c r="IA1028" s="4"/>
      <c r="IB1028" s="4"/>
      <c r="IC1028" s="4"/>
      <c r="ID1028" s="4"/>
      <c r="IE1028" s="4"/>
      <c r="IF1028" s="4"/>
      <c r="IG1028" s="4"/>
      <c r="IH1028" s="4"/>
      <c r="II1028" s="4"/>
      <c r="IJ1028" s="4"/>
      <c r="IK1028" s="4"/>
      <c r="IL1028" s="4"/>
      <c r="IM1028" s="4"/>
      <c r="IN1028" s="4"/>
      <c r="IO1028" s="4"/>
      <c r="IP1028" s="4"/>
      <c r="IQ1028" s="4"/>
      <c r="IR1028" s="4"/>
      <c r="IS1028" s="4"/>
      <c r="IT1028" s="4"/>
      <c r="IU1028" s="4"/>
      <c r="IV1028" s="4"/>
    </row>
    <row r="1030" spans="1:256" s="209" customFormat="1">
      <c r="A1030" s="121"/>
      <c r="B1030" s="115"/>
      <c r="C1030" s="116"/>
      <c r="D1030" s="117"/>
      <c r="E1030" s="118"/>
      <c r="F1030" s="119"/>
      <c r="G1030" s="120"/>
      <c r="H1030" s="5"/>
      <c r="I1030" s="39"/>
      <c r="J1030" s="40"/>
      <c r="K1030" s="41"/>
      <c r="L1030" s="37"/>
      <c r="N1030" s="38"/>
      <c r="O1030" s="38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  <c r="AC1030" s="4"/>
      <c r="AD1030" s="4"/>
      <c r="AE1030" s="4"/>
      <c r="AF1030" s="4"/>
      <c r="AG1030" s="4"/>
      <c r="AH1030" s="4"/>
      <c r="AI1030" s="4"/>
      <c r="AJ1030" s="4"/>
      <c r="AK1030" s="4"/>
      <c r="AL1030" s="4"/>
      <c r="AM1030" s="4"/>
      <c r="AN1030" s="4"/>
      <c r="AO1030" s="4"/>
      <c r="AP1030" s="4"/>
      <c r="AQ1030" s="4"/>
      <c r="AR1030" s="4"/>
      <c r="AS1030" s="4"/>
      <c r="AT1030" s="4"/>
      <c r="AU1030" s="4"/>
      <c r="AV1030" s="4"/>
      <c r="AW1030" s="4"/>
      <c r="AX1030" s="4"/>
      <c r="AY1030" s="4"/>
      <c r="AZ1030" s="4"/>
      <c r="BA1030" s="4"/>
      <c r="BB1030" s="4"/>
      <c r="BC1030" s="4"/>
      <c r="BD1030" s="4"/>
      <c r="BE1030" s="4"/>
      <c r="BF1030" s="4"/>
      <c r="BG1030" s="4"/>
      <c r="BH1030" s="4"/>
      <c r="BI1030" s="4"/>
      <c r="BJ1030" s="4"/>
      <c r="BK1030" s="4"/>
      <c r="BL1030" s="4"/>
      <c r="BM1030" s="4"/>
      <c r="BN1030" s="4"/>
      <c r="BO1030" s="4"/>
      <c r="BP1030" s="4"/>
      <c r="BQ1030" s="4"/>
      <c r="BR1030" s="4"/>
      <c r="BS1030" s="4"/>
      <c r="BT1030" s="4"/>
      <c r="BU1030" s="4"/>
      <c r="BV1030" s="4"/>
      <c r="BW1030" s="4"/>
      <c r="BX1030" s="4"/>
      <c r="BY1030" s="4"/>
      <c r="BZ1030" s="4"/>
      <c r="CA1030" s="4"/>
      <c r="CB1030" s="4"/>
      <c r="CC1030" s="4"/>
      <c r="CD1030" s="4"/>
      <c r="CE1030" s="4"/>
      <c r="CF1030" s="4"/>
      <c r="CG1030" s="4"/>
      <c r="CH1030" s="4"/>
      <c r="CI1030" s="4"/>
      <c r="CJ1030" s="4"/>
      <c r="CK1030" s="4"/>
      <c r="CL1030" s="4"/>
      <c r="CM1030" s="4"/>
      <c r="CN1030" s="4"/>
      <c r="CO1030" s="4"/>
      <c r="CP1030" s="4"/>
      <c r="CQ1030" s="4"/>
      <c r="CR1030" s="4"/>
      <c r="CS1030" s="4"/>
      <c r="CT1030" s="4"/>
      <c r="CU1030" s="4"/>
      <c r="CV1030" s="4"/>
      <c r="CW1030" s="4"/>
      <c r="CX1030" s="4"/>
      <c r="CY1030" s="4"/>
      <c r="CZ1030" s="4"/>
      <c r="DA1030" s="4"/>
      <c r="DB1030" s="4"/>
      <c r="DC1030" s="4"/>
      <c r="DD1030" s="4"/>
      <c r="DE1030" s="4"/>
      <c r="DF1030" s="4"/>
      <c r="DG1030" s="4"/>
      <c r="DH1030" s="4"/>
      <c r="DI1030" s="4"/>
      <c r="DJ1030" s="4"/>
      <c r="DK1030" s="4"/>
      <c r="DL1030" s="4"/>
      <c r="DM1030" s="4"/>
      <c r="DN1030" s="4"/>
      <c r="DO1030" s="4"/>
      <c r="DP1030" s="4"/>
      <c r="DQ1030" s="4"/>
      <c r="DR1030" s="4"/>
      <c r="DS1030" s="4"/>
      <c r="DT1030" s="4"/>
      <c r="DU1030" s="4"/>
      <c r="DV1030" s="4"/>
      <c r="DW1030" s="4"/>
      <c r="DX1030" s="4"/>
      <c r="DY1030" s="4"/>
      <c r="DZ1030" s="4"/>
      <c r="EA1030" s="4"/>
      <c r="EB1030" s="4"/>
      <c r="EC1030" s="4"/>
      <c r="ED1030" s="4"/>
      <c r="EE1030" s="4"/>
      <c r="EF1030" s="4"/>
      <c r="EG1030" s="4"/>
      <c r="EH1030" s="4"/>
      <c r="EI1030" s="4"/>
      <c r="EJ1030" s="4"/>
      <c r="EK1030" s="4"/>
      <c r="EL1030" s="4"/>
      <c r="EM1030" s="4"/>
      <c r="EN1030" s="4"/>
      <c r="EO1030" s="4"/>
      <c r="EP1030" s="4"/>
      <c r="EQ1030" s="4"/>
      <c r="ER1030" s="4"/>
      <c r="ES1030" s="4"/>
      <c r="ET1030" s="4"/>
      <c r="EU1030" s="4"/>
      <c r="EV1030" s="4"/>
      <c r="EW1030" s="4"/>
      <c r="EX1030" s="4"/>
      <c r="EY1030" s="4"/>
      <c r="EZ1030" s="4"/>
      <c r="FA1030" s="4"/>
      <c r="FB1030" s="4"/>
      <c r="FC1030" s="4"/>
      <c r="FD1030" s="4"/>
      <c r="FE1030" s="4"/>
      <c r="FF1030" s="4"/>
      <c r="FG1030" s="4"/>
      <c r="FH1030" s="4"/>
      <c r="FI1030" s="4"/>
      <c r="FJ1030" s="4"/>
      <c r="FK1030" s="4"/>
      <c r="FL1030" s="4"/>
      <c r="FM1030" s="4"/>
      <c r="FN1030" s="4"/>
      <c r="FO1030" s="4"/>
      <c r="FP1030" s="4"/>
      <c r="FQ1030" s="4"/>
      <c r="FR1030" s="4"/>
      <c r="FS1030" s="4"/>
      <c r="FT1030" s="4"/>
      <c r="FU1030" s="4"/>
      <c r="FV1030" s="4"/>
      <c r="FW1030" s="4"/>
      <c r="FX1030" s="4"/>
      <c r="FY1030" s="4"/>
      <c r="FZ1030" s="4"/>
      <c r="GA1030" s="4"/>
      <c r="GB1030" s="4"/>
      <c r="GC1030" s="4"/>
      <c r="GD1030" s="4"/>
      <c r="GE1030" s="4"/>
      <c r="GF1030" s="4"/>
      <c r="GG1030" s="4"/>
      <c r="GH1030" s="4"/>
      <c r="GI1030" s="4"/>
      <c r="GJ1030" s="4"/>
      <c r="GK1030" s="4"/>
      <c r="GL1030" s="4"/>
      <c r="GM1030" s="4"/>
      <c r="GN1030" s="4"/>
      <c r="GO1030" s="4"/>
      <c r="GP1030" s="4"/>
      <c r="GQ1030" s="4"/>
      <c r="GR1030" s="4"/>
      <c r="GS1030" s="4"/>
      <c r="GT1030" s="4"/>
      <c r="GU1030" s="4"/>
      <c r="GV1030" s="4"/>
      <c r="GW1030" s="4"/>
      <c r="GX1030" s="4"/>
      <c r="GY1030" s="4"/>
      <c r="GZ1030" s="4"/>
      <c r="HA1030" s="4"/>
      <c r="HB1030" s="4"/>
      <c r="HC1030" s="4"/>
      <c r="HD1030" s="4"/>
      <c r="HE1030" s="4"/>
      <c r="HF1030" s="4"/>
      <c r="HG1030" s="4"/>
      <c r="HH1030" s="4"/>
      <c r="HI1030" s="4"/>
      <c r="HJ1030" s="4"/>
      <c r="HK1030" s="4"/>
      <c r="HL1030" s="4"/>
      <c r="HM1030" s="4"/>
      <c r="HN1030" s="4"/>
      <c r="HO1030" s="4"/>
      <c r="HP1030" s="4"/>
      <c r="HQ1030" s="4"/>
      <c r="HR1030" s="4"/>
      <c r="HS1030" s="4"/>
      <c r="HT1030" s="4"/>
      <c r="HU1030" s="4"/>
      <c r="HV1030" s="4"/>
      <c r="HW1030" s="4"/>
      <c r="HX1030" s="4"/>
      <c r="HY1030" s="4"/>
      <c r="HZ1030" s="4"/>
      <c r="IA1030" s="4"/>
      <c r="IB1030" s="4"/>
      <c r="IC1030" s="4"/>
      <c r="ID1030" s="4"/>
      <c r="IE1030" s="4"/>
      <c r="IF1030" s="4"/>
      <c r="IG1030" s="4"/>
      <c r="IH1030" s="4"/>
      <c r="II1030" s="4"/>
      <c r="IJ1030" s="4"/>
      <c r="IK1030" s="4"/>
      <c r="IL1030" s="4"/>
      <c r="IM1030" s="4"/>
      <c r="IN1030" s="4"/>
      <c r="IO1030" s="4"/>
      <c r="IP1030" s="4"/>
      <c r="IQ1030" s="4"/>
      <c r="IR1030" s="4"/>
      <c r="IS1030" s="4"/>
      <c r="IT1030" s="4"/>
      <c r="IU1030" s="4"/>
      <c r="IV1030" s="4"/>
    </row>
    <row r="1032" spans="1:256" s="209" customFormat="1">
      <c r="A1032" s="121"/>
      <c r="B1032" s="115"/>
      <c r="C1032" s="116"/>
      <c r="D1032" s="117"/>
      <c r="E1032" s="118"/>
      <c r="F1032" s="119"/>
      <c r="G1032" s="120"/>
      <c r="H1032" s="5"/>
      <c r="I1032" s="39"/>
      <c r="J1032" s="40"/>
      <c r="K1032" s="41"/>
      <c r="L1032" s="37"/>
      <c r="N1032" s="38"/>
      <c r="O1032" s="38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  <c r="AC1032" s="4"/>
      <c r="AD1032" s="4"/>
      <c r="AE1032" s="4"/>
      <c r="AF1032" s="4"/>
      <c r="AG1032" s="4"/>
      <c r="AH1032" s="4"/>
      <c r="AI1032" s="4"/>
      <c r="AJ1032" s="4"/>
      <c r="AK1032" s="4"/>
      <c r="AL1032" s="4"/>
      <c r="AM1032" s="4"/>
      <c r="AN1032" s="4"/>
      <c r="AO1032" s="4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  <c r="AZ1032" s="4"/>
      <c r="BA1032" s="4"/>
      <c r="BB1032" s="4"/>
      <c r="BC1032" s="4"/>
      <c r="BD1032" s="4"/>
      <c r="BE1032" s="4"/>
      <c r="BF1032" s="4"/>
      <c r="BG1032" s="4"/>
      <c r="BH1032" s="4"/>
      <c r="BI1032" s="4"/>
      <c r="BJ1032" s="4"/>
      <c r="BK1032" s="4"/>
      <c r="BL1032" s="4"/>
      <c r="BM1032" s="4"/>
      <c r="BN1032" s="4"/>
      <c r="BO1032" s="4"/>
      <c r="BP1032" s="4"/>
      <c r="BQ1032" s="4"/>
      <c r="BR1032" s="4"/>
      <c r="BS1032" s="4"/>
      <c r="BT1032" s="4"/>
      <c r="BU1032" s="4"/>
      <c r="BV1032" s="4"/>
      <c r="BW1032" s="4"/>
      <c r="BX1032" s="4"/>
      <c r="BY1032" s="4"/>
      <c r="BZ1032" s="4"/>
      <c r="CA1032" s="4"/>
      <c r="CB1032" s="4"/>
      <c r="CC1032" s="4"/>
      <c r="CD1032" s="4"/>
      <c r="CE1032" s="4"/>
      <c r="CF1032" s="4"/>
      <c r="CG1032" s="4"/>
      <c r="CH1032" s="4"/>
      <c r="CI1032" s="4"/>
      <c r="CJ1032" s="4"/>
      <c r="CK1032" s="4"/>
      <c r="CL1032" s="4"/>
      <c r="CM1032" s="4"/>
      <c r="CN1032" s="4"/>
      <c r="CO1032" s="4"/>
      <c r="CP1032" s="4"/>
      <c r="CQ1032" s="4"/>
      <c r="CR1032" s="4"/>
      <c r="CS1032" s="4"/>
      <c r="CT1032" s="4"/>
      <c r="CU1032" s="4"/>
      <c r="CV1032" s="4"/>
      <c r="CW1032" s="4"/>
      <c r="CX1032" s="4"/>
      <c r="CY1032" s="4"/>
      <c r="CZ1032" s="4"/>
      <c r="DA1032" s="4"/>
      <c r="DB1032" s="4"/>
      <c r="DC1032" s="4"/>
      <c r="DD1032" s="4"/>
      <c r="DE1032" s="4"/>
      <c r="DF1032" s="4"/>
      <c r="DG1032" s="4"/>
      <c r="DH1032" s="4"/>
      <c r="DI1032" s="4"/>
      <c r="DJ1032" s="4"/>
      <c r="DK1032" s="4"/>
      <c r="DL1032" s="4"/>
      <c r="DM1032" s="4"/>
      <c r="DN1032" s="4"/>
      <c r="DO1032" s="4"/>
      <c r="DP1032" s="4"/>
      <c r="DQ1032" s="4"/>
      <c r="DR1032" s="4"/>
      <c r="DS1032" s="4"/>
      <c r="DT1032" s="4"/>
      <c r="DU1032" s="4"/>
      <c r="DV1032" s="4"/>
      <c r="DW1032" s="4"/>
      <c r="DX1032" s="4"/>
      <c r="DY1032" s="4"/>
      <c r="DZ1032" s="4"/>
      <c r="EA1032" s="4"/>
      <c r="EB1032" s="4"/>
      <c r="EC1032" s="4"/>
      <c r="ED1032" s="4"/>
      <c r="EE1032" s="4"/>
      <c r="EF1032" s="4"/>
      <c r="EG1032" s="4"/>
      <c r="EH1032" s="4"/>
      <c r="EI1032" s="4"/>
      <c r="EJ1032" s="4"/>
      <c r="EK1032" s="4"/>
      <c r="EL1032" s="4"/>
      <c r="EM1032" s="4"/>
      <c r="EN1032" s="4"/>
      <c r="EO1032" s="4"/>
      <c r="EP1032" s="4"/>
      <c r="EQ1032" s="4"/>
      <c r="ER1032" s="4"/>
      <c r="ES1032" s="4"/>
      <c r="ET1032" s="4"/>
      <c r="EU1032" s="4"/>
      <c r="EV1032" s="4"/>
      <c r="EW1032" s="4"/>
      <c r="EX1032" s="4"/>
      <c r="EY1032" s="4"/>
      <c r="EZ1032" s="4"/>
      <c r="FA1032" s="4"/>
      <c r="FB1032" s="4"/>
      <c r="FC1032" s="4"/>
      <c r="FD1032" s="4"/>
      <c r="FE1032" s="4"/>
      <c r="FF1032" s="4"/>
      <c r="FG1032" s="4"/>
      <c r="FH1032" s="4"/>
      <c r="FI1032" s="4"/>
      <c r="FJ1032" s="4"/>
      <c r="FK1032" s="4"/>
      <c r="FL1032" s="4"/>
      <c r="FM1032" s="4"/>
      <c r="FN1032" s="4"/>
      <c r="FO1032" s="4"/>
      <c r="FP1032" s="4"/>
      <c r="FQ1032" s="4"/>
      <c r="FR1032" s="4"/>
      <c r="FS1032" s="4"/>
      <c r="FT1032" s="4"/>
      <c r="FU1032" s="4"/>
      <c r="FV1032" s="4"/>
      <c r="FW1032" s="4"/>
      <c r="FX1032" s="4"/>
      <c r="FY1032" s="4"/>
      <c r="FZ1032" s="4"/>
      <c r="GA1032" s="4"/>
      <c r="GB1032" s="4"/>
      <c r="GC1032" s="4"/>
      <c r="GD1032" s="4"/>
      <c r="GE1032" s="4"/>
      <c r="GF1032" s="4"/>
      <c r="GG1032" s="4"/>
      <c r="GH1032" s="4"/>
      <c r="GI1032" s="4"/>
      <c r="GJ1032" s="4"/>
      <c r="GK1032" s="4"/>
      <c r="GL1032" s="4"/>
      <c r="GM1032" s="4"/>
      <c r="GN1032" s="4"/>
      <c r="GO1032" s="4"/>
      <c r="GP1032" s="4"/>
      <c r="GQ1032" s="4"/>
      <c r="GR1032" s="4"/>
      <c r="GS1032" s="4"/>
      <c r="GT1032" s="4"/>
      <c r="GU1032" s="4"/>
      <c r="GV1032" s="4"/>
      <c r="GW1032" s="4"/>
      <c r="GX1032" s="4"/>
      <c r="GY1032" s="4"/>
      <c r="GZ1032" s="4"/>
      <c r="HA1032" s="4"/>
      <c r="HB1032" s="4"/>
      <c r="HC1032" s="4"/>
      <c r="HD1032" s="4"/>
      <c r="HE1032" s="4"/>
      <c r="HF1032" s="4"/>
      <c r="HG1032" s="4"/>
      <c r="HH1032" s="4"/>
      <c r="HI1032" s="4"/>
      <c r="HJ1032" s="4"/>
      <c r="HK1032" s="4"/>
      <c r="HL1032" s="4"/>
      <c r="HM1032" s="4"/>
      <c r="HN1032" s="4"/>
      <c r="HO1032" s="4"/>
      <c r="HP1032" s="4"/>
      <c r="HQ1032" s="4"/>
      <c r="HR1032" s="4"/>
      <c r="HS1032" s="4"/>
      <c r="HT1032" s="4"/>
      <c r="HU1032" s="4"/>
      <c r="HV1032" s="4"/>
      <c r="HW1032" s="4"/>
      <c r="HX1032" s="4"/>
      <c r="HY1032" s="4"/>
      <c r="HZ1032" s="4"/>
      <c r="IA1032" s="4"/>
      <c r="IB1032" s="4"/>
      <c r="IC1032" s="4"/>
      <c r="ID1032" s="4"/>
      <c r="IE1032" s="4"/>
      <c r="IF1032" s="4"/>
      <c r="IG1032" s="4"/>
      <c r="IH1032" s="4"/>
      <c r="II1032" s="4"/>
      <c r="IJ1032" s="4"/>
      <c r="IK1032" s="4"/>
      <c r="IL1032" s="4"/>
      <c r="IM1032" s="4"/>
      <c r="IN1032" s="4"/>
      <c r="IO1032" s="4"/>
      <c r="IP1032" s="4"/>
      <c r="IQ1032" s="4"/>
      <c r="IR1032" s="4"/>
      <c r="IS1032" s="4"/>
      <c r="IT1032" s="4"/>
      <c r="IU1032" s="4"/>
      <c r="IV1032" s="4"/>
    </row>
    <row r="1033" spans="1:256" s="209" customFormat="1">
      <c r="A1033" s="121"/>
      <c r="B1033" s="115"/>
      <c r="C1033" s="116"/>
      <c r="D1033" s="117"/>
      <c r="E1033" s="118"/>
      <c r="F1033" s="119"/>
      <c r="G1033" s="120"/>
      <c r="H1033" s="5"/>
      <c r="I1033" s="39"/>
      <c r="J1033" s="40"/>
      <c r="K1033" s="41"/>
      <c r="L1033" s="37"/>
      <c r="N1033" s="38"/>
      <c r="O1033" s="38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  <c r="AC1033" s="4"/>
      <c r="AD1033" s="4"/>
      <c r="AE1033" s="4"/>
      <c r="AF1033" s="4"/>
      <c r="AG1033" s="4"/>
      <c r="AH1033" s="4"/>
      <c r="AI1033" s="4"/>
      <c r="AJ1033" s="4"/>
      <c r="AK1033" s="4"/>
      <c r="AL1033" s="4"/>
      <c r="AM1033" s="4"/>
      <c r="AN1033" s="4"/>
      <c r="AO1033" s="4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  <c r="AZ1033" s="4"/>
      <c r="BA1033" s="4"/>
      <c r="BB1033" s="4"/>
      <c r="BC1033" s="4"/>
      <c r="BD1033" s="4"/>
      <c r="BE1033" s="4"/>
      <c r="BF1033" s="4"/>
      <c r="BG1033" s="4"/>
      <c r="BH1033" s="4"/>
      <c r="BI1033" s="4"/>
      <c r="BJ1033" s="4"/>
      <c r="BK1033" s="4"/>
      <c r="BL1033" s="4"/>
      <c r="BM1033" s="4"/>
      <c r="BN1033" s="4"/>
      <c r="BO1033" s="4"/>
      <c r="BP1033" s="4"/>
      <c r="BQ1033" s="4"/>
      <c r="BR1033" s="4"/>
      <c r="BS1033" s="4"/>
      <c r="BT1033" s="4"/>
      <c r="BU1033" s="4"/>
      <c r="BV1033" s="4"/>
      <c r="BW1033" s="4"/>
      <c r="BX1033" s="4"/>
      <c r="BY1033" s="4"/>
      <c r="BZ1033" s="4"/>
      <c r="CA1033" s="4"/>
      <c r="CB1033" s="4"/>
      <c r="CC1033" s="4"/>
      <c r="CD1033" s="4"/>
      <c r="CE1033" s="4"/>
      <c r="CF1033" s="4"/>
      <c r="CG1033" s="4"/>
      <c r="CH1033" s="4"/>
      <c r="CI1033" s="4"/>
      <c r="CJ1033" s="4"/>
      <c r="CK1033" s="4"/>
      <c r="CL1033" s="4"/>
      <c r="CM1033" s="4"/>
      <c r="CN1033" s="4"/>
      <c r="CO1033" s="4"/>
      <c r="CP1033" s="4"/>
      <c r="CQ1033" s="4"/>
      <c r="CR1033" s="4"/>
      <c r="CS1033" s="4"/>
      <c r="CT1033" s="4"/>
      <c r="CU1033" s="4"/>
      <c r="CV1033" s="4"/>
      <c r="CW1033" s="4"/>
      <c r="CX1033" s="4"/>
      <c r="CY1033" s="4"/>
      <c r="CZ1033" s="4"/>
      <c r="DA1033" s="4"/>
      <c r="DB1033" s="4"/>
      <c r="DC1033" s="4"/>
      <c r="DD1033" s="4"/>
      <c r="DE1033" s="4"/>
      <c r="DF1033" s="4"/>
      <c r="DG1033" s="4"/>
      <c r="DH1033" s="4"/>
      <c r="DI1033" s="4"/>
      <c r="DJ1033" s="4"/>
      <c r="DK1033" s="4"/>
      <c r="DL1033" s="4"/>
      <c r="DM1033" s="4"/>
      <c r="DN1033" s="4"/>
      <c r="DO1033" s="4"/>
      <c r="DP1033" s="4"/>
      <c r="DQ1033" s="4"/>
      <c r="DR1033" s="4"/>
      <c r="DS1033" s="4"/>
      <c r="DT1033" s="4"/>
      <c r="DU1033" s="4"/>
      <c r="DV1033" s="4"/>
      <c r="DW1033" s="4"/>
      <c r="DX1033" s="4"/>
      <c r="DY1033" s="4"/>
      <c r="DZ1033" s="4"/>
      <c r="EA1033" s="4"/>
      <c r="EB1033" s="4"/>
      <c r="EC1033" s="4"/>
      <c r="ED1033" s="4"/>
      <c r="EE1033" s="4"/>
      <c r="EF1033" s="4"/>
      <c r="EG1033" s="4"/>
      <c r="EH1033" s="4"/>
      <c r="EI1033" s="4"/>
      <c r="EJ1033" s="4"/>
      <c r="EK1033" s="4"/>
      <c r="EL1033" s="4"/>
      <c r="EM1033" s="4"/>
      <c r="EN1033" s="4"/>
      <c r="EO1033" s="4"/>
      <c r="EP1033" s="4"/>
      <c r="EQ1033" s="4"/>
      <c r="ER1033" s="4"/>
      <c r="ES1033" s="4"/>
      <c r="ET1033" s="4"/>
      <c r="EU1033" s="4"/>
      <c r="EV1033" s="4"/>
      <c r="EW1033" s="4"/>
      <c r="EX1033" s="4"/>
      <c r="EY1033" s="4"/>
      <c r="EZ1033" s="4"/>
      <c r="FA1033" s="4"/>
      <c r="FB1033" s="4"/>
      <c r="FC1033" s="4"/>
      <c r="FD1033" s="4"/>
      <c r="FE1033" s="4"/>
      <c r="FF1033" s="4"/>
      <c r="FG1033" s="4"/>
      <c r="FH1033" s="4"/>
      <c r="FI1033" s="4"/>
      <c r="FJ1033" s="4"/>
      <c r="FK1033" s="4"/>
      <c r="FL1033" s="4"/>
      <c r="FM1033" s="4"/>
      <c r="FN1033" s="4"/>
      <c r="FO1033" s="4"/>
      <c r="FP1033" s="4"/>
      <c r="FQ1033" s="4"/>
      <c r="FR1033" s="4"/>
      <c r="FS1033" s="4"/>
      <c r="FT1033" s="4"/>
      <c r="FU1033" s="4"/>
      <c r="FV1033" s="4"/>
      <c r="FW1033" s="4"/>
      <c r="FX1033" s="4"/>
      <c r="FY1033" s="4"/>
      <c r="FZ1033" s="4"/>
      <c r="GA1033" s="4"/>
      <c r="GB1033" s="4"/>
      <c r="GC1033" s="4"/>
      <c r="GD1033" s="4"/>
      <c r="GE1033" s="4"/>
      <c r="GF1033" s="4"/>
      <c r="GG1033" s="4"/>
      <c r="GH1033" s="4"/>
      <c r="GI1033" s="4"/>
      <c r="GJ1033" s="4"/>
      <c r="GK1033" s="4"/>
      <c r="GL1033" s="4"/>
      <c r="GM1033" s="4"/>
      <c r="GN1033" s="4"/>
      <c r="GO1033" s="4"/>
      <c r="GP1033" s="4"/>
      <c r="GQ1033" s="4"/>
      <c r="GR1033" s="4"/>
      <c r="GS1033" s="4"/>
      <c r="GT1033" s="4"/>
      <c r="GU1033" s="4"/>
      <c r="GV1033" s="4"/>
      <c r="GW1033" s="4"/>
      <c r="GX1033" s="4"/>
      <c r="GY1033" s="4"/>
      <c r="GZ1033" s="4"/>
      <c r="HA1033" s="4"/>
      <c r="HB1033" s="4"/>
      <c r="HC1033" s="4"/>
      <c r="HD1033" s="4"/>
      <c r="HE1033" s="4"/>
      <c r="HF1033" s="4"/>
      <c r="HG1033" s="4"/>
      <c r="HH1033" s="4"/>
      <c r="HI1033" s="4"/>
      <c r="HJ1033" s="4"/>
      <c r="HK1033" s="4"/>
      <c r="HL1033" s="4"/>
      <c r="HM1033" s="4"/>
      <c r="HN1033" s="4"/>
      <c r="HO1033" s="4"/>
      <c r="HP1033" s="4"/>
      <c r="HQ1033" s="4"/>
      <c r="HR1033" s="4"/>
      <c r="HS1033" s="4"/>
      <c r="HT1033" s="4"/>
      <c r="HU1033" s="4"/>
      <c r="HV1033" s="4"/>
      <c r="HW1033" s="4"/>
      <c r="HX1033" s="4"/>
      <c r="HY1033" s="4"/>
      <c r="HZ1033" s="4"/>
      <c r="IA1033" s="4"/>
      <c r="IB1033" s="4"/>
      <c r="IC1033" s="4"/>
      <c r="ID1033" s="4"/>
      <c r="IE1033" s="4"/>
      <c r="IF1033" s="4"/>
      <c r="IG1033" s="4"/>
      <c r="IH1033" s="4"/>
      <c r="II1033" s="4"/>
      <c r="IJ1033" s="4"/>
      <c r="IK1033" s="4"/>
      <c r="IL1033" s="4"/>
      <c r="IM1033" s="4"/>
      <c r="IN1033" s="4"/>
      <c r="IO1033" s="4"/>
      <c r="IP1033" s="4"/>
      <c r="IQ1033" s="4"/>
      <c r="IR1033" s="4"/>
      <c r="IS1033" s="4"/>
      <c r="IT1033" s="4"/>
      <c r="IU1033" s="4"/>
      <c r="IV1033" s="4"/>
    </row>
    <row r="1035" spans="1:256" s="209" customFormat="1">
      <c r="A1035" s="121"/>
      <c r="B1035" s="115"/>
      <c r="C1035" s="116"/>
      <c r="D1035" s="117"/>
      <c r="E1035" s="118"/>
      <c r="F1035" s="119"/>
      <c r="G1035" s="120"/>
      <c r="H1035" s="5"/>
      <c r="I1035" s="39"/>
      <c r="J1035" s="40"/>
      <c r="K1035" s="41"/>
      <c r="L1035" s="37"/>
      <c r="N1035" s="38"/>
      <c r="O1035" s="38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  <c r="AC1035" s="4"/>
      <c r="AD1035" s="4"/>
      <c r="AE1035" s="4"/>
      <c r="AF1035" s="4"/>
      <c r="AG1035" s="4"/>
      <c r="AH1035" s="4"/>
      <c r="AI1035" s="4"/>
      <c r="AJ1035" s="4"/>
      <c r="AK1035" s="4"/>
      <c r="AL1035" s="4"/>
      <c r="AM1035" s="4"/>
      <c r="AN1035" s="4"/>
      <c r="AO1035" s="4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  <c r="AZ1035" s="4"/>
      <c r="BA1035" s="4"/>
      <c r="BB1035" s="4"/>
      <c r="BC1035" s="4"/>
      <c r="BD1035" s="4"/>
      <c r="BE1035" s="4"/>
      <c r="BF1035" s="4"/>
      <c r="BG1035" s="4"/>
      <c r="BH1035" s="4"/>
      <c r="BI1035" s="4"/>
      <c r="BJ1035" s="4"/>
      <c r="BK1035" s="4"/>
      <c r="BL1035" s="4"/>
      <c r="BM1035" s="4"/>
      <c r="BN1035" s="4"/>
      <c r="BO1035" s="4"/>
      <c r="BP1035" s="4"/>
      <c r="BQ1035" s="4"/>
      <c r="BR1035" s="4"/>
      <c r="BS1035" s="4"/>
      <c r="BT1035" s="4"/>
      <c r="BU1035" s="4"/>
      <c r="BV1035" s="4"/>
      <c r="BW1035" s="4"/>
      <c r="BX1035" s="4"/>
      <c r="BY1035" s="4"/>
      <c r="BZ1035" s="4"/>
      <c r="CA1035" s="4"/>
      <c r="CB1035" s="4"/>
      <c r="CC1035" s="4"/>
      <c r="CD1035" s="4"/>
      <c r="CE1035" s="4"/>
      <c r="CF1035" s="4"/>
      <c r="CG1035" s="4"/>
      <c r="CH1035" s="4"/>
      <c r="CI1035" s="4"/>
      <c r="CJ1035" s="4"/>
      <c r="CK1035" s="4"/>
      <c r="CL1035" s="4"/>
      <c r="CM1035" s="4"/>
      <c r="CN1035" s="4"/>
      <c r="CO1035" s="4"/>
      <c r="CP1035" s="4"/>
      <c r="CQ1035" s="4"/>
      <c r="CR1035" s="4"/>
      <c r="CS1035" s="4"/>
      <c r="CT1035" s="4"/>
      <c r="CU1035" s="4"/>
      <c r="CV1035" s="4"/>
      <c r="CW1035" s="4"/>
      <c r="CX1035" s="4"/>
      <c r="CY1035" s="4"/>
      <c r="CZ1035" s="4"/>
      <c r="DA1035" s="4"/>
      <c r="DB1035" s="4"/>
      <c r="DC1035" s="4"/>
      <c r="DD1035" s="4"/>
      <c r="DE1035" s="4"/>
      <c r="DF1035" s="4"/>
      <c r="DG1035" s="4"/>
      <c r="DH1035" s="4"/>
      <c r="DI1035" s="4"/>
      <c r="DJ1035" s="4"/>
      <c r="DK1035" s="4"/>
      <c r="DL1035" s="4"/>
      <c r="DM1035" s="4"/>
      <c r="DN1035" s="4"/>
      <c r="DO1035" s="4"/>
      <c r="DP1035" s="4"/>
      <c r="DQ1035" s="4"/>
      <c r="DR1035" s="4"/>
      <c r="DS1035" s="4"/>
      <c r="DT1035" s="4"/>
      <c r="DU1035" s="4"/>
      <c r="DV1035" s="4"/>
      <c r="DW1035" s="4"/>
      <c r="DX1035" s="4"/>
      <c r="DY1035" s="4"/>
      <c r="DZ1035" s="4"/>
      <c r="EA1035" s="4"/>
      <c r="EB1035" s="4"/>
      <c r="EC1035" s="4"/>
      <c r="ED1035" s="4"/>
      <c r="EE1035" s="4"/>
      <c r="EF1035" s="4"/>
      <c r="EG1035" s="4"/>
      <c r="EH1035" s="4"/>
      <c r="EI1035" s="4"/>
      <c r="EJ1035" s="4"/>
      <c r="EK1035" s="4"/>
      <c r="EL1035" s="4"/>
      <c r="EM1035" s="4"/>
      <c r="EN1035" s="4"/>
      <c r="EO1035" s="4"/>
      <c r="EP1035" s="4"/>
      <c r="EQ1035" s="4"/>
      <c r="ER1035" s="4"/>
      <c r="ES1035" s="4"/>
      <c r="ET1035" s="4"/>
      <c r="EU1035" s="4"/>
      <c r="EV1035" s="4"/>
      <c r="EW1035" s="4"/>
      <c r="EX1035" s="4"/>
      <c r="EY1035" s="4"/>
      <c r="EZ1035" s="4"/>
      <c r="FA1035" s="4"/>
      <c r="FB1035" s="4"/>
      <c r="FC1035" s="4"/>
      <c r="FD1035" s="4"/>
      <c r="FE1035" s="4"/>
      <c r="FF1035" s="4"/>
      <c r="FG1035" s="4"/>
      <c r="FH1035" s="4"/>
      <c r="FI1035" s="4"/>
      <c r="FJ1035" s="4"/>
      <c r="FK1035" s="4"/>
      <c r="FL1035" s="4"/>
      <c r="FM1035" s="4"/>
      <c r="FN1035" s="4"/>
      <c r="FO1035" s="4"/>
      <c r="FP1035" s="4"/>
      <c r="FQ1035" s="4"/>
      <c r="FR1035" s="4"/>
      <c r="FS1035" s="4"/>
      <c r="FT1035" s="4"/>
      <c r="FU1035" s="4"/>
      <c r="FV1035" s="4"/>
      <c r="FW1035" s="4"/>
      <c r="FX1035" s="4"/>
      <c r="FY1035" s="4"/>
      <c r="FZ1035" s="4"/>
      <c r="GA1035" s="4"/>
      <c r="GB1035" s="4"/>
      <c r="GC1035" s="4"/>
      <c r="GD1035" s="4"/>
      <c r="GE1035" s="4"/>
      <c r="GF1035" s="4"/>
      <c r="GG1035" s="4"/>
      <c r="GH1035" s="4"/>
      <c r="GI1035" s="4"/>
      <c r="GJ1035" s="4"/>
      <c r="GK1035" s="4"/>
      <c r="GL1035" s="4"/>
      <c r="GM1035" s="4"/>
      <c r="GN1035" s="4"/>
      <c r="GO1035" s="4"/>
      <c r="GP1035" s="4"/>
      <c r="GQ1035" s="4"/>
      <c r="GR1035" s="4"/>
      <c r="GS1035" s="4"/>
      <c r="GT1035" s="4"/>
      <c r="GU1035" s="4"/>
      <c r="GV1035" s="4"/>
      <c r="GW1035" s="4"/>
      <c r="GX1035" s="4"/>
      <c r="GY1035" s="4"/>
      <c r="GZ1035" s="4"/>
      <c r="HA1035" s="4"/>
      <c r="HB1035" s="4"/>
      <c r="HC1035" s="4"/>
      <c r="HD1035" s="4"/>
      <c r="HE1035" s="4"/>
      <c r="HF1035" s="4"/>
      <c r="HG1035" s="4"/>
      <c r="HH1035" s="4"/>
      <c r="HI1035" s="4"/>
      <c r="HJ1035" s="4"/>
      <c r="HK1035" s="4"/>
      <c r="HL1035" s="4"/>
      <c r="HM1035" s="4"/>
      <c r="HN1035" s="4"/>
      <c r="HO1035" s="4"/>
      <c r="HP1035" s="4"/>
      <c r="HQ1035" s="4"/>
      <c r="HR1035" s="4"/>
      <c r="HS1035" s="4"/>
      <c r="HT1035" s="4"/>
      <c r="HU1035" s="4"/>
      <c r="HV1035" s="4"/>
      <c r="HW1035" s="4"/>
      <c r="HX1035" s="4"/>
      <c r="HY1035" s="4"/>
      <c r="HZ1035" s="4"/>
      <c r="IA1035" s="4"/>
      <c r="IB1035" s="4"/>
      <c r="IC1035" s="4"/>
      <c r="ID1035" s="4"/>
      <c r="IE1035" s="4"/>
      <c r="IF1035" s="4"/>
      <c r="IG1035" s="4"/>
      <c r="IH1035" s="4"/>
      <c r="II1035" s="4"/>
      <c r="IJ1035" s="4"/>
      <c r="IK1035" s="4"/>
      <c r="IL1035" s="4"/>
      <c r="IM1035" s="4"/>
      <c r="IN1035" s="4"/>
      <c r="IO1035" s="4"/>
      <c r="IP1035" s="4"/>
      <c r="IQ1035" s="4"/>
      <c r="IR1035" s="4"/>
      <c r="IS1035" s="4"/>
      <c r="IT1035" s="4"/>
      <c r="IU1035" s="4"/>
      <c r="IV1035" s="4"/>
    </row>
    <row r="1037" spans="1:256" s="209" customFormat="1">
      <c r="A1037" s="121"/>
      <c r="B1037" s="115"/>
      <c r="C1037" s="116"/>
      <c r="D1037" s="117"/>
      <c r="E1037" s="118"/>
      <c r="F1037" s="119"/>
      <c r="G1037" s="120"/>
      <c r="H1037" s="5"/>
      <c r="I1037" s="39"/>
      <c r="J1037" s="40"/>
      <c r="K1037" s="41"/>
      <c r="L1037" s="37"/>
      <c r="N1037" s="38"/>
      <c r="O1037" s="38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  <c r="AC1037" s="4"/>
      <c r="AD1037" s="4"/>
      <c r="AE1037" s="4"/>
      <c r="AF1037" s="4"/>
      <c r="AG1037" s="4"/>
      <c r="AH1037" s="4"/>
      <c r="AI1037" s="4"/>
      <c r="AJ1037" s="4"/>
      <c r="AK1037" s="4"/>
      <c r="AL1037" s="4"/>
      <c r="AM1037" s="4"/>
      <c r="AN1037" s="4"/>
      <c r="AO1037" s="4"/>
      <c r="AP1037" s="4"/>
      <c r="AQ1037" s="4"/>
      <c r="AR1037" s="4"/>
      <c r="AS1037" s="4"/>
      <c r="AT1037" s="4"/>
      <c r="AU1037" s="4"/>
      <c r="AV1037" s="4"/>
      <c r="AW1037" s="4"/>
      <c r="AX1037" s="4"/>
      <c r="AY1037" s="4"/>
      <c r="AZ1037" s="4"/>
      <c r="BA1037" s="4"/>
      <c r="BB1037" s="4"/>
      <c r="BC1037" s="4"/>
      <c r="BD1037" s="4"/>
      <c r="BE1037" s="4"/>
      <c r="BF1037" s="4"/>
      <c r="BG1037" s="4"/>
      <c r="BH1037" s="4"/>
      <c r="BI1037" s="4"/>
      <c r="BJ1037" s="4"/>
      <c r="BK1037" s="4"/>
      <c r="BL1037" s="4"/>
      <c r="BM1037" s="4"/>
      <c r="BN1037" s="4"/>
      <c r="BO1037" s="4"/>
      <c r="BP1037" s="4"/>
      <c r="BQ1037" s="4"/>
      <c r="BR1037" s="4"/>
      <c r="BS1037" s="4"/>
      <c r="BT1037" s="4"/>
      <c r="BU1037" s="4"/>
      <c r="BV1037" s="4"/>
      <c r="BW1037" s="4"/>
      <c r="BX1037" s="4"/>
      <c r="BY1037" s="4"/>
      <c r="BZ1037" s="4"/>
      <c r="CA1037" s="4"/>
      <c r="CB1037" s="4"/>
      <c r="CC1037" s="4"/>
      <c r="CD1037" s="4"/>
      <c r="CE1037" s="4"/>
      <c r="CF1037" s="4"/>
      <c r="CG1037" s="4"/>
      <c r="CH1037" s="4"/>
      <c r="CI1037" s="4"/>
      <c r="CJ1037" s="4"/>
      <c r="CK1037" s="4"/>
      <c r="CL1037" s="4"/>
      <c r="CM1037" s="4"/>
      <c r="CN1037" s="4"/>
      <c r="CO1037" s="4"/>
      <c r="CP1037" s="4"/>
      <c r="CQ1037" s="4"/>
      <c r="CR1037" s="4"/>
      <c r="CS1037" s="4"/>
      <c r="CT1037" s="4"/>
      <c r="CU1037" s="4"/>
      <c r="CV1037" s="4"/>
      <c r="CW1037" s="4"/>
      <c r="CX1037" s="4"/>
      <c r="CY1037" s="4"/>
      <c r="CZ1037" s="4"/>
      <c r="DA1037" s="4"/>
      <c r="DB1037" s="4"/>
      <c r="DC1037" s="4"/>
      <c r="DD1037" s="4"/>
      <c r="DE1037" s="4"/>
      <c r="DF1037" s="4"/>
      <c r="DG1037" s="4"/>
      <c r="DH1037" s="4"/>
      <c r="DI1037" s="4"/>
      <c r="DJ1037" s="4"/>
      <c r="DK1037" s="4"/>
      <c r="DL1037" s="4"/>
      <c r="DM1037" s="4"/>
      <c r="DN1037" s="4"/>
      <c r="DO1037" s="4"/>
      <c r="DP1037" s="4"/>
      <c r="DQ1037" s="4"/>
      <c r="DR1037" s="4"/>
      <c r="DS1037" s="4"/>
      <c r="DT1037" s="4"/>
      <c r="DU1037" s="4"/>
      <c r="DV1037" s="4"/>
      <c r="DW1037" s="4"/>
      <c r="DX1037" s="4"/>
      <c r="DY1037" s="4"/>
      <c r="DZ1037" s="4"/>
      <c r="EA1037" s="4"/>
      <c r="EB1037" s="4"/>
      <c r="EC1037" s="4"/>
      <c r="ED1037" s="4"/>
      <c r="EE1037" s="4"/>
      <c r="EF1037" s="4"/>
      <c r="EG1037" s="4"/>
      <c r="EH1037" s="4"/>
      <c r="EI1037" s="4"/>
      <c r="EJ1037" s="4"/>
      <c r="EK1037" s="4"/>
      <c r="EL1037" s="4"/>
      <c r="EM1037" s="4"/>
      <c r="EN1037" s="4"/>
      <c r="EO1037" s="4"/>
      <c r="EP1037" s="4"/>
      <c r="EQ1037" s="4"/>
      <c r="ER1037" s="4"/>
      <c r="ES1037" s="4"/>
      <c r="ET1037" s="4"/>
      <c r="EU1037" s="4"/>
      <c r="EV1037" s="4"/>
      <c r="EW1037" s="4"/>
      <c r="EX1037" s="4"/>
      <c r="EY1037" s="4"/>
      <c r="EZ1037" s="4"/>
      <c r="FA1037" s="4"/>
      <c r="FB1037" s="4"/>
      <c r="FC1037" s="4"/>
      <c r="FD1037" s="4"/>
      <c r="FE1037" s="4"/>
      <c r="FF1037" s="4"/>
      <c r="FG1037" s="4"/>
      <c r="FH1037" s="4"/>
      <c r="FI1037" s="4"/>
      <c r="FJ1037" s="4"/>
      <c r="FK1037" s="4"/>
      <c r="FL1037" s="4"/>
      <c r="FM1037" s="4"/>
      <c r="FN1037" s="4"/>
      <c r="FO1037" s="4"/>
      <c r="FP1037" s="4"/>
      <c r="FQ1037" s="4"/>
      <c r="FR1037" s="4"/>
      <c r="FS1037" s="4"/>
      <c r="FT1037" s="4"/>
      <c r="FU1037" s="4"/>
      <c r="FV1037" s="4"/>
      <c r="FW1037" s="4"/>
      <c r="FX1037" s="4"/>
      <c r="FY1037" s="4"/>
      <c r="FZ1037" s="4"/>
      <c r="GA1037" s="4"/>
      <c r="GB1037" s="4"/>
      <c r="GC1037" s="4"/>
      <c r="GD1037" s="4"/>
      <c r="GE1037" s="4"/>
      <c r="GF1037" s="4"/>
      <c r="GG1037" s="4"/>
      <c r="GH1037" s="4"/>
      <c r="GI1037" s="4"/>
      <c r="GJ1037" s="4"/>
      <c r="GK1037" s="4"/>
      <c r="GL1037" s="4"/>
      <c r="GM1037" s="4"/>
      <c r="GN1037" s="4"/>
      <c r="GO1037" s="4"/>
      <c r="GP1037" s="4"/>
      <c r="GQ1037" s="4"/>
      <c r="GR1037" s="4"/>
      <c r="GS1037" s="4"/>
      <c r="GT1037" s="4"/>
      <c r="GU1037" s="4"/>
      <c r="GV1037" s="4"/>
      <c r="GW1037" s="4"/>
      <c r="GX1037" s="4"/>
      <c r="GY1037" s="4"/>
      <c r="GZ1037" s="4"/>
      <c r="HA1037" s="4"/>
      <c r="HB1037" s="4"/>
      <c r="HC1037" s="4"/>
      <c r="HD1037" s="4"/>
      <c r="HE1037" s="4"/>
      <c r="HF1037" s="4"/>
      <c r="HG1037" s="4"/>
      <c r="HH1037" s="4"/>
      <c r="HI1037" s="4"/>
      <c r="HJ1037" s="4"/>
      <c r="HK1037" s="4"/>
      <c r="HL1037" s="4"/>
      <c r="HM1037" s="4"/>
      <c r="HN1037" s="4"/>
      <c r="HO1037" s="4"/>
      <c r="HP1037" s="4"/>
      <c r="HQ1037" s="4"/>
      <c r="HR1037" s="4"/>
      <c r="HS1037" s="4"/>
      <c r="HT1037" s="4"/>
      <c r="HU1037" s="4"/>
      <c r="HV1037" s="4"/>
      <c r="HW1037" s="4"/>
      <c r="HX1037" s="4"/>
      <c r="HY1037" s="4"/>
      <c r="HZ1037" s="4"/>
      <c r="IA1037" s="4"/>
      <c r="IB1037" s="4"/>
      <c r="IC1037" s="4"/>
      <c r="ID1037" s="4"/>
      <c r="IE1037" s="4"/>
      <c r="IF1037" s="4"/>
      <c r="IG1037" s="4"/>
      <c r="IH1037" s="4"/>
      <c r="II1037" s="4"/>
      <c r="IJ1037" s="4"/>
      <c r="IK1037" s="4"/>
      <c r="IL1037" s="4"/>
      <c r="IM1037" s="4"/>
      <c r="IN1037" s="4"/>
      <c r="IO1037" s="4"/>
      <c r="IP1037" s="4"/>
      <c r="IQ1037" s="4"/>
      <c r="IR1037" s="4"/>
      <c r="IS1037" s="4"/>
      <c r="IT1037" s="4"/>
      <c r="IU1037" s="4"/>
      <c r="IV1037" s="4"/>
    </row>
    <row r="1039" spans="1:256" s="209" customFormat="1">
      <c r="A1039" s="121"/>
      <c r="B1039" s="115"/>
      <c r="C1039" s="116"/>
      <c r="D1039" s="117"/>
      <c r="E1039" s="118"/>
      <c r="F1039" s="119"/>
      <c r="G1039" s="120"/>
      <c r="H1039" s="5"/>
      <c r="I1039" s="39"/>
      <c r="J1039" s="40"/>
      <c r="K1039" s="41"/>
      <c r="L1039" s="37"/>
      <c r="N1039" s="38"/>
      <c r="O1039" s="38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  <c r="AC1039" s="4"/>
      <c r="AD1039" s="4"/>
      <c r="AE1039" s="4"/>
      <c r="AF1039" s="4"/>
      <c r="AG1039" s="4"/>
      <c r="AH1039" s="4"/>
      <c r="AI1039" s="4"/>
      <c r="AJ1039" s="4"/>
      <c r="AK1039" s="4"/>
      <c r="AL1039" s="4"/>
      <c r="AM1039" s="4"/>
      <c r="AN1039" s="4"/>
      <c r="AO1039" s="4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  <c r="AZ1039" s="4"/>
      <c r="BA1039" s="4"/>
      <c r="BB1039" s="4"/>
      <c r="BC1039" s="4"/>
      <c r="BD1039" s="4"/>
      <c r="BE1039" s="4"/>
      <c r="BF1039" s="4"/>
      <c r="BG1039" s="4"/>
      <c r="BH1039" s="4"/>
      <c r="BI1039" s="4"/>
      <c r="BJ1039" s="4"/>
      <c r="BK1039" s="4"/>
      <c r="BL1039" s="4"/>
      <c r="BM1039" s="4"/>
      <c r="BN1039" s="4"/>
      <c r="BO1039" s="4"/>
      <c r="BP1039" s="4"/>
      <c r="BQ1039" s="4"/>
      <c r="BR1039" s="4"/>
      <c r="BS1039" s="4"/>
      <c r="BT1039" s="4"/>
      <c r="BU1039" s="4"/>
      <c r="BV1039" s="4"/>
      <c r="BW1039" s="4"/>
      <c r="BX1039" s="4"/>
      <c r="BY1039" s="4"/>
      <c r="BZ1039" s="4"/>
      <c r="CA1039" s="4"/>
      <c r="CB1039" s="4"/>
      <c r="CC1039" s="4"/>
      <c r="CD1039" s="4"/>
      <c r="CE1039" s="4"/>
      <c r="CF1039" s="4"/>
      <c r="CG1039" s="4"/>
      <c r="CH1039" s="4"/>
      <c r="CI1039" s="4"/>
      <c r="CJ1039" s="4"/>
      <c r="CK1039" s="4"/>
      <c r="CL1039" s="4"/>
      <c r="CM1039" s="4"/>
      <c r="CN1039" s="4"/>
      <c r="CO1039" s="4"/>
      <c r="CP1039" s="4"/>
      <c r="CQ1039" s="4"/>
      <c r="CR1039" s="4"/>
      <c r="CS1039" s="4"/>
      <c r="CT1039" s="4"/>
      <c r="CU1039" s="4"/>
      <c r="CV1039" s="4"/>
      <c r="CW1039" s="4"/>
      <c r="CX1039" s="4"/>
      <c r="CY1039" s="4"/>
      <c r="CZ1039" s="4"/>
      <c r="DA1039" s="4"/>
      <c r="DB1039" s="4"/>
      <c r="DC1039" s="4"/>
      <c r="DD1039" s="4"/>
      <c r="DE1039" s="4"/>
      <c r="DF1039" s="4"/>
      <c r="DG1039" s="4"/>
      <c r="DH1039" s="4"/>
      <c r="DI1039" s="4"/>
      <c r="DJ1039" s="4"/>
      <c r="DK1039" s="4"/>
      <c r="DL1039" s="4"/>
      <c r="DM1039" s="4"/>
      <c r="DN1039" s="4"/>
      <c r="DO1039" s="4"/>
      <c r="DP1039" s="4"/>
      <c r="DQ1039" s="4"/>
      <c r="DR1039" s="4"/>
      <c r="DS1039" s="4"/>
      <c r="DT1039" s="4"/>
      <c r="DU1039" s="4"/>
      <c r="DV1039" s="4"/>
      <c r="DW1039" s="4"/>
      <c r="DX1039" s="4"/>
      <c r="DY1039" s="4"/>
      <c r="DZ1039" s="4"/>
      <c r="EA1039" s="4"/>
      <c r="EB1039" s="4"/>
      <c r="EC1039" s="4"/>
      <c r="ED1039" s="4"/>
      <c r="EE1039" s="4"/>
      <c r="EF1039" s="4"/>
      <c r="EG1039" s="4"/>
      <c r="EH1039" s="4"/>
      <c r="EI1039" s="4"/>
      <c r="EJ1039" s="4"/>
      <c r="EK1039" s="4"/>
      <c r="EL1039" s="4"/>
      <c r="EM1039" s="4"/>
      <c r="EN1039" s="4"/>
      <c r="EO1039" s="4"/>
      <c r="EP1039" s="4"/>
      <c r="EQ1039" s="4"/>
      <c r="ER1039" s="4"/>
      <c r="ES1039" s="4"/>
      <c r="ET1039" s="4"/>
      <c r="EU1039" s="4"/>
      <c r="EV1039" s="4"/>
      <c r="EW1039" s="4"/>
      <c r="EX1039" s="4"/>
      <c r="EY1039" s="4"/>
      <c r="EZ1039" s="4"/>
      <c r="FA1039" s="4"/>
      <c r="FB1039" s="4"/>
      <c r="FC1039" s="4"/>
      <c r="FD1039" s="4"/>
      <c r="FE1039" s="4"/>
      <c r="FF1039" s="4"/>
      <c r="FG1039" s="4"/>
      <c r="FH1039" s="4"/>
      <c r="FI1039" s="4"/>
      <c r="FJ1039" s="4"/>
      <c r="FK1039" s="4"/>
      <c r="FL1039" s="4"/>
      <c r="FM1039" s="4"/>
      <c r="FN1039" s="4"/>
      <c r="FO1039" s="4"/>
      <c r="FP1039" s="4"/>
      <c r="FQ1039" s="4"/>
      <c r="FR1039" s="4"/>
      <c r="FS1039" s="4"/>
      <c r="FT1039" s="4"/>
      <c r="FU1039" s="4"/>
      <c r="FV1039" s="4"/>
      <c r="FW1039" s="4"/>
      <c r="FX1039" s="4"/>
      <c r="FY1039" s="4"/>
      <c r="FZ1039" s="4"/>
      <c r="GA1039" s="4"/>
      <c r="GB1039" s="4"/>
      <c r="GC1039" s="4"/>
      <c r="GD1039" s="4"/>
      <c r="GE1039" s="4"/>
      <c r="GF1039" s="4"/>
      <c r="GG1039" s="4"/>
      <c r="GH1039" s="4"/>
      <c r="GI1039" s="4"/>
      <c r="GJ1039" s="4"/>
      <c r="GK1039" s="4"/>
      <c r="GL1039" s="4"/>
      <c r="GM1039" s="4"/>
      <c r="GN1039" s="4"/>
      <c r="GO1039" s="4"/>
      <c r="GP1039" s="4"/>
      <c r="GQ1039" s="4"/>
      <c r="GR1039" s="4"/>
      <c r="GS1039" s="4"/>
      <c r="GT1039" s="4"/>
      <c r="GU1039" s="4"/>
      <c r="GV1039" s="4"/>
      <c r="GW1039" s="4"/>
      <c r="GX1039" s="4"/>
      <c r="GY1039" s="4"/>
      <c r="GZ1039" s="4"/>
      <c r="HA1039" s="4"/>
      <c r="HB1039" s="4"/>
      <c r="HC1039" s="4"/>
      <c r="HD1039" s="4"/>
      <c r="HE1039" s="4"/>
      <c r="HF1039" s="4"/>
      <c r="HG1039" s="4"/>
      <c r="HH1039" s="4"/>
      <c r="HI1039" s="4"/>
      <c r="HJ1039" s="4"/>
      <c r="HK1039" s="4"/>
      <c r="HL1039" s="4"/>
      <c r="HM1039" s="4"/>
      <c r="HN1039" s="4"/>
      <c r="HO1039" s="4"/>
      <c r="HP1039" s="4"/>
      <c r="HQ1039" s="4"/>
      <c r="HR1039" s="4"/>
      <c r="HS1039" s="4"/>
      <c r="HT1039" s="4"/>
      <c r="HU1039" s="4"/>
      <c r="HV1039" s="4"/>
      <c r="HW1039" s="4"/>
      <c r="HX1039" s="4"/>
      <c r="HY1039" s="4"/>
      <c r="HZ1039" s="4"/>
      <c r="IA1039" s="4"/>
      <c r="IB1039" s="4"/>
      <c r="IC1039" s="4"/>
      <c r="ID1039" s="4"/>
      <c r="IE1039" s="4"/>
      <c r="IF1039" s="4"/>
      <c r="IG1039" s="4"/>
      <c r="IH1039" s="4"/>
      <c r="II1039" s="4"/>
      <c r="IJ1039" s="4"/>
      <c r="IK1039" s="4"/>
      <c r="IL1039" s="4"/>
      <c r="IM1039" s="4"/>
      <c r="IN1039" s="4"/>
      <c r="IO1039" s="4"/>
      <c r="IP1039" s="4"/>
      <c r="IQ1039" s="4"/>
      <c r="IR1039" s="4"/>
      <c r="IS1039" s="4"/>
      <c r="IT1039" s="4"/>
      <c r="IU1039" s="4"/>
      <c r="IV1039" s="4"/>
    </row>
    <row r="1041" spans="1:256" s="209" customFormat="1">
      <c r="A1041" s="121"/>
      <c r="B1041" s="115"/>
      <c r="C1041" s="116"/>
      <c r="D1041" s="117"/>
      <c r="E1041" s="118"/>
      <c r="F1041" s="119"/>
      <c r="G1041" s="120"/>
      <c r="H1041" s="5"/>
      <c r="I1041" s="39"/>
      <c r="J1041" s="40"/>
      <c r="K1041" s="41"/>
      <c r="L1041" s="37"/>
      <c r="N1041" s="38"/>
      <c r="O1041" s="38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  <c r="AC1041" s="4"/>
      <c r="AD1041" s="4"/>
      <c r="AE1041" s="4"/>
      <c r="AF1041" s="4"/>
      <c r="AG1041" s="4"/>
      <c r="AH1041" s="4"/>
      <c r="AI1041" s="4"/>
      <c r="AJ1041" s="4"/>
      <c r="AK1041" s="4"/>
      <c r="AL1041" s="4"/>
      <c r="AM1041" s="4"/>
      <c r="AN1041" s="4"/>
      <c r="AO1041" s="4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  <c r="AZ1041" s="4"/>
      <c r="BA1041" s="4"/>
      <c r="BB1041" s="4"/>
      <c r="BC1041" s="4"/>
      <c r="BD1041" s="4"/>
      <c r="BE1041" s="4"/>
      <c r="BF1041" s="4"/>
      <c r="BG1041" s="4"/>
      <c r="BH1041" s="4"/>
      <c r="BI1041" s="4"/>
      <c r="BJ1041" s="4"/>
      <c r="BK1041" s="4"/>
      <c r="BL1041" s="4"/>
      <c r="BM1041" s="4"/>
      <c r="BN1041" s="4"/>
      <c r="BO1041" s="4"/>
      <c r="BP1041" s="4"/>
      <c r="BQ1041" s="4"/>
      <c r="BR1041" s="4"/>
      <c r="BS1041" s="4"/>
      <c r="BT1041" s="4"/>
      <c r="BU1041" s="4"/>
      <c r="BV1041" s="4"/>
      <c r="BW1041" s="4"/>
      <c r="BX1041" s="4"/>
      <c r="BY1041" s="4"/>
      <c r="BZ1041" s="4"/>
      <c r="CA1041" s="4"/>
      <c r="CB1041" s="4"/>
      <c r="CC1041" s="4"/>
      <c r="CD1041" s="4"/>
      <c r="CE1041" s="4"/>
      <c r="CF1041" s="4"/>
      <c r="CG1041" s="4"/>
      <c r="CH1041" s="4"/>
      <c r="CI1041" s="4"/>
      <c r="CJ1041" s="4"/>
      <c r="CK1041" s="4"/>
      <c r="CL1041" s="4"/>
      <c r="CM1041" s="4"/>
      <c r="CN1041" s="4"/>
      <c r="CO1041" s="4"/>
      <c r="CP1041" s="4"/>
      <c r="CQ1041" s="4"/>
      <c r="CR1041" s="4"/>
      <c r="CS1041" s="4"/>
      <c r="CT1041" s="4"/>
      <c r="CU1041" s="4"/>
      <c r="CV1041" s="4"/>
      <c r="CW1041" s="4"/>
      <c r="CX1041" s="4"/>
      <c r="CY1041" s="4"/>
      <c r="CZ1041" s="4"/>
      <c r="DA1041" s="4"/>
      <c r="DB1041" s="4"/>
      <c r="DC1041" s="4"/>
      <c r="DD1041" s="4"/>
      <c r="DE1041" s="4"/>
      <c r="DF1041" s="4"/>
      <c r="DG1041" s="4"/>
      <c r="DH1041" s="4"/>
      <c r="DI1041" s="4"/>
      <c r="DJ1041" s="4"/>
      <c r="DK1041" s="4"/>
      <c r="DL1041" s="4"/>
      <c r="DM1041" s="4"/>
      <c r="DN1041" s="4"/>
      <c r="DO1041" s="4"/>
      <c r="DP1041" s="4"/>
      <c r="DQ1041" s="4"/>
      <c r="DR1041" s="4"/>
      <c r="DS1041" s="4"/>
      <c r="DT1041" s="4"/>
      <c r="DU1041" s="4"/>
      <c r="DV1041" s="4"/>
      <c r="DW1041" s="4"/>
      <c r="DX1041" s="4"/>
      <c r="DY1041" s="4"/>
      <c r="DZ1041" s="4"/>
      <c r="EA1041" s="4"/>
      <c r="EB1041" s="4"/>
      <c r="EC1041" s="4"/>
      <c r="ED1041" s="4"/>
      <c r="EE1041" s="4"/>
      <c r="EF1041" s="4"/>
      <c r="EG1041" s="4"/>
      <c r="EH1041" s="4"/>
      <c r="EI1041" s="4"/>
      <c r="EJ1041" s="4"/>
      <c r="EK1041" s="4"/>
      <c r="EL1041" s="4"/>
      <c r="EM1041" s="4"/>
      <c r="EN1041" s="4"/>
      <c r="EO1041" s="4"/>
      <c r="EP1041" s="4"/>
      <c r="EQ1041" s="4"/>
      <c r="ER1041" s="4"/>
      <c r="ES1041" s="4"/>
      <c r="ET1041" s="4"/>
      <c r="EU1041" s="4"/>
      <c r="EV1041" s="4"/>
      <c r="EW1041" s="4"/>
      <c r="EX1041" s="4"/>
      <c r="EY1041" s="4"/>
      <c r="EZ1041" s="4"/>
      <c r="FA1041" s="4"/>
      <c r="FB1041" s="4"/>
      <c r="FC1041" s="4"/>
      <c r="FD1041" s="4"/>
      <c r="FE1041" s="4"/>
      <c r="FF1041" s="4"/>
      <c r="FG1041" s="4"/>
      <c r="FH1041" s="4"/>
      <c r="FI1041" s="4"/>
      <c r="FJ1041" s="4"/>
      <c r="FK1041" s="4"/>
      <c r="FL1041" s="4"/>
      <c r="FM1041" s="4"/>
      <c r="FN1041" s="4"/>
      <c r="FO1041" s="4"/>
      <c r="FP1041" s="4"/>
      <c r="FQ1041" s="4"/>
      <c r="FR1041" s="4"/>
      <c r="FS1041" s="4"/>
      <c r="FT1041" s="4"/>
      <c r="FU1041" s="4"/>
      <c r="FV1041" s="4"/>
      <c r="FW1041" s="4"/>
      <c r="FX1041" s="4"/>
      <c r="FY1041" s="4"/>
      <c r="FZ1041" s="4"/>
      <c r="GA1041" s="4"/>
      <c r="GB1041" s="4"/>
      <c r="GC1041" s="4"/>
      <c r="GD1041" s="4"/>
      <c r="GE1041" s="4"/>
      <c r="GF1041" s="4"/>
      <c r="GG1041" s="4"/>
      <c r="GH1041" s="4"/>
      <c r="GI1041" s="4"/>
      <c r="GJ1041" s="4"/>
      <c r="GK1041" s="4"/>
      <c r="GL1041" s="4"/>
      <c r="GM1041" s="4"/>
      <c r="GN1041" s="4"/>
      <c r="GO1041" s="4"/>
      <c r="GP1041" s="4"/>
      <c r="GQ1041" s="4"/>
      <c r="GR1041" s="4"/>
      <c r="GS1041" s="4"/>
      <c r="GT1041" s="4"/>
      <c r="GU1041" s="4"/>
      <c r="GV1041" s="4"/>
      <c r="GW1041" s="4"/>
      <c r="GX1041" s="4"/>
      <c r="GY1041" s="4"/>
      <c r="GZ1041" s="4"/>
      <c r="HA1041" s="4"/>
      <c r="HB1041" s="4"/>
      <c r="HC1041" s="4"/>
      <c r="HD1041" s="4"/>
      <c r="HE1041" s="4"/>
      <c r="HF1041" s="4"/>
      <c r="HG1041" s="4"/>
      <c r="HH1041" s="4"/>
      <c r="HI1041" s="4"/>
      <c r="HJ1041" s="4"/>
      <c r="HK1041" s="4"/>
      <c r="HL1041" s="4"/>
      <c r="HM1041" s="4"/>
      <c r="HN1041" s="4"/>
      <c r="HO1041" s="4"/>
      <c r="HP1041" s="4"/>
      <c r="HQ1041" s="4"/>
      <c r="HR1041" s="4"/>
      <c r="HS1041" s="4"/>
      <c r="HT1041" s="4"/>
      <c r="HU1041" s="4"/>
      <c r="HV1041" s="4"/>
      <c r="HW1041" s="4"/>
      <c r="HX1041" s="4"/>
      <c r="HY1041" s="4"/>
      <c r="HZ1041" s="4"/>
      <c r="IA1041" s="4"/>
      <c r="IB1041" s="4"/>
      <c r="IC1041" s="4"/>
      <c r="ID1041" s="4"/>
      <c r="IE1041" s="4"/>
      <c r="IF1041" s="4"/>
      <c r="IG1041" s="4"/>
      <c r="IH1041" s="4"/>
      <c r="II1041" s="4"/>
      <c r="IJ1041" s="4"/>
      <c r="IK1041" s="4"/>
      <c r="IL1041" s="4"/>
      <c r="IM1041" s="4"/>
      <c r="IN1041" s="4"/>
      <c r="IO1041" s="4"/>
      <c r="IP1041" s="4"/>
      <c r="IQ1041" s="4"/>
      <c r="IR1041" s="4"/>
      <c r="IS1041" s="4"/>
      <c r="IT1041" s="4"/>
      <c r="IU1041" s="4"/>
      <c r="IV1041" s="4"/>
    </row>
    <row r="1042" spans="1:256" s="209" customFormat="1">
      <c r="A1042" s="121"/>
      <c r="B1042" s="115"/>
      <c r="C1042" s="116"/>
      <c r="D1042" s="117"/>
      <c r="E1042" s="118"/>
      <c r="F1042" s="119"/>
      <c r="G1042" s="120"/>
      <c r="H1042" s="5"/>
      <c r="I1042" s="39"/>
      <c r="J1042" s="40"/>
      <c r="K1042" s="41"/>
      <c r="L1042" s="37"/>
      <c r="N1042" s="38"/>
      <c r="O1042" s="38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  <c r="AC1042" s="4"/>
      <c r="AD1042" s="4"/>
      <c r="AE1042" s="4"/>
      <c r="AF1042" s="4"/>
      <c r="AG1042" s="4"/>
      <c r="AH1042" s="4"/>
      <c r="AI1042" s="4"/>
      <c r="AJ1042" s="4"/>
      <c r="AK1042" s="4"/>
      <c r="AL1042" s="4"/>
      <c r="AM1042" s="4"/>
      <c r="AN1042" s="4"/>
      <c r="AO1042" s="4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  <c r="AZ1042" s="4"/>
      <c r="BA1042" s="4"/>
      <c r="BB1042" s="4"/>
      <c r="BC1042" s="4"/>
      <c r="BD1042" s="4"/>
      <c r="BE1042" s="4"/>
      <c r="BF1042" s="4"/>
      <c r="BG1042" s="4"/>
      <c r="BH1042" s="4"/>
      <c r="BI1042" s="4"/>
      <c r="BJ1042" s="4"/>
      <c r="BK1042" s="4"/>
      <c r="BL1042" s="4"/>
      <c r="BM1042" s="4"/>
      <c r="BN1042" s="4"/>
      <c r="BO1042" s="4"/>
      <c r="BP1042" s="4"/>
      <c r="BQ1042" s="4"/>
      <c r="BR1042" s="4"/>
      <c r="BS1042" s="4"/>
      <c r="BT1042" s="4"/>
      <c r="BU1042" s="4"/>
      <c r="BV1042" s="4"/>
      <c r="BW1042" s="4"/>
      <c r="BX1042" s="4"/>
      <c r="BY1042" s="4"/>
      <c r="BZ1042" s="4"/>
      <c r="CA1042" s="4"/>
      <c r="CB1042" s="4"/>
      <c r="CC1042" s="4"/>
      <c r="CD1042" s="4"/>
      <c r="CE1042" s="4"/>
      <c r="CF1042" s="4"/>
      <c r="CG1042" s="4"/>
      <c r="CH1042" s="4"/>
      <c r="CI1042" s="4"/>
      <c r="CJ1042" s="4"/>
      <c r="CK1042" s="4"/>
      <c r="CL1042" s="4"/>
      <c r="CM1042" s="4"/>
      <c r="CN1042" s="4"/>
      <c r="CO1042" s="4"/>
      <c r="CP1042" s="4"/>
      <c r="CQ1042" s="4"/>
      <c r="CR1042" s="4"/>
      <c r="CS1042" s="4"/>
      <c r="CT1042" s="4"/>
      <c r="CU1042" s="4"/>
      <c r="CV1042" s="4"/>
      <c r="CW1042" s="4"/>
      <c r="CX1042" s="4"/>
      <c r="CY1042" s="4"/>
      <c r="CZ1042" s="4"/>
      <c r="DA1042" s="4"/>
      <c r="DB1042" s="4"/>
      <c r="DC1042" s="4"/>
      <c r="DD1042" s="4"/>
      <c r="DE1042" s="4"/>
      <c r="DF1042" s="4"/>
      <c r="DG1042" s="4"/>
      <c r="DH1042" s="4"/>
      <c r="DI1042" s="4"/>
      <c r="DJ1042" s="4"/>
      <c r="DK1042" s="4"/>
      <c r="DL1042" s="4"/>
      <c r="DM1042" s="4"/>
      <c r="DN1042" s="4"/>
      <c r="DO1042" s="4"/>
      <c r="DP1042" s="4"/>
      <c r="DQ1042" s="4"/>
      <c r="DR1042" s="4"/>
      <c r="DS1042" s="4"/>
      <c r="DT1042" s="4"/>
      <c r="DU1042" s="4"/>
      <c r="DV1042" s="4"/>
      <c r="DW1042" s="4"/>
      <c r="DX1042" s="4"/>
      <c r="DY1042" s="4"/>
      <c r="DZ1042" s="4"/>
      <c r="EA1042" s="4"/>
      <c r="EB1042" s="4"/>
      <c r="EC1042" s="4"/>
      <c r="ED1042" s="4"/>
      <c r="EE1042" s="4"/>
      <c r="EF1042" s="4"/>
      <c r="EG1042" s="4"/>
      <c r="EH1042" s="4"/>
      <c r="EI1042" s="4"/>
      <c r="EJ1042" s="4"/>
      <c r="EK1042" s="4"/>
      <c r="EL1042" s="4"/>
      <c r="EM1042" s="4"/>
      <c r="EN1042" s="4"/>
      <c r="EO1042" s="4"/>
      <c r="EP1042" s="4"/>
      <c r="EQ1042" s="4"/>
      <c r="ER1042" s="4"/>
      <c r="ES1042" s="4"/>
      <c r="ET1042" s="4"/>
      <c r="EU1042" s="4"/>
      <c r="EV1042" s="4"/>
      <c r="EW1042" s="4"/>
      <c r="EX1042" s="4"/>
      <c r="EY1042" s="4"/>
      <c r="EZ1042" s="4"/>
      <c r="FA1042" s="4"/>
      <c r="FB1042" s="4"/>
      <c r="FC1042" s="4"/>
      <c r="FD1042" s="4"/>
      <c r="FE1042" s="4"/>
      <c r="FF1042" s="4"/>
      <c r="FG1042" s="4"/>
      <c r="FH1042" s="4"/>
      <c r="FI1042" s="4"/>
      <c r="FJ1042" s="4"/>
      <c r="FK1042" s="4"/>
      <c r="FL1042" s="4"/>
      <c r="FM1042" s="4"/>
      <c r="FN1042" s="4"/>
      <c r="FO1042" s="4"/>
      <c r="FP1042" s="4"/>
      <c r="FQ1042" s="4"/>
      <c r="FR1042" s="4"/>
      <c r="FS1042" s="4"/>
      <c r="FT1042" s="4"/>
      <c r="FU1042" s="4"/>
      <c r="FV1042" s="4"/>
      <c r="FW1042" s="4"/>
      <c r="FX1042" s="4"/>
      <c r="FY1042" s="4"/>
      <c r="FZ1042" s="4"/>
      <c r="GA1042" s="4"/>
      <c r="GB1042" s="4"/>
      <c r="GC1042" s="4"/>
      <c r="GD1042" s="4"/>
      <c r="GE1042" s="4"/>
      <c r="GF1042" s="4"/>
      <c r="GG1042" s="4"/>
      <c r="GH1042" s="4"/>
      <c r="GI1042" s="4"/>
      <c r="GJ1042" s="4"/>
      <c r="GK1042" s="4"/>
      <c r="GL1042" s="4"/>
      <c r="GM1042" s="4"/>
      <c r="GN1042" s="4"/>
      <c r="GO1042" s="4"/>
      <c r="GP1042" s="4"/>
      <c r="GQ1042" s="4"/>
      <c r="GR1042" s="4"/>
      <c r="GS1042" s="4"/>
      <c r="GT1042" s="4"/>
      <c r="GU1042" s="4"/>
      <c r="GV1042" s="4"/>
      <c r="GW1042" s="4"/>
      <c r="GX1042" s="4"/>
      <c r="GY1042" s="4"/>
      <c r="GZ1042" s="4"/>
      <c r="HA1042" s="4"/>
      <c r="HB1042" s="4"/>
      <c r="HC1042" s="4"/>
      <c r="HD1042" s="4"/>
      <c r="HE1042" s="4"/>
      <c r="HF1042" s="4"/>
      <c r="HG1042" s="4"/>
      <c r="HH1042" s="4"/>
      <c r="HI1042" s="4"/>
      <c r="HJ1042" s="4"/>
      <c r="HK1042" s="4"/>
      <c r="HL1042" s="4"/>
      <c r="HM1042" s="4"/>
      <c r="HN1042" s="4"/>
      <c r="HO1042" s="4"/>
      <c r="HP1042" s="4"/>
      <c r="HQ1042" s="4"/>
      <c r="HR1042" s="4"/>
      <c r="HS1042" s="4"/>
      <c r="HT1042" s="4"/>
      <c r="HU1042" s="4"/>
      <c r="HV1042" s="4"/>
      <c r="HW1042" s="4"/>
      <c r="HX1042" s="4"/>
      <c r="HY1042" s="4"/>
      <c r="HZ1042" s="4"/>
      <c r="IA1042" s="4"/>
      <c r="IB1042" s="4"/>
      <c r="IC1042" s="4"/>
      <c r="ID1042" s="4"/>
      <c r="IE1042" s="4"/>
      <c r="IF1042" s="4"/>
      <c r="IG1042" s="4"/>
      <c r="IH1042" s="4"/>
      <c r="II1042" s="4"/>
      <c r="IJ1042" s="4"/>
      <c r="IK1042" s="4"/>
      <c r="IL1042" s="4"/>
      <c r="IM1042" s="4"/>
      <c r="IN1042" s="4"/>
      <c r="IO1042" s="4"/>
      <c r="IP1042" s="4"/>
      <c r="IQ1042" s="4"/>
      <c r="IR1042" s="4"/>
      <c r="IS1042" s="4"/>
      <c r="IT1042" s="4"/>
      <c r="IU1042" s="4"/>
      <c r="IV1042" s="4"/>
    </row>
    <row r="1043" spans="1:256" s="209" customFormat="1">
      <c r="A1043" s="121"/>
      <c r="B1043" s="115"/>
      <c r="C1043" s="116"/>
      <c r="D1043" s="117"/>
      <c r="E1043" s="118"/>
      <c r="F1043" s="119"/>
      <c r="G1043" s="120"/>
      <c r="H1043" s="5"/>
      <c r="I1043" s="39"/>
      <c r="J1043" s="40"/>
      <c r="K1043" s="41"/>
      <c r="L1043" s="37"/>
      <c r="N1043" s="38"/>
      <c r="O1043" s="38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  <c r="CG1043" s="4"/>
      <c r="CH1043" s="4"/>
      <c r="CI1043" s="4"/>
      <c r="CJ1043" s="4"/>
      <c r="CK1043" s="4"/>
      <c r="CL1043" s="4"/>
      <c r="CM1043" s="4"/>
      <c r="CN1043" s="4"/>
      <c r="CO1043" s="4"/>
      <c r="CP1043" s="4"/>
      <c r="CQ1043" s="4"/>
      <c r="CR1043" s="4"/>
      <c r="CS1043" s="4"/>
      <c r="CT1043" s="4"/>
      <c r="CU1043" s="4"/>
      <c r="CV1043" s="4"/>
      <c r="CW1043" s="4"/>
      <c r="CX1043" s="4"/>
      <c r="CY1043" s="4"/>
      <c r="CZ1043" s="4"/>
      <c r="DA1043" s="4"/>
      <c r="DB1043" s="4"/>
      <c r="DC1043" s="4"/>
      <c r="DD1043" s="4"/>
      <c r="DE1043" s="4"/>
      <c r="DF1043" s="4"/>
      <c r="DG1043" s="4"/>
      <c r="DH1043" s="4"/>
      <c r="DI1043" s="4"/>
      <c r="DJ1043" s="4"/>
      <c r="DK1043" s="4"/>
      <c r="DL1043" s="4"/>
      <c r="DM1043" s="4"/>
      <c r="DN1043" s="4"/>
      <c r="DO1043" s="4"/>
      <c r="DP1043" s="4"/>
      <c r="DQ1043" s="4"/>
      <c r="DR1043" s="4"/>
      <c r="DS1043" s="4"/>
      <c r="DT1043" s="4"/>
      <c r="DU1043" s="4"/>
      <c r="DV1043" s="4"/>
      <c r="DW1043" s="4"/>
      <c r="DX1043" s="4"/>
      <c r="DY1043" s="4"/>
      <c r="DZ1043" s="4"/>
      <c r="EA1043" s="4"/>
      <c r="EB1043" s="4"/>
      <c r="EC1043" s="4"/>
      <c r="ED1043" s="4"/>
      <c r="EE1043" s="4"/>
      <c r="EF1043" s="4"/>
      <c r="EG1043" s="4"/>
      <c r="EH1043" s="4"/>
      <c r="EI1043" s="4"/>
      <c r="EJ1043" s="4"/>
      <c r="EK1043" s="4"/>
      <c r="EL1043" s="4"/>
      <c r="EM1043" s="4"/>
      <c r="EN1043" s="4"/>
      <c r="EO1043" s="4"/>
      <c r="EP1043" s="4"/>
      <c r="EQ1043" s="4"/>
      <c r="ER1043" s="4"/>
      <c r="ES1043" s="4"/>
      <c r="ET1043" s="4"/>
      <c r="EU1043" s="4"/>
      <c r="EV1043" s="4"/>
      <c r="EW1043" s="4"/>
      <c r="EX1043" s="4"/>
      <c r="EY1043" s="4"/>
      <c r="EZ1043" s="4"/>
      <c r="FA1043" s="4"/>
      <c r="FB1043" s="4"/>
      <c r="FC1043" s="4"/>
      <c r="FD1043" s="4"/>
      <c r="FE1043" s="4"/>
      <c r="FF1043" s="4"/>
      <c r="FG1043" s="4"/>
      <c r="FH1043" s="4"/>
      <c r="FI1043" s="4"/>
      <c r="FJ1043" s="4"/>
      <c r="FK1043" s="4"/>
      <c r="FL1043" s="4"/>
      <c r="FM1043" s="4"/>
      <c r="FN1043" s="4"/>
      <c r="FO1043" s="4"/>
      <c r="FP1043" s="4"/>
      <c r="FQ1043" s="4"/>
      <c r="FR1043" s="4"/>
      <c r="FS1043" s="4"/>
      <c r="FT1043" s="4"/>
      <c r="FU1043" s="4"/>
      <c r="FV1043" s="4"/>
      <c r="FW1043" s="4"/>
      <c r="FX1043" s="4"/>
      <c r="FY1043" s="4"/>
      <c r="FZ1043" s="4"/>
      <c r="GA1043" s="4"/>
      <c r="GB1043" s="4"/>
      <c r="GC1043" s="4"/>
      <c r="GD1043" s="4"/>
      <c r="GE1043" s="4"/>
      <c r="GF1043" s="4"/>
      <c r="GG1043" s="4"/>
      <c r="GH1043" s="4"/>
      <c r="GI1043" s="4"/>
      <c r="GJ1043" s="4"/>
      <c r="GK1043" s="4"/>
      <c r="GL1043" s="4"/>
      <c r="GM1043" s="4"/>
      <c r="GN1043" s="4"/>
      <c r="GO1043" s="4"/>
      <c r="GP1043" s="4"/>
      <c r="GQ1043" s="4"/>
      <c r="GR1043" s="4"/>
      <c r="GS1043" s="4"/>
      <c r="GT1043" s="4"/>
      <c r="GU1043" s="4"/>
      <c r="GV1043" s="4"/>
      <c r="GW1043" s="4"/>
      <c r="GX1043" s="4"/>
      <c r="GY1043" s="4"/>
      <c r="GZ1043" s="4"/>
      <c r="HA1043" s="4"/>
      <c r="HB1043" s="4"/>
      <c r="HC1043" s="4"/>
      <c r="HD1043" s="4"/>
      <c r="HE1043" s="4"/>
      <c r="HF1043" s="4"/>
      <c r="HG1043" s="4"/>
      <c r="HH1043" s="4"/>
      <c r="HI1043" s="4"/>
      <c r="HJ1043" s="4"/>
      <c r="HK1043" s="4"/>
      <c r="HL1043" s="4"/>
      <c r="HM1043" s="4"/>
      <c r="HN1043" s="4"/>
      <c r="HO1043" s="4"/>
      <c r="HP1043" s="4"/>
      <c r="HQ1043" s="4"/>
      <c r="HR1043" s="4"/>
      <c r="HS1043" s="4"/>
      <c r="HT1043" s="4"/>
      <c r="HU1043" s="4"/>
      <c r="HV1043" s="4"/>
      <c r="HW1043" s="4"/>
      <c r="HX1043" s="4"/>
      <c r="HY1043" s="4"/>
      <c r="HZ1043" s="4"/>
      <c r="IA1043" s="4"/>
      <c r="IB1043" s="4"/>
      <c r="IC1043" s="4"/>
      <c r="ID1043" s="4"/>
      <c r="IE1043" s="4"/>
      <c r="IF1043" s="4"/>
      <c r="IG1043" s="4"/>
      <c r="IH1043" s="4"/>
      <c r="II1043" s="4"/>
      <c r="IJ1043" s="4"/>
      <c r="IK1043" s="4"/>
      <c r="IL1043" s="4"/>
      <c r="IM1043" s="4"/>
      <c r="IN1043" s="4"/>
      <c r="IO1043" s="4"/>
      <c r="IP1043" s="4"/>
      <c r="IQ1043" s="4"/>
      <c r="IR1043" s="4"/>
      <c r="IS1043" s="4"/>
      <c r="IT1043" s="4"/>
      <c r="IU1043" s="4"/>
      <c r="IV1043" s="4"/>
    </row>
    <row r="1045" spans="1:256" s="209" customFormat="1">
      <c r="A1045" s="121"/>
      <c r="B1045" s="115"/>
      <c r="C1045" s="116"/>
      <c r="D1045" s="117"/>
      <c r="E1045" s="118"/>
      <c r="F1045" s="119"/>
      <c r="G1045" s="120"/>
      <c r="H1045" s="5"/>
      <c r="I1045" s="39"/>
      <c r="J1045" s="40"/>
      <c r="K1045" s="41"/>
      <c r="L1045" s="37"/>
      <c r="N1045" s="38"/>
      <c r="O1045" s="38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  <c r="AC1045" s="4"/>
      <c r="AD1045" s="4"/>
      <c r="AE1045" s="4"/>
      <c r="AF1045" s="4"/>
      <c r="AG1045" s="4"/>
      <c r="AH1045" s="4"/>
      <c r="AI1045" s="4"/>
      <c r="AJ1045" s="4"/>
      <c r="AK1045" s="4"/>
      <c r="AL1045" s="4"/>
      <c r="AM1045" s="4"/>
      <c r="AN1045" s="4"/>
      <c r="AO1045" s="4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  <c r="AZ1045" s="4"/>
      <c r="BA1045" s="4"/>
      <c r="BB1045" s="4"/>
      <c r="BC1045" s="4"/>
      <c r="BD1045" s="4"/>
      <c r="BE1045" s="4"/>
      <c r="BF1045" s="4"/>
      <c r="BG1045" s="4"/>
      <c r="BH1045" s="4"/>
      <c r="BI1045" s="4"/>
      <c r="BJ1045" s="4"/>
      <c r="BK1045" s="4"/>
      <c r="BL1045" s="4"/>
      <c r="BM1045" s="4"/>
      <c r="BN1045" s="4"/>
      <c r="BO1045" s="4"/>
      <c r="BP1045" s="4"/>
      <c r="BQ1045" s="4"/>
      <c r="BR1045" s="4"/>
      <c r="BS1045" s="4"/>
      <c r="BT1045" s="4"/>
      <c r="BU1045" s="4"/>
      <c r="BV1045" s="4"/>
      <c r="BW1045" s="4"/>
      <c r="BX1045" s="4"/>
      <c r="BY1045" s="4"/>
      <c r="BZ1045" s="4"/>
      <c r="CA1045" s="4"/>
      <c r="CB1045" s="4"/>
      <c r="CC1045" s="4"/>
      <c r="CD1045" s="4"/>
      <c r="CE1045" s="4"/>
      <c r="CF1045" s="4"/>
      <c r="CG1045" s="4"/>
      <c r="CH1045" s="4"/>
      <c r="CI1045" s="4"/>
      <c r="CJ1045" s="4"/>
      <c r="CK1045" s="4"/>
      <c r="CL1045" s="4"/>
      <c r="CM1045" s="4"/>
      <c r="CN1045" s="4"/>
      <c r="CO1045" s="4"/>
      <c r="CP1045" s="4"/>
      <c r="CQ1045" s="4"/>
      <c r="CR1045" s="4"/>
      <c r="CS1045" s="4"/>
      <c r="CT1045" s="4"/>
      <c r="CU1045" s="4"/>
      <c r="CV1045" s="4"/>
      <c r="CW1045" s="4"/>
      <c r="CX1045" s="4"/>
      <c r="CY1045" s="4"/>
      <c r="CZ1045" s="4"/>
      <c r="DA1045" s="4"/>
      <c r="DB1045" s="4"/>
      <c r="DC1045" s="4"/>
      <c r="DD1045" s="4"/>
      <c r="DE1045" s="4"/>
      <c r="DF1045" s="4"/>
      <c r="DG1045" s="4"/>
      <c r="DH1045" s="4"/>
      <c r="DI1045" s="4"/>
      <c r="DJ1045" s="4"/>
      <c r="DK1045" s="4"/>
      <c r="DL1045" s="4"/>
      <c r="DM1045" s="4"/>
      <c r="DN1045" s="4"/>
      <c r="DO1045" s="4"/>
      <c r="DP1045" s="4"/>
      <c r="DQ1045" s="4"/>
      <c r="DR1045" s="4"/>
      <c r="DS1045" s="4"/>
      <c r="DT1045" s="4"/>
      <c r="DU1045" s="4"/>
      <c r="DV1045" s="4"/>
      <c r="DW1045" s="4"/>
      <c r="DX1045" s="4"/>
      <c r="DY1045" s="4"/>
      <c r="DZ1045" s="4"/>
      <c r="EA1045" s="4"/>
      <c r="EB1045" s="4"/>
      <c r="EC1045" s="4"/>
      <c r="ED1045" s="4"/>
      <c r="EE1045" s="4"/>
      <c r="EF1045" s="4"/>
      <c r="EG1045" s="4"/>
      <c r="EH1045" s="4"/>
      <c r="EI1045" s="4"/>
      <c r="EJ1045" s="4"/>
      <c r="EK1045" s="4"/>
      <c r="EL1045" s="4"/>
      <c r="EM1045" s="4"/>
      <c r="EN1045" s="4"/>
      <c r="EO1045" s="4"/>
      <c r="EP1045" s="4"/>
      <c r="EQ1045" s="4"/>
      <c r="ER1045" s="4"/>
      <c r="ES1045" s="4"/>
      <c r="ET1045" s="4"/>
      <c r="EU1045" s="4"/>
      <c r="EV1045" s="4"/>
      <c r="EW1045" s="4"/>
      <c r="EX1045" s="4"/>
      <c r="EY1045" s="4"/>
      <c r="EZ1045" s="4"/>
      <c r="FA1045" s="4"/>
      <c r="FB1045" s="4"/>
      <c r="FC1045" s="4"/>
      <c r="FD1045" s="4"/>
      <c r="FE1045" s="4"/>
      <c r="FF1045" s="4"/>
      <c r="FG1045" s="4"/>
      <c r="FH1045" s="4"/>
      <c r="FI1045" s="4"/>
      <c r="FJ1045" s="4"/>
      <c r="FK1045" s="4"/>
      <c r="FL1045" s="4"/>
      <c r="FM1045" s="4"/>
      <c r="FN1045" s="4"/>
      <c r="FO1045" s="4"/>
      <c r="FP1045" s="4"/>
      <c r="FQ1045" s="4"/>
      <c r="FR1045" s="4"/>
      <c r="FS1045" s="4"/>
      <c r="FT1045" s="4"/>
      <c r="FU1045" s="4"/>
      <c r="FV1045" s="4"/>
      <c r="FW1045" s="4"/>
      <c r="FX1045" s="4"/>
      <c r="FY1045" s="4"/>
      <c r="FZ1045" s="4"/>
      <c r="GA1045" s="4"/>
      <c r="GB1045" s="4"/>
      <c r="GC1045" s="4"/>
      <c r="GD1045" s="4"/>
      <c r="GE1045" s="4"/>
      <c r="GF1045" s="4"/>
      <c r="GG1045" s="4"/>
      <c r="GH1045" s="4"/>
      <c r="GI1045" s="4"/>
      <c r="GJ1045" s="4"/>
      <c r="GK1045" s="4"/>
      <c r="GL1045" s="4"/>
      <c r="GM1045" s="4"/>
      <c r="GN1045" s="4"/>
      <c r="GO1045" s="4"/>
      <c r="GP1045" s="4"/>
      <c r="GQ1045" s="4"/>
      <c r="GR1045" s="4"/>
      <c r="GS1045" s="4"/>
      <c r="GT1045" s="4"/>
      <c r="GU1045" s="4"/>
      <c r="GV1045" s="4"/>
      <c r="GW1045" s="4"/>
      <c r="GX1045" s="4"/>
      <c r="GY1045" s="4"/>
      <c r="GZ1045" s="4"/>
      <c r="HA1045" s="4"/>
      <c r="HB1045" s="4"/>
      <c r="HC1045" s="4"/>
      <c r="HD1045" s="4"/>
      <c r="HE1045" s="4"/>
      <c r="HF1045" s="4"/>
      <c r="HG1045" s="4"/>
      <c r="HH1045" s="4"/>
      <c r="HI1045" s="4"/>
      <c r="HJ1045" s="4"/>
      <c r="HK1045" s="4"/>
      <c r="HL1045" s="4"/>
      <c r="HM1045" s="4"/>
      <c r="HN1045" s="4"/>
      <c r="HO1045" s="4"/>
      <c r="HP1045" s="4"/>
      <c r="HQ1045" s="4"/>
      <c r="HR1045" s="4"/>
      <c r="HS1045" s="4"/>
      <c r="HT1045" s="4"/>
      <c r="HU1045" s="4"/>
      <c r="HV1045" s="4"/>
      <c r="HW1045" s="4"/>
      <c r="HX1045" s="4"/>
      <c r="HY1045" s="4"/>
      <c r="HZ1045" s="4"/>
      <c r="IA1045" s="4"/>
      <c r="IB1045" s="4"/>
      <c r="IC1045" s="4"/>
      <c r="ID1045" s="4"/>
      <c r="IE1045" s="4"/>
      <c r="IF1045" s="4"/>
      <c r="IG1045" s="4"/>
      <c r="IH1045" s="4"/>
      <c r="II1045" s="4"/>
      <c r="IJ1045" s="4"/>
      <c r="IK1045" s="4"/>
      <c r="IL1045" s="4"/>
      <c r="IM1045" s="4"/>
      <c r="IN1045" s="4"/>
      <c r="IO1045" s="4"/>
      <c r="IP1045" s="4"/>
      <c r="IQ1045" s="4"/>
      <c r="IR1045" s="4"/>
      <c r="IS1045" s="4"/>
      <c r="IT1045" s="4"/>
      <c r="IU1045" s="4"/>
      <c r="IV1045" s="4"/>
    </row>
    <row r="1047" spans="1:256" s="209" customFormat="1">
      <c r="A1047" s="121"/>
      <c r="B1047" s="115"/>
      <c r="C1047" s="116"/>
      <c r="D1047" s="117"/>
      <c r="E1047" s="118"/>
      <c r="F1047" s="119"/>
      <c r="G1047" s="120"/>
      <c r="H1047" s="5"/>
      <c r="I1047" s="39"/>
      <c r="J1047" s="40"/>
      <c r="K1047" s="41"/>
      <c r="L1047" s="37"/>
      <c r="N1047" s="38"/>
      <c r="O1047" s="38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  <c r="AC1047" s="4"/>
      <c r="AD1047" s="4"/>
      <c r="AE1047" s="4"/>
      <c r="AF1047" s="4"/>
      <c r="AG1047" s="4"/>
      <c r="AH1047" s="4"/>
      <c r="AI1047" s="4"/>
      <c r="AJ1047" s="4"/>
      <c r="AK1047" s="4"/>
      <c r="AL1047" s="4"/>
      <c r="AM1047" s="4"/>
      <c r="AN1047" s="4"/>
      <c r="AO1047" s="4"/>
      <c r="AP1047" s="4"/>
      <c r="AQ1047" s="4"/>
      <c r="AR1047" s="4"/>
      <c r="AS1047" s="4"/>
      <c r="AT1047" s="4"/>
      <c r="AU1047" s="4"/>
      <c r="AV1047" s="4"/>
      <c r="AW1047" s="4"/>
      <c r="AX1047" s="4"/>
      <c r="AY1047" s="4"/>
      <c r="AZ1047" s="4"/>
      <c r="BA1047" s="4"/>
      <c r="BB1047" s="4"/>
      <c r="BC1047" s="4"/>
      <c r="BD1047" s="4"/>
      <c r="BE1047" s="4"/>
      <c r="BF1047" s="4"/>
      <c r="BG1047" s="4"/>
      <c r="BH1047" s="4"/>
      <c r="BI1047" s="4"/>
      <c r="BJ1047" s="4"/>
      <c r="BK1047" s="4"/>
      <c r="BL1047" s="4"/>
      <c r="BM1047" s="4"/>
      <c r="BN1047" s="4"/>
      <c r="BO1047" s="4"/>
      <c r="BP1047" s="4"/>
      <c r="BQ1047" s="4"/>
      <c r="BR1047" s="4"/>
      <c r="BS1047" s="4"/>
      <c r="BT1047" s="4"/>
      <c r="BU1047" s="4"/>
      <c r="BV1047" s="4"/>
      <c r="BW1047" s="4"/>
      <c r="BX1047" s="4"/>
      <c r="BY1047" s="4"/>
      <c r="BZ1047" s="4"/>
      <c r="CA1047" s="4"/>
      <c r="CB1047" s="4"/>
      <c r="CC1047" s="4"/>
      <c r="CD1047" s="4"/>
      <c r="CE1047" s="4"/>
      <c r="CF1047" s="4"/>
      <c r="CG1047" s="4"/>
      <c r="CH1047" s="4"/>
      <c r="CI1047" s="4"/>
      <c r="CJ1047" s="4"/>
      <c r="CK1047" s="4"/>
      <c r="CL1047" s="4"/>
      <c r="CM1047" s="4"/>
      <c r="CN1047" s="4"/>
      <c r="CO1047" s="4"/>
      <c r="CP1047" s="4"/>
      <c r="CQ1047" s="4"/>
      <c r="CR1047" s="4"/>
      <c r="CS1047" s="4"/>
      <c r="CT1047" s="4"/>
      <c r="CU1047" s="4"/>
      <c r="CV1047" s="4"/>
      <c r="CW1047" s="4"/>
      <c r="CX1047" s="4"/>
      <c r="CY1047" s="4"/>
      <c r="CZ1047" s="4"/>
      <c r="DA1047" s="4"/>
      <c r="DB1047" s="4"/>
      <c r="DC1047" s="4"/>
      <c r="DD1047" s="4"/>
      <c r="DE1047" s="4"/>
      <c r="DF1047" s="4"/>
      <c r="DG1047" s="4"/>
      <c r="DH1047" s="4"/>
      <c r="DI1047" s="4"/>
      <c r="DJ1047" s="4"/>
      <c r="DK1047" s="4"/>
      <c r="DL1047" s="4"/>
      <c r="DM1047" s="4"/>
      <c r="DN1047" s="4"/>
      <c r="DO1047" s="4"/>
      <c r="DP1047" s="4"/>
      <c r="DQ1047" s="4"/>
      <c r="DR1047" s="4"/>
      <c r="DS1047" s="4"/>
      <c r="DT1047" s="4"/>
      <c r="DU1047" s="4"/>
      <c r="DV1047" s="4"/>
      <c r="DW1047" s="4"/>
      <c r="DX1047" s="4"/>
      <c r="DY1047" s="4"/>
      <c r="DZ1047" s="4"/>
      <c r="EA1047" s="4"/>
      <c r="EB1047" s="4"/>
      <c r="EC1047" s="4"/>
      <c r="ED1047" s="4"/>
      <c r="EE1047" s="4"/>
      <c r="EF1047" s="4"/>
      <c r="EG1047" s="4"/>
      <c r="EH1047" s="4"/>
      <c r="EI1047" s="4"/>
      <c r="EJ1047" s="4"/>
      <c r="EK1047" s="4"/>
      <c r="EL1047" s="4"/>
      <c r="EM1047" s="4"/>
      <c r="EN1047" s="4"/>
      <c r="EO1047" s="4"/>
      <c r="EP1047" s="4"/>
      <c r="EQ1047" s="4"/>
      <c r="ER1047" s="4"/>
      <c r="ES1047" s="4"/>
      <c r="ET1047" s="4"/>
      <c r="EU1047" s="4"/>
      <c r="EV1047" s="4"/>
      <c r="EW1047" s="4"/>
      <c r="EX1047" s="4"/>
      <c r="EY1047" s="4"/>
      <c r="EZ1047" s="4"/>
      <c r="FA1047" s="4"/>
      <c r="FB1047" s="4"/>
      <c r="FC1047" s="4"/>
      <c r="FD1047" s="4"/>
      <c r="FE1047" s="4"/>
      <c r="FF1047" s="4"/>
      <c r="FG1047" s="4"/>
      <c r="FH1047" s="4"/>
      <c r="FI1047" s="4"/>
      <c r="FJ1047" s="4"/>
      <c r="FK1047" s="4"/>
      <c r="FL1047" s="4"/>
      <c r="FM1047" s="4"/>
      <c r="FN1047" s="4"/>
      <c r="FO1047" s="4"/>
      <c r="FP1047" s="4"/>
      <c r="FQ1047" s="4"/>
      <c r="FR1047" s="4"/>
      <c r="FS1047" s="4"/>
      <c r="FT1047" s="4"/>
      <c r="FU1047" s="4"/>
      <c r="FV1047" s="4"/>
      <c r="FW1047" s="4"/>
      <c r="FX1047" s="4"/>
      <c r="FY1047" s="4"/>
      <c r="FZ1047" s="4"/>
      <c r="GA1047" s="4"/>
      <c r="GB1047" s="4"/>
      <c r="GC1047" s="4"/>
      <c r="GD1047" s="4"/>
      <c r="GE1047" s="4"/>
      <c r="GF1047" s="4"/>
      <c r="GG1047" s="4"/>
      <c r="GH1047" s="4"/>
      <c r="GI1047" s="4"/>
      <c r="GJ1047" s="4"/>
      <c r="GK1047" s="4"/>
      <c r="GL1047" s="4"/>
      <c r="GM1047" s="4"/>
      <c r="GN1047" s="4"/>
      <c r="GO1047" s="4"/>
      <c r="GP1047" s="4"/>
      <c r="GQ1047" s="4"/>
      <c r="GR1047" s="4"/>
      <c r="GS1047" s="4"/>
      <c r="GT1047" s="4"/>
      <c r="GU1047" s="4"/>
      <c r="GV1047" s="4"/>
      <c r="GW1047" s="4"/>
      <c r="GX1047" s="4"/>
      <c r="GY1047" s="4"/>
      <c r="GZ1047" s="4"/>
      <c r="HA1047" s="4"/>
      <c r="HB1047" s="4"/>
      <c r="HC1047" s="4"/>
      <c r="HD1047" s="4"/>
      <c r="HE1047" s="4"/>
      <c r="HF1047" s="4"/>
      <c r="HG1047" s="4"/>
      <c r="HH1047" s="4"/>
      <c r="HI1047" s="4"/>
      <c r="HJ1047" s="4"/>
      <c r="HK1047" s="4"/>
      <c r="HL1047" s="4"/>
      <c r="HM1047" s="4"/>
      <c r="HN1047" s="4"/>
      <c r="HO1047" s="4"/>
      <c r="HP1047" s="4"/>
      <c r="HQ1047" s="4"/>
      <c r="HR1047" s="4"/>
      <c r="HS1047" s="4"/>
      <c r="HT1047" s="4"/>
      <c r="HU1047" s="4"/>
      <c r="HV1047" s="4"/>
      <c r="HW1047" s="4"/>
      <c r="HX1047" s="4"/>
      <c r="HY1047" s="4"/>
      <c r="HZ1047" s="4"/>
      <c r="IA1047" s="4"/>
      <c r="IB1047" s="4"/>
      <c r="IC1047" s="4"/>
      <c r="ID1047" s="4"/>
      <c r="IE1047" s="4"/>
      <c r="IF1047" s="4"/>
      <c r="IG1047" s="4"/>
      <c r="IH1047" s="4"/>
      <c r="II1047" s="4"/>
      <c r="IJ1047" s="4"/>
      <c r="IK1047" s="4"/>
      <c r="IL1047" s="4"/>
      <c r="IM1047" s="4"/>
      <c r="IN1047" s="4"/>
      <c r="IO1047" s="4"/>
      <c r="IP1047" s="4"/>
      <c r="IQ1047" s="4"/>
      <c r="IR1047" s="4"/>
      <c r="IS1047" s="4"/>
      <c r="IT1047" s="4"/>
      <c r="IU1047" s="4"/>
      <c r="IV1047" s="4"/>
    </row>
    <row r="1048" spans="1:256" s="209" customFormat="1">
      <c r="A1048" s="121"/>
      <c r="B1048" s="115"/>
      <c r="C1048" s="116"/>
      <c r="D1048" s="117"/>
      <c r="E1048" s="118"/>
      <c r="F1048" s="119"/>
      <c r="G1048" s="120"/>
      <c r="H1048" s="5"/>
      <c r="I1048" s="39"/>
      <c r="J1048" s="40"/>
      <c r="K1048" s="41"/>
      <c r="L1048" s="37"/>
      <c r="N1048" s="38"/>
      <c r="O1048" s="38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  <c r="AC1048" s="4"/>
      <c r="AD1048" s="4"/>
      <c r="AE1048" s="4"/>
      <c r="AF1048" s="4"/>
      <c r="AG1048" s="4"/>
      <c r="AH1048" s="4"/>
      <c r="AI1048" s="4"/>
      <c r="AJ1048" s="4"/>
      <c r="AK1048" s="4"/>
      <c r="AL1048" s="4"/>
      <c r="AM1048" s="4"/>
      <c r="AN1048" s="4"/>
      <c r="AO1048" s="4"/>
      <c r="AP1048" s="4"/>
      <c r="AQ1048" s="4"/>
      <c r="AR1048" s="4"/>
      <c r="AS1048" s="4"/>
      <c r="AT1048" s="4"/>
      <c r="AU1048" s="4"/>
      <c r="AV1048" s="4"/>
      <c r="AW1048" s="4"/>
      <c r="AX1048" s="4"/>
      <c r="AY1048" s="4"/>
      <c r="AZ1048" s="4"/>
      <c r="BA1048" s="4"/>
      <c r="BB1048" s="4"/>
      <c r="BC1048" s="4"/>
      <c r="BD1048" s="4"/>
      <c r="BE1048" s="4"/>
      <c r="BF1048" s="4"/>
      <c r="BG1048" s="4"/>
      <c r="BH1048" s="4"/>
      <c r="BI1048" s="4"/>
      <c r="BJ1048" s="4"/>
      <c r="BK1048" s="4"/>
      <c r="BL1048" s="4"/>
      <c r="BM1048" s="4"/>
      <c r="BN1048" s="4"/>
      <c r="BO1048" s="4"/>
      <c r="BP1048" s="4"/>
      <c r="BQ1048" s="4"/>
      <c r="BR1048" s="4"/>
      <c r="BS1048" s="4"/>
      <c r="BT1048" s="4"/>
      <c r="BU1048" s="4"/>
      <c r="BV1048" s="4"/>
      <c r="BW1048" s="4"/>
      <c r="BX1048" s="4"/>
      <c r="BY1048" s="4"/>
      <c r="BZ1048" s="4"/>
      <c r="CA1048" s="4"/>
      <c r="CB1048" s="4"/>
      <c r="CC1048" s="4"/>
      <c r="CD1048" s="4"/>
      <c r="CE1048" s="4"/>
      <c r="CF1048" s="4"/>
      <c r="CG1048" s="4"/>
      <c r="CH1048" s="4"/>
      <c r="CI1048" s="4"/>
      <c r="CJ1048" s="4"/>
      <c r="CK1048" s="4"/>
      <c r="CL1048" s="4"/>
      <c r="CM1048" s="4"/>
      <c r="CN1048" s="4"/>
      <c r="CO1048" s="4"/>
      <c r="CP1048" s="4"/>
      <c r="CQ1048" s="4"/>
      <c r="CR1048" s="4"/>
      <c r="CS1048" s="4"/>
      <c r="CT1048" s="4"/>
      <c r="CU1048" s="4"/>
      <c r="CV1048" s="4"/>
      <c r="CW1048" s="4"/>
      <c r="CX1048" s="4"/>
      <c r="CY1048" s="4"/>
      <c r="CZ1048" s="4"/>
      <c r="DA1048" s="4"/>
      <c r="DB1048" s="4"/>
      <c r="DC1048" s="4"/>
      <c r="DD1048" s="4"/>
      <c r="DE1048" s="4"/>
      <c r="DF1048" s="4"/>
      <c r="DG1048" s="4"/>
      <c r="DH1048" s="4"/>
      <c r="DI1048" s="4"/>
      <c r="DJ1048" s="4"/>
      <c r="DK1048" s="4"/>
      <c r="DL1048" s="4"/>
      <c r="DM1048" s="4"/>
      <c r="DN1048" s="4"/>
      <c r="DO1048" s="4"/>
      <c r="DP1048" s="4"/>
      <c r="DQ1048" s="4"/>
      <c r="DR1048" s="4"/>
      <c r="DS1048" s="4"/>
      <c r="DT1048" s="4"/>
      <c r="DU1048" s="4"/>
      <c r="DV1048" s="4"/>
      <c r="DW1048" s="4"/>
      <c r="DX1048" s="4"/>
      <c r="DY1048" s="4"/>
      <c r="DZ1048" s="4"/>
      <c r="EA1048" s="4"/>
      <c r="EB1048" s="4"/>
      <c r="EC1048" s="4"/>
      <c r="ED1048" s="4"/>
      <c r="EE1048" s="4"/>
      <c r="EF1048" s="4"/>
      <c r="EG1048" s="4"/>
      <c r="EH1048" s="4"/>
      <c r="EI1048" s="4"/>
      <c r="EJ1048" s="4"/>
      <c r="EK1048" s="4"/>
      <c r="EL1048" s="4"/>
      <c r="EM1048" s="4"/>
      <c r="EN1048" s="4"/>
      <c r="EO1048" s="4"/>
      <c r="EP1048" s="4"/>
      <c r="EQ1048" s="4"/>
      <c r="ER1048" s="4"/>
      <c r="ES1048" s="4"/>
      <c r="ET1048" s="4"/>
      <c r="EU1048" s="4"/>
      <c r="EV1048" s="4"/>
      <c r="EW1048" s="4"/>
      <c r="EX1048" s="4"/>
      <c r="EY1048" s="4"/>
      <c r="EZ1048" s="4"/>
      <c r="FA1048" s="4"/>
      <c r="FB1048" s="4"/>
      <c r="FC1048" s="4"/>
      <c r="FD1048" s="4"/>
      <c r="FE1048" s="4"/>
      <c r="FF1048" s="4"/>
      <c r="FG1048" s="4"/>
      <c r="FH1048" s="4"/>
      <c r="FI1048" s="4"/>
      <c r="FJ1048" s="4"/>
      <c r="FK1048" s="4"/>
      <c r="FL1048" s="4"/>
      <c r="FM1048" s="4"/>
      <c r="FN1048" s="4"/>
      <c r="FO1048" s="4"/>
      <c r="FP1048" s="4"/>
      <c r="FQ1048" s="4"/>
      <c r="FR1048" s="4"/>
      <c r="FS1048" s="4"/>
      <c r="FT1048" s="4"/>
      <c r="FU1048" s="4"/>
      <c r="FV1048" s="4"/>
      <c r="FW1048" s="4"/>
      <c r="FX1048" s="4"/>
      <c r="FY1048" s="4"/>
      <c r="FZ1048" s="4"/>
      <c r="GA1048" s="4"/>
      <c r="GB1048" s="4"/>
      <c r="GC1048" s="4"/>
      <c r="GD1048" s="4"/>
      <c r="GE1048" s="4"/>
      <c r="GF1048" s="4"/>
      <c r="GG1048" s="4"/>
      <c r="GH1048" s="4"/>
      <c r="GI1048" s="4"/>
      <c r="GJ1048" s="4"/>
      <c r="GK1048" s="4"/>
      <c r="GL1048" s="4"/>
      <c r="GM1048" s="4"/>
      <c r="GN1048" s="4"/>
      <c r="GO1048" s="4"/>
      <c r="GP1048" s="4"/>
      <c r="GQ1048" s="4"/>
      <c r="GR1048" s="4"/>
      <c r="GS1048" s="4"/>
      <c r="GT1048" s="4"/>
      <c r="GU1048" s="4"/>
      <c r="GV1048" s="4"/>
      <c r="GW1048" s="4"/>
      <c r="GX1048" s="4"/>
      <c r="GY1048" s="4"/>
      <c r="GZ1048" s="4"/>
      <c r="HA1048" s="4"/>
      <c r="HB1048" s="4"/>
      <c r="HC1048" s="4"/>
      <c r="HD1048" s="4"/>
      <c r="HE1048" s="4"/>
      <c r="HF1048" s="4"/>
      <c r="HG1048" s="4"/>
      <c r="HH1048" s="4"/>
      <c r="HI1048" s="4"/>
      <c r="HJ1048" s="4"/>
      <c r="HK1048" s="4"/>
      <c r="HL1048" s="4"/>
      <c r="HM1048" s="4"/>
      <c r="HN1048" s="4"/>
      <c r="HO1048" s="4"/>
      <c r="HP1048" s="4"/>
      <c r="HQ1048" s="4"/>
      <c r="HR1048" s="4"/>
      <c r="HS1048" s="4"/>
      <c r="HT1048" s="4"/>
      <c r="HU1048" s="4"/>
      <c r="HV1048" s="4"/>
      <c r="HW1048" s="4"/>
      <c r="HX1048" s="4"/>
      <c r="HY1048" s="4"/>
      <c r="HZ1048" s="4"/>
      <c r="IA1048" s="4"/>
      <c r="IB1048" s="4"/>
      <c r="IC1048" s="4"/>
      <c r="ID1048" s="4"/>
      <c r="IE1048" s="4"/>
      <c r="IF1048" s="4"/>
      <c r="IG1048" s="4"/>
      <c r="IH1048" s="4"/>
      <c r="II1048" s="4"/>
      <c r="IJ1048" s="4"/>
      <c r="IK1048" s="4"/>
      <c r="IL1048" s="4"/>
      <c r="IM1048" s="4"/>
      <c r="IN1048" s="4"/>
      <c r="IO1048" s="4"/>
      <c r="IP1048" s="4"/>
      <c r="IQ1048" s="4"/>
      <c r="IR1048" s="4"/>
      <c r="IS1048" s="4"/>
      <c r="IT1048" s="4"/>
      <c r="IU1048" s="4"/>
      <c r="IV1048" s="4"/>
    </row>
    <row r="1049" spans="1:256" s="209" customFormat="1">
      <c r="A1049" s="121"/>
      <c r="B1049" s="115"/>
      <c r="C1049" s="116"/>
      <c r="D1049" s="117"/>
      <c r="E1049" s="118"/>
      <c r="F1049" s="119"/>
      <c r="G1049" s="120"/>
      <c r="H1049" s="5"/>
      <c r="I1049" s="39"/>
      <c r="J1049" s="40"/>
      <c r="K1049" s="41"/>
      <c r="L1049" s="37"/>
      <c r="N1049" s="38"/>
      <c r="O1049" s="38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  <c r="AC1049" s="4"/>
      <c r="AD1049" s="4"/>
      <c r="AE1049" s="4"/>
      <c r="AF1049" s="4"/>
      <c r="AG1049" s="4"/>
      <c r="AH1049" s="4"/>
      <c r="AI1049" s="4"/>
      <c r="AJ1049" s="4"/>
      <c r="AK1049" s="4"/>
      <c r="AL1049" s="4"/>
      <c r="AM1049" s="4"/>
      <c r="AN1049" s="4"/>
      <c r="AO1049" s="4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  <c r="AZ1049" s="4"/>
      <c r="BA1049" s="4"/>
      <c r="BB1049" s="4"/>
      <c r="BC1049" s="4"/>
      <c r="BD1049" s="4"/>
      <c r="BE1049" s="4"/>
      <c r="BF1049" s="4"/>
      <c r="BG1049" s="4"/>
      <c r="BH1049" s="4"/>
      <c r="BI1049" s="4"/>
      <c r="BJ1049" s="4"/>
      <c r="BK1049" s="4"/>
      <c r="BL1049" s="4"/>
      <c r="BM1049" s="4"/>
      <c r="BN1049" s="4"/>
      <c r="BO1049" s="4"/>
      <c r="BP1049" s="4"/>
      <c r="BQ1049" s="4"/>
      <c r="BR1049" s="4"/>
      <c r="BS1049" s="4"/>
      <c r="BT1049" s="4"/>
      <c r="BU1049" s="4"/>
      <c r="BV1049" s="4"/>
      <c r="BW1049" s="4"/>
      <c r="BX1049" s="4"/>
      <c r="BY1049" s="4"/>
      <c r="BZ1049" s="4"/>
      <c r="CA1049" s="4"/>
      <c r="CB1049" s="4"/>
      <c r="CC1049" s="4"/>
      <c r="CD1049" s="4"/>
      <c r="CE1049" s="4"/>
      <c r="CF1049" s="4"/>
      <c r="CG1049" s="4"/>
      <c r="CH1049" s="4"/>
      <c r="CI1049" s="4"/>
      <c r="CJ1049" s="4"/>
      <c r="CK1049" s="4"/>
      <c r="CL1049" s="4"/>
      <c r="CM1049" s="4"/>
      <c r="CN1049" s="4"/>
      <c r="CO1049" s="4"/>
      <c r="CP1049" s="4"/>
      <c r="CQ1049" s="4"/>
      <c r="CR1049" s="4"/>
      <c r="CS1049" s="4"/>
      <c r="CT1049" s="4"/>
      <c r="CU1049" s="4"/>
      <c r="CV1049" s="4"/>
      <c r="CW1049" s="4"/>
      <c r="CX1049" s="4"/>
      <c r="CY1049" s="4"/>
      <c r="CZ1049" s="4"/>
      <c r="DA1049" s="4"/>
      <c r="DB1049" s="4"/>
      <c r="DC1049" s="4"/>
      <c r="DD1049" s="4"/>
      <c r="DE1049" s="4"/>
      <c r="DF1049" s="4"/>
      <c r="DG1049" s="4"/>
      <c r="DH1049" s="4"/>
      <c r="DI1049" s="4"/>
      <c r="DJ1049" s="4"/>
      <c r="DK1049" s="4"/>
      <c r="DL1049" s="4"/>
      <c r="DM1049" s="4"/>
      <c r="DN1049" s="4"/>
      <c r="DO1049" s="4"/>
      <c r="DP1049" s="4"/>
      <c r="DQ1049" s="4"/>
      <c r="DR1049" s="4"/>
      <c r="DS1049" s="4"/>
      <c r="DT1049" s="4"/>
      <c r="DU1049" s="4"/>
      <c r="DV1049" s="4"/>
      <c r="DW1049" s="4"/>
      <c r="DX1049" s="4"/>
      <c r="DY1049" s="4"/>
      <c r="DZ1049" s="4"/>
      <c r="EA1049" s="4"/>
      <c r="EB1049" s="4"/>
      <c r="EC1049" s="4"/>
      <c r="ED1049" s="4"/>
      <c r="EE1049" s="4"/>
      <c r="EF1049" s="4"/>
      <c r="EG1049" s="4"/>
      <c r="EH1049" s="4"/>
      <c r="EI1049" s="4"/>
      <c r="EJ1049" s="4"/>
      <c r="EK1049" s="4"/>
      <c r="EL1049" s="4"/>
      <c r="EM1049" s="4"/>
      <c r="EN1049" s="4"/>
      <c r="EO1049" s="4"/>
      <c r="EP1049" s="4"/>
      <c r="EQ1049" s="4"/>
      <c r="ER1049" s="4"/>
      <c r="ES1049" s="4"/>
      <c r="ET1049" s="4"/>
      <c r="EU1049" s="4"/>
      <c r="EV1049" s="4"/>
      <c r="EW1049" s="4"/>
      <c r="EX1049" s="4"/>
      <c r="EY1049" s="4"/>
      <c r="EZ1049" s="4"/>
      <c r="FA1049" s="4"/>
      <c r="FB1049" s="4"/>
      <c r="FC1049" s="4"/>
      <c r="FD1049" s="4"/>
      <c r="FE1049" s="4"/>
      <c r="FF1049" s="4"/>
      <c r="FG1049" s="4"/>
      <c r="FH1049" s="4"/>
      <c r="FI1049" s="4"/>
      <c r="FJ1049" s="4"/>
      <c r="FK1049" s="4"/>
      <c r="FL1049" s="4"/>
      <c r="FM1049" s="4"/>
      <c r="FN1049" s="4"/>
      <c r="FO1049" s="4"/>
      <c r="FP1049" s="4"/>
      <c r="FQ1049" s="4"/>
      <c r="FR1049" s="4"/>
      <c r="FS1049" s="4"/>
      <c r="FT1049" s="4"/>
      <c r="FU1049" s="4"/>
      <c r="FV1049" s="4"/>
      <c r="FW1049" s="4"/>
      <c r="FX1049" s="4"/>
      <c r="FY1049" s="4"/>
      <c r="FZ1049" s="4"/>
      <c r="GA1049" s="4"/>
      <c r="GB1049" s="4"/>
      <c r="GC1049" s="4"/>
      <c r="GD1049" s="4"/>
      <c r="GE1049" s="4"/>
      <c r="GF1049" s="4"/>
      <c r="GG1049" s="4"/>
      <c r="GH1049" s="4"/>
      <c r="GI1049" s="4"/>
      <c r="GJ1049" s="4"/>
      <c r="GK1049" s="4"/>
      <c r="GL1049" s="4"/>
      <c r="GM1049" s="4"/>
      <c r="GN1049" s="4"/>
      <c r="GO1049" s="4"/>
      <c r="GP1049" s="4"/>
      <c r="GQ1049" s="4"/>
      <c r="GR1049" s="4"/>
      <c r="GS1049" s="4"/>
      <c r="GT1049" s="4"/>
      <c r="GU1049" s="4"/>
      <c r="GV1049" s="4"/>
      <c r="GW1049" s="4"/>
      <c r="GX1049" s="4"/>
      <c r="GY1049" s="4"/>
      <c r="GZ1049" s="4"/>
      <c r="HA1049" s="4"/>
      <c r="HB1049" s="4"/>
      <c r="HC1049" s="4"/>
      <c r="HD1049" s="4"/>
      <c r="HE1049" s="4"/>
      <c r="HF1049" s="4"/>
      <c r="HG1049" s="4"/>
      <c r="HH1049" s="4"/>
      <c r="HI1049" s="4"/>
      <c r="HJ1049" s="4"/>
      <c r="HK1049" s="4"/>
      <c r="HL1049" s="4"/>
      <c r="HM1049" s="4"/>
      <c r="HN1049" s="4"/>
      <c r="HO1049" s="4"/>
      <c r="HP1049" s="4"/>
      <c r="HQ1049" s="4"/>
      <c r="HR1049" s="4"/>
      <c r="HS1049" s="4"/>
      <c r="HT1049" s="4"/>
      <c r="HU1049" s="4"/>
      <c r="HV1049" s="4"/>
      <c r="HW1049" s="4"/>
      <c r="HX1049" s="4"/>
      <c r="HY1049" s="4"/>
      <c r="HZ1049" s="4"/>
      <c r="IA1049" s="4"/>
      <c r="IB1049" s="4"/>
      <c r="IC1049" s="4"/>
      <c r="ID1049" s="4"/>
      <c r="IE1049" s="4"/>
      <c r="IF1049" s="4"/>
      <c r="IG1049" s="4"/>
      <c r="IH1049" s="4"/>
      <c r="II1049" s="4"/>
      <c r="IJ1049" s="4"/>
      <c r="IK1049" s="4"/>
      <c r="IL1049" s="4"/>
      <c r="IM1049" s="4"/>
      <c r="IN1049" s="4"/>
      <c r="IO1049" s="4"/>
      <c r="IP1049" s="4"/>
      <c r="IQ1049" s="4"/>
      <c r="IR1049" s="4"/>
      <c r="IS1049" s="4"/>
      <c r="IT1049" s="4"/>
      <c r="IU1049" s="4"/>
      <c r="IV1049" s="4"/>
    </row>
    <row r="1051" spans="1:256" s="209" customFormat="1">
      <c r="A1051" s="121"/>
      <c r="B1051" s="115"/>
      <c r="C1051" s="116"/>
      <c r="D1051" s="117"/>
      <c r="E1051" s="118"/>
      <c r="F1051" s="119"/>
      <c r="G1051" s="120"/>
      <c r="H1051" s="5"/>
      <c r="I1051" s="39"/>
      <c r="J1051" s="40"/>
      <c r="K1051" s="41"/>
      <c r="L1051" s="37"/>
      <c r="N1051" s="38"/>
      <c r="O1051" s="38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  <c r="AC1051" s="4"/>
      <c r="AD1051" s="4"/>
      <c r="AE1051" s="4"/>
      <c r="AF1051" s="4"/>
      <c r="AG1051" s="4"/>
      <c r="AH1051" s="4"/>
      <c r="AI1051" s="4"/>
      <c r="AJ1051" s="4"/>
      <c r="AK1051" s="4"/>
      <c r="AL1051" s="4"/>
      <c r="AM1051" s="4"/>
      <c r="AN1051" s="4"/>
      <c r="AO1051" s="4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  <c r="AZ1051" s="4"/>
      <c r="BA1051" s="4"/>
      <c r="BB1051" s="4"/>
      <c r="BC1051" s="4"/>
      <c r="BD1051" s="4"/>
      <c r="BE1051" s="4"/>
      <c r="BF1051" s="4"/>
      <c r="BG1051" s="4"/>
      <c r="BH1051" s="4"/>
      <c r="BI1051" s="4"/>
      <c r="BJ1051" s="4"/>
      <c r="BK1051" s="4"/>
      <c r="BL1051" s="4"/>
      <c r="BM1051" s="4"/>
      <c r="BN1051" s="4"/>
      <c r="BO1051" s="4"/>
      <c r="BP1051" s="4"/>
      <c r="BQ1051" s="4"/>
      <c r="BR1051" s="4"/>
      <c r="BS1051" s="4"/>
      <c r="BT1051" s="4"/>
      <c r="BU1051" s="4"/>
      <c r="BV1051" s="4"/>
      <c r="BW1051" s="4"/>
      <c r="BX1051" s="4"/>
      <c r="BY1051" s="4"/>
      <c r="BZ1051" s="4"/>
      <c r="CA1051" s="4"/>
      <c r="CB1051" s="4"/>
      <c r="CC1051" s="4"/>
      <c r="CD1051" s="4"/>
      <c r="CE1051" s="4"/>
      <c r="CF1051" s="4"/>
      <c r="CG1051" s="4"/>
      <c r="CH1051" s="4"/>
      <c r="CI1051" s="4"/>
      <c r="CJ1051" s="4"/>
      <c r="CK1051" s="4"/>
      <c r="CL1051" s="4"/>
      <c r="CM1051" s="4"/>
      <c r="CN1051" s="4"/>
      <c r="CO1051" s="4"/>
      <c r="CP1051" s="4"/>
      <c r="CQ1051" s="4"/>
      <c r="CR1051" s="4"/>
      <c r="CS1051" s="4"/>
      <c r="CT1051" s="4"/>
      <c r="CU1051" s="4"/>
      <c r="CV1051" s="4"/>
      <c r="CW1051" s="4"/>
      <c r="CX1051" s="4"/>
      <c r="CY1051" s="4"/>
      <c r="CZ1051" s="4"/>
      <c r="DA1051" s="4"/>
      <c r="DB1051" s="4"/>
      <c r="DC1051" s="4"/>
      <c r="DD1051" s="4"/>
      <c r="DE1051" s="4"/>
      <c r="DF1051" s="4"/>
      <c r="DG1051" s="4"/>
      <c r="DH1051" s="4"/>
      <c r="DI1051" s="4"/>
      <c r="DJ1051" s="4"/>
      <c r="DK1051" s="4"/>
      <c r="DL1051" s="4"/>
      <c r="DM1051" s="4"/>
      <c r="DN1051" s="4"/>
      <c r="DO1051" s="4"/>
      <c r="DP1051" s="4"/>
      <c r="DQ1051" s="4"/>
      <c r="DR1051" s="4"/>
      <c r="DS1051" s="4"/>
      <c r="DT1051" s="4"/>
      <c r="DU1051" s="4"/>
      <c r="DV1051" s="4"/>
      <c r="DW1051" s="4"/>
      <c r="DX1051" s="4"/>
      <c r="DY1051" s="4"/>
      <c r="DZ1051" s="4"/>
      <c r="EA1051" s="4"/>
      <c r="EB1051" s="4"/>
      <c r="EC1051" s="4"/>
      <c r="ED1051" s="4"/>
      <c r="EE1051" s="4"/>
      <c r="EF1051" s="4"/>
      <c r="EG1051" s="4"/>
      <c r="EH1051" s="4"/>
      <c r="EI1051" s="4"/>
      <c r="EJ1051" s="4"/>
      <c r="EK1051" s="4"/>
      <c r="EL1051" s="4"/>
      <c r="EM1051" s="4"/>
      <c r="EN1051" s="4"/>
      <c r="EO1051" s="4"/>
      <c r="EP1051" s="4"/>
      <c r="EQ1051" s="4"/>
      <c r="ER1051" s="4"/>
      <c r="ES1051" s="4"/>
      <c r="ET1051" s="4"/>
      <c r="EU1051" s="4"/>
      <c r="EV1051" s="4"/>
      <c r="EW1051" s="4"/>
      <c r="EX1051" s="4"/>
      <c r="EY1051" s="4"/>
      <c r="EZ1051" s="4"/>
      <c r="FA1051" s="4"/>
      <c r="FB1051" s="4"/>
      <c r="FC1051" s="4"/>
      <c r="FD1051" s="4"/>
      <c r="FE1051" s="4"/>
      <c r="FF1051" s="4"/>
      <c r="FG1051" s="4"/>
      <c r="FH1051" s="4"/>
      <c r="FI1051" s="4"/>
      <c r="FJ1051" s="4"/>
      <c r="FK1051" s="4"/>
      <c r="FL1051" s="4"/>
      <c r="FM1051" s="4"/>
      <c r="FN1051" s="4"/>
      <c r="FO1051" s="4"/>
      <c r="FP1051" s="4"/>
      <c r="FQ1051" s="4"/>
      <c r="FR1051" s="4"/>
      <c r="FS1051" s="4"/>
      <c r="FT1051" s="4"/>
      <c r="FU1051" s="4"/>
      <c r="FV1051" s="4"/>
      <c r="FW1051" s="4"/>
      <c r="FX1051" s="4"/>
      <c r="FY1051" s="4"/>
      <c r="FZ1051" s="4"/>
      <c r="GA1051" s="4"/>
      <c r="GB1051" s="4"/>
      <c r="GC1051" s="4"/>
      <c r="GD1051" s="4"/>
      <c r="GE1051" s="4"/>
      <c r="GF1051" s="4"/>
      <c r="GG1051" s="4"/>
      <c r="GH1051" s="4"/>
      <c r="GI1051" s="4"/>
      <c r="GJ1051" s="4"/>
      <c r="GK1051" s="4"/>
      <c r="GL1051" s="4"/>
      <c r="GM1051" s="4"/>
      <c r="GN1051" s="4"/>
      <c r="GO1051" s="4"/>
      <c r="GP1051" s="4"/>
      <c r="GQ1051" s="4"/>
      <c r="GR1051" s="4"/>
      <c r="GS1051" s="4"/>
      <c r="GT1051" s="4"/>
      <c r="GU1051" s="4"/>
      <c r="GV1051" s="4"/>
      <c r="GW1051" s="4"/>
      <c r="GX1051" s="4"/>
      <c r="GY1051" s="4"/>
      <c r="GZ1051" s="4"/>
      <c r="HA1051" s="4"/>
      <c r="HB1051" s="4"/>
      <c r="HC1051" s="4"/>
      <c r="HD1051" s="4"/>
      <c r="HE1051" s="4"/>
      <c r="HF1051" s="4"/>
      <c r="HG1051" s="4"/>
      <c r="HH1051" s="4"/>
      <c r="HI1051" s="4"/>
      <c r="HJ1051" s="4"/>
      <c r="HK1051" s="4"/>
      <c r="HL1051" s="4"/>
      <c r="HM1051" s="4"/>
      <c r="HN1051" s="4"/>
      <c r="HO1051" s="4"/>
      <c r="HP1051" s="4"/>
      <c r="HQ1051" s="4"/>
      <c r="HR1051" s="4"/>
      <c r="HS1051" s="4"/>
      <c r="HT1051" s="4"/>
      <c r="HU1051" s="4"/>
      <c r="HV1051" s="4"/>
      <c r="HW1051" s="4"/>
      <c r="HX1051" s="4"/>
      <c r="HY1051" s="4"/>
      <c r="HZ1051" s="4"/>
      <c r="IA1051" s="4"/>
      <c r="IB1051" s="4"/>
      <c r="IC1051" s="4"/>
      <c r="ID1051" s="4"/>
      <c r="IE1051" s="4"/>
      <c r="IF1051" s="4"/>
      <c r="IG1051" s="4"/>
      <c r="IH1051" s="4"/>
      <c r="II1051" s="4"/>
      <c r="IJ1051" s="4"/>
      <c r="IK1051" s="4"/>
      <c r="IL1051" s="4"/>
      <c r="IM1051" s="4"/>
      <c r="IN1051" s="4"/>
      <c r="IO1051" s="4"/>
      <c r="IP1051" s="4"/>
      <c r="IQ1051" s="4"/>
      <c r="IR1051" s="4"/>
      <c r="IS1051" s="4"/>
      <c r="IT1051" s="4"/>
      <c r="IU1051" s="4"/>
      <c r="IV1051" s="4"/>
    </row>
    <row r="1053" spans="1:256" s="209" customFormat="1">
      <c r="A1053" s="121"/>
      <c r="B1053" s="115"/>
      <c r="C1053" s="116"/>
      <c r="D1053" s="117"/>
      <c r="E1053" s="118"/>
      <c r="F1053" s="119"/>
      <c r="G1053" s="120"/>
      <c r="H1053" s="5"/>
      <c r="I1053" s="39"/>
      <c r="J1053" s="40"/>
      <c r="K1053" s="41"/>
      <c r="L1053" s="37"/>
      <c r="N1053" s="38"/>
      <c r="O1053" s="38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  <c r="AC1053" s="4"/>
      <c r="AD1053" s="4"/>
      <c r="AE1053" s="4"/>
      <c r="AF1053" s="4"/>
      <c r="AG1053" s="4"/>
      <c r="AH1053" s="4"/>
      <c r="AI1053" s="4"/>
      <c r="AJ1053" s="4"/>
      <c r="AK1053" s="4"/>
      <c r="AL1053" s="4"/>
      <c r="AM1053" s="4"/>
      <c r="AN1053" s="4"/>
      <c r="AO1053" s="4"/>
      <c r="AP1053" s="4"/>
      <c r="AQ1053" s="4"/>
      <c r="AR1053" s="4"/>
      <c r="AS1053" s="4"/>
      <c r="AT1053" s="4"/>
      <c r="AU1053" s="4"/>
      <c r="AV1053" s="4"/>
      <c r="AW1053" s="4"/>
      <c r="AX1053" s="4"/>
      <c r="AY1053" s="4"/>
      <c r="AZ1053" s="4"/>
      <c r="BA1053" s="4"/>
      <c r="BB1053" s="4"/>
      <c r="BC1053" s="4"/>
      <c r="BD1053" s="4"/>
      <c r="BE1053" s="4"/>
      <c r="BF1053" s="4"/>
      <c r="BG1053" s="4"/>
      <c r="BH1053" s="4"/>
      <c r="BI1053" s="4"/>
      <c r="BJ1053" s="4"/>
      <c r="BK1053" s="4"/>
      <c r="BL1053" s="4"/>
      <c r="BM1053" s="4"/>
      <c r="BN1053" s="4"/>
      <c r="BO1053" s="4"/>
      <c r="BP1053" s="4"/>
      <c r="BQ1053" s="4"/>
      <c r="BR1053" s="4"/>
      <c r="BS1053" s="4"/>
      <c r="BT1053" s="4"/>
      <c r="BU1053" s="4"/>
      <c r="BV1053" s="4"/>
      <c r="BW1053" s="4"/>
      <c r="BX1053" s="4"/>
      <c r="BY1053" s="4"/>
      <c r="BZ1053" s="4"/>
      <c r="CA1053" s="4"/>
      <c r="CB1053" s="4"/>
      <c r="CC1053" s="4"/>
      <c r="CD1053" s="4"/>
      <c r="CE1053" s="4"/>
      <c r="CF1053" s="4"/>
      <c r="CG1053" s="4"/>
      <c r="CH1053" s="4"/>
      <c r="CI1053" s="4"/>
      <c r="CJ1053" s="4"/>
      <c r="CK1053" s="4"/>
      <c r="CL1053" s="4"/>
      <c r="CM1053" s="4"/>
      <c r="CN1053" s="4"/>
      <c r="CO1053" s="4"/>
      <c r="CP1053" s="4"/>
      <c r="CQ1053" s="4"/>
      <c r="CR1053" s="4"/>
      <c r="CS1053" s="4"/>
      <c r="CT1053" s="4"/>
      <c r="CU1053" s="4"/>
      <c r="CV1053" s="4"/>
      <c r="CW1053" s="4"/>
      <c r="CX1053" s="4"/>
      <c r="CY1053" s="4"/>
      <c r="CZ1053" s="4"/>
      <c r="DA1053" s="4"/>
      <c r="DB1053" s="4"/>
      <c r="DC1053" s="4"/>
      <c r="DD1053" s="4"/>
      <c r="DE1053" s="4"/>
      <c r="DF1053" s="4"/>
      <c r="DG1053" s="4"/>
      <c r="DH1053" s="4"/>
      <c r="DI1053" s="4"/>
      <c r="DJ1053" s="4"/>
      <c r="DK1053" s="4"/>
      <c r="DL1053" s="4"/>
      <c r="DM1053" s="4"/>
      <c r="DN1053" s="4"/>
      <c r="DO1053" s="4"/>
      <c r="DP1053" s="4"/>
      <c r="DQ1053" s="4"/>
      <c r="DR1053" s="4"/>
      <c r="DS1053" s="4"/>
      <c r="DT1053" s="4"/>
      <c r="DU1053" s="4"/>
      <c r="DV1053" s="4"/>
      <c r="DW1053" s="4"/>
      <c r="DX1053" s="4"/>
      <c r="DY1053" s="4"/>
      <c r="DZ1053" s="4"/>
      <c r="EA1053" s="4"/>
      <c r="EB1053" s="4"/>
      <c r="EC1053" s="4"/>
      <c r="ED1053" s="4"/>
      <c r="EE1053" s="4"/>
      <c r="EF1053" s="4"/>
      <c r="EG1053" s="4"/>
      <c r="EH1053" s="4"/>
      <c r="EI1053" s="4"/>
      <c r="EJ1053" s="4"/>
      <c r="EK1053" s="4"/>
      <c r="EL1053" s="4"/>
      <c r="EM1053" s="4"/>
      <c r="EN1053" s="4"/>
      <c r="EO1053" s="4"/>
      <c r="EP1053" s="4"/>
      <c r="EQ1053" s="4"/>
      <c r="ER1053" s="4"/>
      <c r="ES1053" s="4"/>
      <c r="ET1053" s="4"/>
      <c r="EU1053" s="4"/>
      <c r="EV1053" s="4"/>
      <c r="EW1053" s="4"/>
      <c r="EX1053" s="4"/>
      <c r="EY1053" s="4"/>
      <c r="EZ1053" s="4"/>
      <c r="FA1053" s="4"/>
      <c r="FB1053" s="4"/>
      <c r="FC1053" s="4"/>
      <c r="FD1053" s="4"/>
      <c r="FE1053" s="4"/>
      <c r="FF1053" s="4"/>
      <c r="FG1053" s="4"/>
      <c r="FH1053" s="4"/>
      <c r="FI1053" s="4"/>
      <c r="FJ1053" s="4"/>
      <c r="FK1053" s="4"/>
      <c r="FL1053" s="4"/>
      <c r="FM1053" s="4"/>
      <c r="FN1053" s="4"/>
      <c r="FO1053" s="4"/>
      <c r="FP1053" s="4"/>
      <c r="FQ1053" s="4"/>
      <c r="FR1053" s="4"/>
      <c r="FS1053" s="4"/>
      <c r="FT1053" s="4"/>
      <c r="FU1053" s="4"/>
      <c r="FV1053" s="4"/>
      <c r="FW1053" s="4"/>
      <c r="FX1053" s="4"/>
      <c r="FY1053" s="4"/>
      <c r="FZ1053" s="4"/>
      <c r="GA1053" s="4"/>
      <c r="GB1053" s="4"/>
      <c r="GC1053" s="4"/>
      <c r="GD1053" s="4"/>
      <c r="GE1053" s="4"/>
      <c r="GF1053" s="4"/>
      <c r="GG1053" s="4"/>
      <c r="GH1053" s="4"/>
      <c r="GI1053" s="4"/>
      <c r="GJ1053" s="4"/>
      <c r="GK1053" s="4"/>
      <c r="GL1053" s="4"/>
      <c r="GM1053" s="4"/>
      <c r="GN1053" s="4"/>
      <c r="GO1053" s="4"/>
      <c r="GP1053" s="4"/>
      <c r="GQ1053" s="4"/>
      <c r="GR1053" s="4"/>
      <c r="GS1053" s="4"/>
      <c r="GT1053" s="4"/>
      <c r="GU1053" s="4"/>
      <c r="GV1053" s="4"/>
      <c r="GW1053" s="4"/>
      <c r="GX1053" s="4"/>
      <c r="GY1053" s="4"/>
      <c r="GZ1053" s="4"/>
      <c r="HA1053" s="4"/>
      <c r="HB1053" s="4"/>
      <c r="HC1053" s="4"/>
      <c r="HD1053" s="4"/>
      <c r="HE1053" s="4"/>
      <c r="HF1053" s="4"/>
      <c r="HG1053" s="4"/>
      <c r="HH1053" s="4"/>
      <c r="HI1053" s="4"/>
      <c r="HJ1053" s="4"/>
      <c r="HK1053" s="4"/>
      <c r="HL1053" s="4"/>
      <c r="HM1053" s="4"/>
      <c r="HN1053" s="4"/>
      <c r="HO1053" s="4"/>
      <c r="HP1053" s="4"/>
      <c r="HQ1053" s="4"/>
      <c r="HR1053" s="4"/>
      <c r="HS1053" s="4"/>
      <c r="HT1053" s="4"/>
      <c r="HU1053" s="4"/>
      <c r="HV1053" s="4"/>
      <c r="HW1053" s="4"/>
      <c r="HX1053" s="4"/>
      <c r="HY1053" s="4"/>
      <c r="HZ1053" s="4"/>
      <c r="IA1053" s="4"/>
      <c r="IB1053" s="4"/>
      <c r="IC1053" s="4"/>
      <c r="ID1053" s="4"/>
      <c r="IE1053" s="4"/>
      <c r="IF1053" s="4"/>
      <c r="IG1053" s="4"/>
      <c r="IH1053" s="4"/>
      <c r="II1053" s="4"/>
      <c r="IJ1053" s="4"/>
      <c r="IK1053" s="4"/>
      <c r="IL1053" s="4"/>
      <c r="IM1053" s="4"/>
      <c r="IN1053" s="4"/>
      <c r="IO1053" s="4"/>
      <c r="IP1053" s="4"/>
      <c r="IQ1053" s="4"/>
      <c r="IR1053" s="4"/>
      <c r="IS1053" s="4"/>
      <c r="IT1053" s="4"/>
      <c r="IU1053" s="4"/>
      <c r="IV1053" s="4"/>
    </row>
    <row r="1055" spans="1:256" s="209" customFormat="1">
      <c r="A1055" s="121"/>
      <c r="B1055" s="115"/>
      <c r="C1055" s="116"/>
      <c r="D1055" s="117"/>
      <c r="E1055" s="118"/>
      <c r="F1055" s="119"/>
      <c r="G1055" s="120"/>
      <c r="H1055" s="5"/>
      <c r="I1055" s="39"/>
      <c r="J1055" s="40"/>
      <c r="K1055" s="41"/>
      <c r="L1055" s="37"/>
      <c r="N1055" s="38"/>
      <c r="O1055" s="38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  <c r="AC1055" s="4"/>
      <c r="AD1055" s="4"/>
      <c r="AE1055" s="4"/>
      <c r="AF1055" s="4"/>
      <c r="AG1055" s="4"/>
      <c r="AH1055" s="4"/>
      <c r="AI1055" s="4"/>
      <c r="AJ1055" s="4"/>
      <c r="AK1055" s="4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  <c r="AV1055" s="4"/>
      <c r="AW1055" s="4"/>
      <c r="AX1055" s="4"/>
      <c r="AY1055" s="4"/>
      <c r="AZ1055" s="4"/>
      <c r="BA1055" s="4"/>
      <c r="BB1055" s="4"/>
      <c r="BC1055" s="4"/>
      <c r="BD1055" s="4"/>
      <c r="BE1055" s="4"/>
      <c r="BF1055" s="4"/>
      <c r="BG1055" s="4"/>
      <c r="BH1055" s="4"/>
      <c r="BI1055" s="4"/>
      <c r="BJ1055" s="4"/>
      <c r="BK1055" s="4"/>
      <c r="BL1055" s="4"/>
      <c r="BM1055" s="4"/>
      <c r="BN1055" s="4"/>
      <c r="BO1055" s="4"/>
      <c r="BP1055" s="4"/>
      <c r="BQ1055" s="4"/>
      <c r="BR1055" s="4"/>
      <c r="BS1055" s="4"/>
      <c r="BT1055" s="4"/>
      <c r="BU1055" s="4"/>
      <c r="BV1055" s="4"/>
      <c r="BW1055" s="4"/>
      <c r="BX1055" s="4"/>
      <c r="BY1055" s="4"/>
      <c r="BZ1055" s="4"/>
      <c r="CA1055" s="4"/>
      <c r="CB1055" s="4"/>
      <c r="CC1055" s="4"/>
      <c r="CD1055" s="4"/>
      <c r="CE1055" s="4"/>
      <c r="CF1055" s="4"/>
      <c r="CG1055" s="4"/>
      <c r="CH1055" s="4"/>
      <c r="CI1055" s="4"/>
      <c r="CJ1055" s="4"/>
      <c r="CK1055" s="4"/>
      <c r="CL1055" s="4"/>
      <c r="CM1055" s="4"/>
      <c r="CN1055" s="4"/>
      <c r="CO1055" s="4"/>
      <c r="CP1055" s="4"/>
      <c r="CQ1055" s="4"/>
      <c r="CR1055" s="4"/>
      <c r="CS1055" s="4"/>
      <c r="CT1055" s="4"/>
      <c r="CU1055" s="4"/>
      <c r="CV1055" s="4"/>
      <c r="CW1055" s="4"/>
      <c r="CX1055" s="4"/>
      <c r="CY1055" s="4"/>
      <c r="CZ1055" s="4"/>
      <c r="DA1055" s="4"/>
      <c r="DB1055" s="4"/>
      <c r="DC1055" s="4"/>
      <c r="DD1055" s="4"/>
      <c r="DE1055" s="4"/>
      <c r="DF1055" s="4"/>
      <c r="DG1055" s="4"/>
      <c r="DH1055" s="4"/>
      <c r="DI1055" s="4"/>
      <c r="DJ1055" s="4"/>
      <c r="DK1055" s="4"/>
      <c r="DL1055" s="4"/>
      <c r="DM1055" s="4"/>
      <c r="DN1055" s="4"/>
      <c r="DO1055" s="4"/>
      <c r="DP1055" s="4"/>
      <c r="DQ1055" s="4"/>
      <c r="DR1055" s="4"/>
      <c r="DS1055" s="4"/>
      <c r="DT1055" s="4"/>
      <c r="DU1055" s="4"/>
      <c r="DV1055" s="4"/>
      <c r="DW1055" s="4"/>
      <c r="DX1055" s="4"/>
      <c r="DY1055" s="4"/>
      <c r="DZ1055" s="4"/>
      <c r="EA1055" s="4"/>
      <c r="EB1055" s="4"/>
      <c r="EC1055" s="4"/>
      <c r="ED1055" s="4"/>
      <c r="EE1055" s="4"/>
      <c r="EF1055" s="4"/>
      <c r="EG1055" s="4"/>
      <c r="EH1055" s="4"/>
      <c r="EI1055" s="4"/>
      <c r="EJ1055" s="4"/>
      <c r="EK1055" s="4"/>
      <c r="EL1055" s="4"/>
      <c r="EM1055" s="4"/>
      <c r="EN1055" s="4"/>
      <c r="EO1055" s="4"/>
      <c r="EP1055" s="4"/>
      <c r="EQ1055" s="4"/>
      <c r="ER1055" s="4"/>
      <c r="ES1055" s="4"/>
      <c r="ET1055" s="4"/>
      <c r="EU1055" s="4"/>
      <c r="EV1055" s="4"/>
      <c r="EW1055" s="4"/>
      <c r="EX1055" s="4"/>
      <c r="EY1055" s="4"/>
      <c r="EZ1055" s="4"/>
      <c r="FA1055" s="4"/>
      <c r="FB1055" s="4"/>
      <c r="FC1055" s="4"/>
      <c r="FD1055" s="4"/>
      <c r="FE1055" s="4"/>
      <c r="FF1055" s="4"/>
      <c r="FG1055" s="4"/>
      <c r="FH1055" s="4"/>
      <c r="FI1055" s="4"/>
      <c r="FJ1055" s="4"/>
      <c r="FK1055" s="4"/>
      <c r="FL1055" s="4"/>
      <c r="FM1055" s="4"/>
      <c r="FN1055" s="4"/>
      <c r="FO1055" s="4"/>
      <c r="FP1055" s="4"/>
      <c r="FQ1055" s="4"/>
      <c r="FR1055" s="4"/>
      <c r="FS1055" s="4"/>
      <c r="FT1055" s="4"/>
      <c r="FU1055" s="4"/>
      <c r="FV1055" s="4"/>
      <c r="FW1055" s="4"/>
      <c r="FX1055" s="4"/>
      <c r="FY1055" s="4"/>
      <c r="FZ1055" s="4"/>
      <c r="GA1055" s="4"/>
      <c r="GB1055" s="4"/>
      <c r="GC1055" s="4"/>
      <c r="GD1055" s="4"/>
      <c r="GE1055" s="4"/>
      <c r="GF1055" s="4"/>
      <c r="GG1055" s="4"/>
      <c r="GH1055" s="4"/>
      <c r="GI1055" s="4"/>
      <c r="GJ1055" s="4"/>
      <c r="GK1055" s="4"/>
      <c r="GL1055" s="4"/>
      <c r="GM1055" s="4"/>
      <c r="GN1055" s="4"/>
      <c r="GO1055" s="4"/>
      <c r="GP1055" s="4"/>
      <c r="GQ1055" s="4"/>
      <c r="GR1055" s="4"/>
      <c r="GS1055" s="4"/>
      <c r="GT1055" s="4"/>
      <c r="GU1055" s="4"/>
      <c r="GV1055" s="4"/>
      <c r="GW1055" s="4"/>
      <c r="GX1055" s="4"/>
      <c r="GY1055" s="4"/>
      <c r="GZ1055" s="4"/>
      <c r="HA1055" s="4"/>
      <c r="HB1055" s="4"/>
      <c r="HC1055" s="4"/>
      <c r="HD1055" s="4"/>
      <c r="HE1055" s="4"/>
      <c r="HF1055" s="4"/>
      <c r="HG1055" s="4"/>
      <c r="HH1055" s="4"/>
      <c r="HI1055" s="4"/>
      <c r="HJ1055" s="4"/>
      <c r="HK1055" s="4"/>
      <c r="HL1055" s="4"/>
      <c r="HM1055" s="4"/>
      <c r="HN1055" s="4"/>
      <c r="HO1055" s="4"/>
      <c r="HP1055" s="4"/>
      <c r="HQ1055" s="4"/>
      <c r="HR1055" s="4"/>
      <c r="HS1055" s="4"/>
      <c r="HT1055" s="4"/>
      <c r="HU1055" s="4"/>
      <c r="HV1055" s="4"/>
      <c r="HW1055" s="4"/>
      <c r="HX1055" s="4"/>
      <c r="HY1055" s="4"/>
      <c r="HZ1055" s="4"/>
      <c r="IA1055" s="4"/>
      <c r="IB1055" s="4"/>
      <c r="IC1055" s="4"/>
      <c r="ID1055" s="4"/>
      <c r="IE1055" s="4"/>
      <c r="IF1055" s="4"/>
      <c r="IG1055" s="4"/>
      <c r="IH1055" s="4"/>
      <c r="II1055" s="4"/>
      <c r="IJ1055" s="4"/>
      <c r="IK1055" s="4"/>
      <c r="IL1055" s="4"/>
      <c r="IM1055" s="4"/>
      <c r="IN1055" s="4"/>
      <c r="IO1055" s="4"/>
      <c r="IP1055" s="4"/>
      <c r="IQ1055" s="4"/>
      <c r="IR1055" s="4"/>
      <c r="IS1055" s="4"/>
      <c r="IT1055" s="4"/>
      <c r="IU1055" s="4"/>
      <c r="IV1055" s="4"/>
    </row>
    <row r="1057" spans="1:256" s="209" customFormat="1">
      <c r="A1057" s="121"/>
      <c r="B1057" s="115"/>
      <c r="C1057" s="116"/>
      <c r="D1057" s="117"/>
      <c r="E1057" s="118"/>
      <c r="F1057" s="119"/>
      <c r="G1057" s="120"/>
      <c r="H1057" s="5"/>
      <c r="I1057" s="39"/>
      <c r="J1057" s="40"/>
      <c r="K1057" s="41"/>
      <c r="L1057" s="37"/>
      <c r="N1057" s="38"/>
      <c r="O1057" s="38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  <c r="AC1057" s="4"/>
      <c r="AD1057" s="4"/>
      <c r="AE1057" s="4"/>
      <c r="AF1057" s="4"/>
      <c r="AG1057" s="4"/>
      <c r="AH1057" s="4"/>
      <c r="AI1057" s="4"/>
      <c r="AJ1057" s="4"/>
      <c r="AK1057" s="4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  <c r="AV1057" s="4"/>
      <c r="AW1057" s="4"/>
      <c r="AX1057" s="4"/>
      <c r="AY1057" s="4"/>
      <c r="AZ1057" s="4"/>
      <c r="BA1057" s="4"/>
      <c r="BB1057" s="4"/>
      <c r="BC1057" s="4"/>
      <c r="BD1057" s="4"/>
      <c r="BE1057" s="4"/>
      <c r="BF1057" s="4"/>
      <c r="BG1057" s="4"/>
      <c r="BH1057" s="4"/>
      <c r="BI1057" s="4"/>
      <c r="BJ1057" s="4"/>
      <c r="BK1057" s="4"/>
      <c r="BL1057" s="4"/>
      <c r="BM1057" s="4"/>
      <c r="BN1057" s="4"/>
      <c r="BO1057" s="4"/>
      <c r="BP1057" s="4"/>
      <c r="BQ1057" s="4"/>
      <c r="BR1057" s="4"/>
      <c r="BS1057" s="4"/>
      <c r="BT1057" s="4"/>
      <c r="BU1057" s="4"/>
      <c r="BV1057" s="4"/>
      <c r="BW1057" s="4"/>
      <c r="BX1057" s="4"/>
      <c r="BY1057" s="4"/>
      <c r="BZ1057" s="4"/>
      <c r="CA1057" s="4"/>
      <c r="CB1057" s="4"/>
      <c r="CC1057" s="4"/>
      <c r="CD1057" s="4"/>
      <c r="CE1057" s="4"/>
      <c r="CF1057" s="4"/>
      <c r="CG1057" s="4"/>
      <c r="CH1057" s="4"/>
      <c r="CI1057" s="4"/>
      <c r="CJ1057" s="4"/>
      <c r="CK1057" s="4"/>
      <c r="CL1057" s="4"/>
      <c r="CM1057" s="4"/>
      <c r="CN1057" s="4"/>
      <c r="CO1057" s="4"/>
      <c r="CP1057" s="4"/>
      <c r="CQ1057" s="4"/>
      <c r="CR1057" s="4"/>
      <c r="CS1057" s="4"/>
      <c r="CT1057" s="4"/>
      <c r="CU1057" s="4"/>
      <c r="CV1057" s="4"/>
      <c r="CW1057" s="4"/>
      <c r="CX1057" s="4"/>
      <c r="CY1057" s="4"/>
      <c r="CZ1057" s="4"/>
      <c r="DA1057" s="4"/>
      <c r="DB1057" s="4"/>
      <c r="DC1057" s="4"/>
      <c r="DD1057" s="4"/>
      <c r="DE1057" s="4"/>
      <c r="DF1057" s="4"/>
      <c r="DG1057" s="4"/>
      <c r="DH1057" s="4"/>
      <c r="DI1057" s="4"/>
      <c r="DJ1057" s="4"/>
      <c r="DK1057" s="4"/>
      <c r="DL1057" s="4"/>
      <c r="DM1057" s="4"/>
      <c r="DN1057" s="4"/>
      <c r="DO1057" s="4"/>
      <c r="DP1057" s="4"/>
      <c r="DQ1057" s="4"/>
      <c r="DR1057" s="4"/>
      <c r="DS1057" s="4"/>
      <c r="DT1057" s="4"/>
      <c r="DU1057" s="4"/>
      <c r="DV1057" s="4"/>
      <c r="DW1057" s="4"/>
      <c r="DX1057" s="4"/>
      <c r="DY1057" s="4"/>
      <c r="DZ1057" s="4"/>
      <c r="EA1057" s="4"/>
      <c r="EB1057" s="4"/>
      <c r="EC1057" s="4"/>
      <c r="ED1057" s="4"/>
      <c r="EE1057" s="4"/>
      <c r="EF1057" s="4"/>
      <c r="EG1057" s="4"/>
      <c r="EH1057" s="4"/>
      <c r="EI1057" s="4"/>
      <c r="EJ1057" s="4"/>
      <c r="EK1057" s="4"/>
      <c r="EL1057" s="4"/>
      <c r="EM1057" s="4"/>
      <c r="EN1057" s="4"/>
      <c r="EO1057" s="4"/>
      <c r="EP1057" s="4"/>
      <c r="EQ1057" s="4"/>
      <c r="ER1057" s="4"/>
      <c r="ES1057" s="4"/>
      <c r="ET1057" s="4"/>
      <c r="EU1057" s="4"/>
      <c r="EV1057" s="4"/>
      <c r="EW1057" s="4"/>
      <c r="EX1057" s="4"/>
      <c r="EY1057" s="4"/>
      <c r="EZ1057" s="4"/>
      <c r="FA1057" s="4"/>
      <c r="FB1057" s="4"/>
      <c r="FC1057" s="4"/>
      <c r="FD1057" s="4"/>
      <c r="FE1057" s="4"/>
      <c r="FF1057" s="4"/>
      <c r="FG1057" s="4"/>
      <c r="FH1057" s="4"/>
      <c r="FI1057" s="4"/>
      <c r="FJ1057" s="4"/>
      <c r="FK1057" s="4"/>
      <c r="FL1057" s="4"/>
      <c r="FM1057" s="4"/>
      <c r="FN1057" s="4"/>
      <c r="FO1057" s="4"/>
      <c r="FP1057" s="4"/>
      <c r="FQ1057" s="4"/>
      <c r="FR1057" s="4"/>
      <c r="FS1057" s="4"/>
      <c r="FT1057" s="4"/>
      <c r="FU1057" s="4"/>
      <c r="FV1057" s="4"/>
      <c r="FW1057" s="4"/>
      <c r="FX1057" s="4"/>
      <c r="FY1057" s="4"/>
      <c r="FZ1057" s="4"/>
      <c r="GA1057" s="4"/>
      <c r="GB1057" s="4"/>
      <c r="GC1057" s="4"/>
      <c r="GD1057" s="4"/>
      <c r="GE1057" s="4"/>
      <c r="GF1057" s="4"/>
      <c r="GG1057" s="4"/>
      <c r="GH1057" s="4"/>
      <c r="GI1057" s="4"/>
      <c r="GJ1057" s="4"/>
      <c r="GK1057" s="4"/>
      <c r="GL1057" s="4"/>
      <c r="GM1057" s="4"/>
      <c r="GN1057" s="4"/>
      <c r="GO1057" s="4"/>
      <c r="GP1057" s="4"/>
      <c r="GQ1057" s="4"/>
      <c r="GR1057" s="4"/>
      <c r="GS1057" s="4"/>
      <c r="GT1057" s="4"/>
      <c r="GU1057" s="4"/>
      <c r="GV1057" s="4"/>
      <c r="GW1057" s="4"/>
      <c r="GX1057" s="4"/>
      <c r="GY1057" s="4"/>
      <c r="GZ1057" s="4"/>
      <c r="HA1057" s="4"/>
      <c r="HB1057" s="4"/>
      <c r="HC1057" s="4"/>
      <c r="HD1057" s="4"/>
      <c r="HE1057" s="4"/>
      <c r="HF1057" s="4"/>
      <c r="HG1057" s="4"/>
      <c r="HH1057" s="4"/>
      <c r="HI1057" s="4"/>
      <c r="HJ1057" s="4"/>
      <c r="HK1057" s="4"/>
      <c r="HL1057" s="4"/>
      <c r="HM1057" s="4"/>
      <c r="HN1057" s="4"/>
      <c r="HO1057" s="4"/>
      <c r="HP1057" s="4"/>
      <c r="HQ1057" s="4"/>
      <c r="HR1057" s="4"/>
      <c r="HS1057" s="4"/>
      <c r="HT1057" s="4"/>
      <c r="HU1057" s="4"/>
      <c r="HV1057" s="4"/>
      <c r="HW1057" s="4"/>
      <c r="HX1057" s="4"/>
      <c r="HY1057" s="4"/>
      <c r="HZ1057" s="4"/>
      <c r="IA1057" s="4"/>
      <c r="IB1057" s="4"/>
      <c r="IC1057" s="4"/>
      <c r="ID1057" s="4"/>
      <c r="IE1057" s="4"/>
      <c r="IF1057" s="4"/>
      <c r="IG1057" s="4"/>
      <c r="IH1057" s="4"/>
      <c r="II1057" s="4"/>
      <c r="IJ1057" s="4"/>
      <c r="IK1057" s="4"/>
      <c r="IL1057" s="4"/>
      <c r="IM1057" s="4"/>
      <c r="IN1057" s="4"/>
      <c r="IO1057" s="4"/>
      <c r="IP1057" s="4"/>
      <c r="IQ1057" s="4"/>
      <c r="IR1057" s="4"/>
      <c r="IS1057" s="4"/>
      <c r="IT1057" s="4"/>
      <c r="IU1057" s="4"/>
      <c r="IV1057" s="4"/>
    </row>
    <row r="1059" spans="1:256" s="209" customFormat="1">
      <c r="A1059" s="121"/>
      <c r="B1059" s="115"/>
      <c r="C1059" s="116"/>
      <c r="D1059" s="117"/>
      <c r="E1059" s="118"/>
      <c r="F1059" s="119"/>
      <c r="G1059" s="120"/>
      <c r="H1059" s="5"/>
      <c r="I1059" s="39"/>
      <c r="J1059" s="40"/>
      <c r="K1059" s="41"/>
      <c r="L1059" s="37"/>
      <c r="N1059" s="38"/>
      <c r="O1059" s="38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  <c r="AC1059" s="4"/>
      <c r="AD1059" s="4"/>
      <c r="AE1059" s="4"/>
      <c r="AF1059" s="4"/>
      <c r="AG1059" s="4"/>
      <c r="AH1059" s="4"/>
      <c r="AI1059" s="4"/>
      <c r="AJ1059" s="4"/>
      <c r="AK1059" s="4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  <c r="AV1059" s="4"/>
      <c r="AW1059" s="4"/>
      <c r="AX1059" s="4"/>
      <c r="AY1059" s="4"/>
      <c r="AZ1059" s="4"/>
      <c r="BA1059" s="4"/>
      <c r="BB1059" s="4"/>
      <c r="BC1059" s="4"/>
      <c r="BD1059" s="4"/>
      <c r="BE1059" s="4"/>
      <c r="BF1059" s="4"/>
      <c r="BG1059" s="4"/>
      <c r="BH1059" s="4"/>
      <c r="BI1059" s="4"/>
      <c r="BJ1059" s="4"/>
      <c r="BK1059" s="4"/>
      <c r="BL1059" s="4"/>
      <c r="BM1059" s="4"/>
      <c r="BN1059" s="4"/>
      <c r="BO1059" s="4"/>
      <c r="BP1059" s="4"/>
      <c r="BQ1059" s="4"/>
      <c r="BR1059" s="4"/>
      <c r="BS1059" s="4"/>
      <c r="BT1059" s="4"/>
      <c r="BU1059" s="4"/>
      <c r="BV1059" s="4"/>
      <c r="BW1059" s="4"/>
      <c r="BX1059" s="4"/>
      <c r="BY1059" s="4"/>
      <c r="BZ1059" s="4"/>
      <c r="CA1059" s="4"/>
      <c r="CB1059" s="4"/>
      <c r="CC1059" s="4"/>
      <c r="CD1059" s="4"/>
      <c r="CE1059" s="4"/>
      <c r="CF1059" s="4"/>
      <c r="CG1059" s="4"/>
      <c r="CH1059" s="4"/>
      <c r="CI1059" s="4"/>
      <c r="CJ1059" s="4"/>
      <c r="CK1059" s="4"/>
      <c r="CL1059" s="4"/>
      <c r="CM1059" s="4"/>
      <c r="CN1059" s="4"/>
      <c r="CO1059" s="4"/>
      <c r="CP1059" s="4"/>
      <c r="CQ1059" s="4"/>
      <c r="CR1059" s="4"/>
      <c r="CS1059" s="4"/>
      <c r="CT1059" s="4"/>
      <c r="CU1059" s="4"/>
      <c r="CV1059" s="4"/>
      <c r="CW1059" s="4"/>
      <c r="CX1059" s="4"/>
      <c r="CY1059" s="4"/>
      <c r="CZ1059" s="4"/>
      <c r="DA1059" s="4"/>
      <c r="DB1059" s="4"/>
      <c r="DC1059" s="4"/>
      <c r="DD1059" s="4"/>
      <c r="DE1059" s="4"/>
      <c r="DF1059" s="4"/>
      <c r="DG1059" s="4"/>
      <c r="DH1059" s="4"/>
      <c r="DI1059" s="4"/>
      <c r="DJ1059" s="4"/>
      <c r="DK1059" s="4"/>
      <c r="DL1059" s="4"/>
      <c r="DM1059" s="4"/>
      <c r="DN1059" s="4"/>
      <c r="DO1059" s="4"/>
      <c r="DP1059" s="4"/>
      <c r="DQ1059" s="4"/>
      <c r="DR1059" s="4"/>
      <c r="DS1059" s="4"/>
      <c r="DT1059" s="4"/>
      <c r="DU1059" s="4"/>
      <c r="DV1059" s="4"/>
      <c r="DW1059" s="4"/>
      <c r="DX1059" s="4"/>
      <c r="DY1059" s="4"/>
      <c r="DZ1059" s="4"/>
      <c r="EA1059" s="4"/>
      <c r="EB1059" s="4"/>
      <c r="EC1059" s="4"/>
      <c r="ED1059" s="4"/>
      <c r="EE1059" s="4"/>
      <c r="EF1059" s="4"/>
      <c r="EG1059" s="4"/>
      <c r="EH1059" s="4"/>
      <c r="EI1059" s="4"/>
      <c r="EJ1059" s="4"/>
      <c r="EK1059" s="4"/>
      <c r="EL1059" s="4"/>
      <c r="EM1059" s="4"/>
      <c r="EN1059" s="4"/>
      <c r="EO1059" s="4"/>
      <c r="EP1059" s="4"/>
      <c r="EQ1059" s="4"/>
      <c r="ER1059" s="4"/>
      <c r="ES1059" s="4"/>
      <c r="ET1059" s="4"/>
      <c r="EU1059" s="4"/>
      <c r="EV1059" s="4"/>
      <c r="EW1059" s="4"/>
      <c r="EX1059" s="4"/>
      <c r="EY1059" s="4"/>
      <c r="EZ1059" s="4"/>
      <c r="FA1059" s="4"/>
      <c r="FB1059" s="4"/>
      <c r="FC1059" s="4"/>
      <c r="FD1059" s="4"/>
      <c r="FE1059" s="4"/>
      <c r="FF1059" s="4"/>
      <c r="FG1059" s="4"/>
      <c r="FH1059" s="4"/>
      <c r="FI1059" s="4"/>
      <c r="FJ1059" s="4"/>
      <c r="FK1059" s="4"/>
      <c r="FL1059" s="4"/>
      <c r="FM1059" s="4"/>
      <c r="FN1059" s="4"/>
      <c r="FO1059" s="4"/>
      <c r="FP1059" s="4"/>
      <c r="FQ1059" s="4"/>
      <c r="FR1059" s="4"/>
      <c r="FS1059" s="4"/>
      <c r="FT1059" s="4"/>
      <c r="FU1059" s="4"/>
      <c r="FV1059" s="4"/>
      <c r="FW1059" s="4"/>
      <c r="FX1059" s="4"/>
      <c r="FY1059" s="4"/>
      <c r="FZ1059" s="4"/>
      <c r="GA1059" s="4"/>
      <c r="GB1059" s="4"/>
      <c r="GC1059" s="4"/>
      <c r="GD1059" s="4"/>
      <c r="GE1059" s="4"/>
      <c r="GF1059" s="4"/>
      <c r="GG1059" s="4"/>
      <c r="GH1059" s="4"/>
      <c r="GI1059" s="4"/>
      <c r="GJ1059" s="4"/>
      <c r="GK1059" s="4"/>
      <c r="GL1059" s="4"/>
      <c r="GM1059" s="4"/>
      <c r="GN1059" s="4"/>
      <c r="GO1059" s="4"/>
      <c r="GP1059" s="4"/>
      <c r="GQ1059" s="4"/>
      <c r="GR1059" s="4"/>
      <c r="GS1059" s="4"/>
      <c r="GT1059" s="4"/>
      <c r="GU1059" s="4"/>
      <c r="GV1059" s="4"/>
      <c r="GW1059" s="4"/>
      <c r="GX1059" s="4"/>
      <c r="GY1059" s="4"/>
      <c r="GZ1059" s="4"/>
      <c r="HA1059" s="4"/>
      <c r="HB1059" s="4"/>
      <c r="HC1059" s="4"/>
      <c r="HD1059" s="4"/>
      <c r="HE1059" s="4"/>
      <c r="HF1059" s="4"/>
      <c r="HG1059" s="4"/>
      <c r="HH1059" s="4"/>
      <c r="HI1059" s="4"/>
      <c r="HJ1059" s="4"/>
      <c r="HK1059" s="4"/>
      <c r="HL1059" s="4"/>
      <c r="HM1059" s="4"/>
      <c r="HN1059" s="4"/>
      <c r="HO1059" s="4"/>
      <c r="HP1059" s="4"/>
      <c r="HQ1059" s="4"/>
      <c r="HR1059" s="4"/>
      <c r="HS1059" s="4"/>
      <c r="HT1059" s="4"/>
      <c r="HU1059" s="4"/>
      <c r="HV1059" s="4"/>
      <c r="HW1059" s="4"/>
      <c r="HX1059" s="4"/>
      <c r="HY1059" s="4"/>
      <c r="HZ1059" s="4"/>
      <c r="IA1059" s="4"/>
      <c r="IB1059" s="4"/>
      <c r="IC1059" s="4"/>
      <c r="ID1059" s="4"/>
      <c r="IE1059" s="4"/>
      <c r="IF1059" s="4"/>
      <c r="IG1059" s="4"/>
      <c r="IH1059" s="4"/>
      <c r="II1059" s="4"/>
      <c r="IJ1059" s="4"/>
      <c r="IK1059" s="4"/>
      <c r="IL1059" s="4"/>
      <c r="IM1059" s="4"/>
      <c r="IN1059" s="4"/>
      <c r="IO1059" s="4"/>
      <c r="IP1059" s="4"/>
      <c r="IQ1059" s="4"/>
      <c r="IR1059" s="4"/>
      <c r="IS1059" s="4"/>
      <c r="IT1059" s="4"/>
      <c r="IU1059" s="4"/>
      <c r="IV1059" s="4"/>
    </row>
    <row r="1061" spans="1:256" s="209" customFormat="1">
      <c r="A1061" s="121"/>
      <c r="B1061" s="115"/>
      <c r="C1061" s="116"/>
      <c r="D1061" s="117"/>
      <c r="E1061" s="118"/>
      <c r="F1061" s="119"/>
      <c r="G1061" s="120"/>
      <c r="H1061" s="5"/>
      <c r="I1061" s="39"/>
      <c r="J1061" s="40"/>
      <c r="K1061" s="41"/>
      <c r="L1061" s="37"/>
      <c r="N1061" s="38"/>
      <c r="O1061" s="38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  <c r="AC1061" s="4"/>
      <c r="AD1061" s="4"/>
      <c r="AE1061" s="4"/>
      <c r="AF1061" s="4"/>
      <c r="AG1061" s="4"/>
      <c r="AH1061" s="4"/>
      <c r="AI1061" s="4"/>
      <c r="AJ1061" s="4"/>
      <c r="AK1061" s="4"/>
      <c r="AL1061" s="4"/>
      <c r="AM1061" s="4"/>
      <c r="AN1061" s="4"/>
      <c r="AO1061" s="4"/>
      <c r="AP1061" s="4"/>
      <c r="AQ1061" s="4"/>
      <c r="AR1061" s="4"/>
      <c r="AS1061" s="4"/>
      <c r="AT1061" s="4"/>
      <c r="AU1061" s="4"/>
      <c r="AV1061" s="4"/>
      <c r="AW1061" s="4"/>
      <c r="AX1061" s="4"/>
      <c r="AY1061" s="4"/>
      <c r="AZ1061" s="4"/>
      <c r="BA1061" s="4"/>
      <c r="BB1061" s="4"/>
      <c r="BC1061" s="4"/>
      <c r="BD1061" s="4"/>
      <c r="BE1061" s="4"/>
      <c r="BF1061" s="4"/>
      <c r="BG1061" s="4"/>
      <c r="BH1061" s="4"/>
      <c r="BI1061" s="4"/>
      <c r="BJ1061" s="4"/>
      <c r="BK1061" s="4"/>
      <c r="BL1061" s="4"/>
      <c r="BM1061" s="4"/>
      <c r="BN1061" s="4"/>
      <c r="BO1061" s="4"/>
      <c r="BP1061" s="4"/>
      <c r="BQ1061" s="4"/>
      <c r="BR1061" s="4"/>
      <c r="BS1061" s="4"/>
      <c r="BT1061" s="4"/>
      <c r="BU1061" s="4"/>
      <c r="BV1061" s="4"/>
      <c r="BW1061" s="4"/>
      <c r="BX1061" s="4"/>
      <c r="BY1061" s="4"/>
      <c r="BZ1061" s="4"/>
      <c r="CA1061" s="4"/>
      <c r="CB1061" s="4"/>
      <c r="CC1061" s="4"/>
      <c r="CD1061" s="4"/>
      <c r="CE1061" s="4"/>
      <c r="CF1061" s="4"/>
      <c r="CG1061" s="4"/>
      <c r="CH1061" s="4"/>
      <c r="CI1061" s="4"/>
      <c r="CJ1061" s="4"/>
      <c r="CK1061" s="4"/>
      <c r="CL1061" s="4"/>
      <c r="CM1061" s="4"/>
      <c r="CN1061" s="4"/>
      <c r="CO1061" s="4"/>
      <c r="CP1061" s="4"/>
      <c r="CQ1061" s="4"/>
      <c r="CR1061" s="4"/>
      <c r="CS1061" s="4"/>
      <c r="CT1061" s="4"/>
      <c r="CU1061" s="4"/>
      <c r="CV1061" s="4"/>
      <c r="CW1061" s="4"/>
      <c r="CX1061" s="4"/>
      <c r="CY1061" s="4"/>
      <c r="CZ1061" s="4"/>
      <c r="DA1061" s="4"/>
      <c r="DB1061" s="4"/>
      <c r="DC1061" s="4"/>
      <c r="DD1061" s="4"/>
      <c r="DE1061" s="4"/>
      <c r="DF1061" s="4"/>
      <c r="DG1061" s="4"/>
      <c r="DH1061" s="4"/>
      <c r="DI1061" s="4"/>
      <c r="DJ1061" s="4"/>
      <c r="DK1061" s="4"/>
      <c r="DL1061" s="4"/>
      <c r="DM1061" s="4"/>
      <c r="DN1061" s="4"/>
      <c r="DO1061" s="4"/>
      <c r="DP1061" s="4"/>
      <c r="DQ1061" s="4"/>
      <c r="DR1061" s="4"/>
      <c r="DS1061" s="4"/>
      <c r="DT1061" s="4"/>
      <c r="DU1061" s="4"/>
      <c r="DV1061" s="4"/>
      <c r="DW1061" s="4"/>
      <c r="DX1061" s="4"/>
      <c r="DY1061" s="4"/>
      <c r="DZ1061" s="4"/>
      <c r="EA1061" s="4"/>
      <c r="EB1061" s="4"/>
      <c r="EC1061" s="4"/>
      <c r="ED1061" s="4"/>
      <c r="EE1061" s="4"/>
      <c r="EF1061" s="4"/>
      <c r="EG1061" s="4"/>
      <c r="EH1061" s="4"/>
      <c r="EI1061" s="4"/>
      <c r="EJ1061" s="4"/>
      <c r="EK1061" s="4"/>
      <c r="EL1061" s="4"/>
      <c r="EM1061" s="4"/>
      <c r="EN1061" s="4"/>
      <c r="EO1061" s="4"/>
      <c r="EP1061" s="4"/>
      <c r="EQ1061" s="4"/>
      <c r="ER1061" s="4"/>
      <c r="ES1061" s="4"/>
      <c r="ET1061" s="4"/>
      <c r="EU1061" s="4"/>
      <c r="EV1061" s="4"/>
      <c r="EW1061" s="4"/>
      <c r="EX1061" s="4"/>
      <c r="EY1061" s="4"/>
      <c r="EZ1061" s="4"/>
      <c r="FA1061" s="4"/>
      <c r="FB1061" s="4"/>
      <c r="FC1061" s="4"/>
      <c r="FD1061" s="4"/>
      <c r="FE1061" s="4"/>
      <c r="FF1061" s="4"/>
      <c r="FG1061" s="4"/>
      <c r="FH1061" s="4"/>
      <c r="FI1061" s="4"/>
      <c r="FJ1061" s="4"/>
      <c r="FK1061" s="4"/>
      <c r="FL1061" s="4"/>
      <c r="FM1061" s="4"/>
      <c r="FN1061" s="4"/>
      <c r="FO1061" s="4"/>
      <c r="FP1061" s="4"/>
      <c r="FQ1061" s="4"/>
      <c r="FR1061" s="4"/>
      <c r="FS1061" s="4"/>
      <c r="FT1061" s="4"/>
      <c r="FU1061" s="4"/>
      <c r="FV1061" s="4"/>
      <c r="FW1061" s="4"/>
      <c r="FX1061" s="4"/>
      <c r="FY1061" s="4"/>
      <c r="FZ1061" s="4"/>
      <c r="GA1061" s="4"/>
      <c r="GB1061" s="4"/>
      <c r="GC1061" s="4"/>
      <c r="GD1061" s="4"/>
      <c r="GE1061" s="4"/>
      <c r="GF1061" s="4"/>
      <c r="GG1061" s="4"/>
      <c r="GH1061" s="4"/>
      <c r="GI1061" s="4"/>
      <c r="GJ1061" s="4"/>
      <c r="GK1061" s="4"/>
      <c r="GL1061" s="4"/>
      <c r="GM1061" s="4"/>
      <c r="GN1061" s="4"/>
      <c r="GO1061" s="4"/>
      <c r="GP1061" s="4"/>
      <c r="GQ1061" s="4"/>
      <c r="GR1061" s="4"/>
      <c r="GS1061" s="4"/>
      <c r="GT1061" s="4"/>
      <c r="GU1061" s="4"/>
      <c r="GV1061" s="4"/>
      <c r="GW1061" s="4"/>
      <c r="GX1061" s="4"/>
      <c r="GY1061" s="4"/>
      <c r="GZ1061" s="4"/>
      <c r="HA1061" s="4"/>
      <c r="HB1061" s="4"/>
      <c r="HC1061" s="4"/>
      <c r="HD1061" s="4"/>
      <c r="HE1061" s="4"/>
      <c r="HF1061" s="4"/>
      <c r="HG1061" s="4"/>
      <c r="HH1061" s="4"/>
      <c r="HI1061" s="4"/>
      <c r="HJ1061" s="4"/>
      <c r="HK1061" s="4"/>
      <c r="HL1061" s="4"/>
      <c r="HM1061" s="4"/>
      <c r="HN1061" s="4"/>
      <c r="HO1061" s="4"/>
      <c r="HP1061" s="4"/>
      <c r="HQ1061" s="4"/>
      <c r="HR1061" s="4"/>
      <c r="HS1061" s="4"/>
      <c r="HT1061" s="4"/>
      <c r="HU1061" s="4"/>
      <c r="HV1061" s="4"/>
      <c r="HW1061" s="4"/>
      <c r="HX1061" s="4"/>
      <c r="HY1061" s="4"/>
      <c r="HZ1061" s="4"/>
      <c r="IA1061" s="4"/>
      <c r="IB1061" s="4"/>
      <c r="IC1061" s="4"/>
      <c r="ID1061" s="4"/>
      <c r="IE1061" s="4"/>
      <c r="IF1061" s="4"/>
      <c r="IG1061" s="4"/>
      <c r="IH1061" s="4"/>
      <c r="II1061" s="4"/>
      <c r="IJ1061" s="4"/>
      <c r="IK1061" s="4"/>
      <c r="IL1061" s="4"/>
      <c r="IM1061" s="4"/>
      <c r="IN1061" s="4"/>
      <c r="IO1061" s="4"/>
      <c r="IP1061" s="4"/>
      <c r="IQ1061" s="4"/>
      <c r="IR1061" s="4"/>
      <c r="IS1061" s="4"/>
      <c r="IT1061" s="4"/>
      <c r="IU1061" s="4"/>
      <c r="IV1061" s="4"/>
    </row>
    <row r="1063" spans="1:256" s="209" customFormat="1">
      <c r="A1063" s="121"/>
      <c r="B1063" s="115"/>
      <c r="C1063" s="116"/>
      <c r="D1063" s="117"/>
      <c r="E1063" s="118"/>
      <c r="F1063" s="119"/>
      <c r="G1063" s="120"/>
      <c r="H1063" s="5"/>
      <c r="I1063" s="39"/>
      <c r="J1063" s="40"/>
      <c r="K1063" s="41"/>
      <c r="L1063" s="37"/>
      <c r="N1063" s="38"/>
      <c r="O1063" s="38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  <c r="AC1063" s="4"/>
      <c r="AD1063" s="4"/>
      <c r="AE1063" s="4"/>
      <c r="AF1063" s="4"/>
      <c r="AG1063" s="4"/>
      <c r="AH1063" s="4"/>
      <c r="AI1063" s="4"/>
      <c r="AJ1063" s="4"/>
      <c r="AK1063" s="4"/>
      <c r="AL1063" s="4"/>
      <c r="AM1063" s="4"/>
      <c r="AN1063" s="4"/>
      <c r="AO1063" s="4"/>
      <c r="AP1063" s="4"/>
      <c r="AQ1063" s="4"/>
      <c r="AR1063" s="4"/>
      <c r="AS1063" s="4"/>
      <c r="AT1063" s="4"/>
      <c r="AU1063" s="4"/>
      <c r="AV1063" s="4"/>
      <c r="AW1063" s="4"/>
      <c r="AX1063" s="4"/>
      <c r="AY1063" s="4"/>
      <c r="AZ1063" s="4"/>
      <c r="BA1063" s="4"/>
      <c r="BB1063" s="4"/>
      <c r="BC1063" s="4"/>
      <c r="BD1063" s="4"/>
      <c r="BE1063" s="4"/>
      <c r="BF1063" s="4"/>
      <c r="BG1063" s="4"/>
      <c r="BH1063" s="4"/>
      <c r="BI1063" s="4"/>
      <c r="BJ1063" s="4"/>
      <c r="BK1063" s="4"/>
      <c r="BL1063" s="4"/>
      <c r="BM1063" s="4"/>
      <c r="BN1063" s="4"/>
      <c r="BO1063" s="4"/>
      <c r="BP1063" s="4"/>
      <c r="BQ1063" s="4"/>
      <c r="BR1063" s="4"/>
      <c r="BS1063" s="4"/>
      <c r="BT1063" s="4"/>
      <c r="BU1063" s="4"/>
      <c r="BV1063" s="4"/>
      <c r="BW1063" s="4"/>
      <c r="BX1063" s="4"/>
      <c r="BY1063" s="4"/>
      <c r="BZ1063" s="4"/>
      <c r="CA1063" s="4"/>
      <c r="CB1063" s="4"/>
      <c r="CC1063" s="4"/>
      <c r="CD1063" s="4"/>
      <c r="CE1063" s="4"/>
      <c r="CF1063" s="4"/>
      <c r="CG1063" s="4"/>
      <c r="CH1063" s="4"/>
      <c r="CI1063" s="4"/>
      <c r="CJ1063" s="4"/>
      <c r="CK1063" s="4"/>
      <c r="CL1063" s="4"/>
      <c r="CM1063" s="4"/>
      <c r="CN1063" s="4"/>
      <c r="CO1063" s="4"/>
      <c r="CP1063" s="4"/>
      <c r="CQ1063" s="4"/>
      <c r="CR1063" s="4"/>
      <c r="CS1063" s="4"/>
      <c r="CT1063" s="4"/>
      <c r="CU1063" s="4"/>
      <c r="CV1063" s="4"/>
      <c r="CW1063" s="4"/>
      <c r="CX1063" s="4"/>
      <c r="CY1063" s="4"/>
      <c r="CZ1063" s="4"/>
      <c r="DA1063" s="4"/>
      <c r="DB1063" s="4"/>
      <c r="DC1063" s="4"/>
      <c r="DD1063" s="4"/>
      <c r="DE1063" s="4"/>
      <c r="DF1063" s="4"/>
      <c r="DG1063" s="4"/>
      <c r="DH1063" s="4"/>
      <c r="DI1063" s="4"/>
      <c r="DJ1063" s="4"/>
      <c r="DK1063" s="4"/>
      <c r="DL1063" s="4"/>
      <c r="DM1063" s="4"/>
      <c r="DN1063" s="4"/>
      <c r="DO1063" s="4"/>
      <c r="DP1063" s="4"/>
      <c r="DQ1063" s="4"/>
      <c r="DR1063" s="4"/>
      <c r="DS1063" s="4"/>
      <c r="DT1063" s="4"/>
      <c r="DU1063" s="4"/>
      <c r="DV1063" s="4"/>
      <c r="DW1063" s="4"/>
      <c r="DX1063" s="4"/>
      <c r="DY1063" s="4"/>
      <c r="DZ1063" s="4"/>
      <c r="EA1063" s="4"/>
      <c r="EB1063" s="4"/>
      <c r="EC1063" s="4"/>
      <c r="ED1063" s="4"/>
      <c r="EE1063" s="4"/>
      <c r="EF1063" s="4"/>
      <c r="EG1063" s="4"/>
      <c r="EH1063" s="4"/>
      <c r="EI1063" s="4"/>
      <c r="EJ1063" s="4"/>
      <c r="EK1063" s="4"/>
      <c r="EL1063" s="4"/>
      <c r="EM1063" s="4"/>
      <c r="EN1063" s="4"/>
      <c r="EO1063" s="4"/>
      <c r="EP1063" s="4"/>
      <c r="EQ1063" s="4"/>
      <c r="ER1063" s="4"/>
      <c r="ES1063" s="4"/>
      <c r="ET1063" s="4"/>
      <c r="EU1063" s="4"/>
      <c r="EV1063" s="4"/>
      <c r="EW1063" s="4"/>
      <c r="EX1063" s="4"/>
      <c r="EY1063" s="4"/>
      <c r="EZ1063" s="4"/>
      <c r="FA1063" s="4"/>
      <c r="FB1063" s="4"/>
      <c r="FC1063" s="4"/>
      <c r="FD1063" s="4"/>
      <c r="FE1063" s="4"/>
      <c r="FF1063" s="4"/>
      <c r="FG1063" s="4"/>
      <c r="FH1063" s="4"/>
      <c r="FI1063" s="4"/>
      <c r="FJ1063" s="4"/>
      <c r="FK1063" s="4"/>
      <c r="FL1063" s="4"/>
      <c r="FM1063" s="4"/>
      <c r="FN1063" s="4"/>
      <c r="FO1063" s="4"/>
      <c r="FP1063" s="4"/>
      <c r="FQ1063" s="4"/>
      <c r="FR1063" s="4"/>
      <c r="FS1063" s="4"/>
      <c r="FT1063" s="4"/>
      <c r="FU1063" s="4"/>
      <c r="FV1063" s="4"/>
      <c r="FW1063" s="4"/>
      <c r="FX1063" s="4"/>
      <c r="FY1063" s="4"/>
      <c r="FZ1063" s="4"/>
      <c r="GA1063" s="4"/>
      <c r="GB1063" s="4"/>
      <c r="GC1063" s="4"/>
      <c r="GD1063" s="4"/>
      <c r="GE1063" s="4"/>
      <c r="GF1063" s="4"/>
      <c r="GG1063" s="4"/>
      <c r="GH1063" s="4"/>
      <c r="GI1063" s="4"/>
      <c r="GJ1063" s="4"/>
      <c r="GK1063" s="4"/>
      <c r="GL1063" s="4"/>
      <c r="GM1063" s="4"/>
      <c r="GN1063" s="4"/>
      <c r="GO1063" s="4"/>
      <c r="GP1063" s="4"/>
      <c r="GQ1063" s="4"/>
      <c r="GR1063" s="4"/>
      <c r="GS1063" s="4"/>
      <c r="GT1063" s="4"/>
      <c r="GU1063" s="4"/>
      <c r="GV1063" s="4"/>
      <c r="GW1063" s="4"/>
      <c r="GX1063" s="4"/>
      <c r="GY1063" s="4"/>
      <c r="GZ1063" s="4"/>
      <c r="HA1063" s="4"/>
      <c r="HB1063" s="4"/>
      <c r="HC1063" s="4"/>
      <c r="HD1063" s="4"/>
      <c r="HE1063" s="4"/>
      <c r="HF1063" s="4"/>
      <c r="HG1063" s="4"/>
      <c r="HH1063" s="4"/>
      <c r="HI1063" s="4"/>
      <c r="HJ1063" s="4"/>
      <c r="HK1063" s="4"/>
      <c r="HL1063" s="4"/>
      <c r="HM1063" s="4"/>
      <c r="HN1063" s="4"/>
      <c r="HO1063" s="4"/>
      <c r="HP1063" s="4"/>
      <c r="HQ1063" s="4"/>
      <c r="HR1063" s="4"/>
      <c r="HS1063" s="4"/>
      <c r="HT1063" s="4"/>
      <c r="HU1063" s="4"/>
      <c r="HV1063" s="4"/>
      <c r="HW1063" s="4"/>
      <c r="HX1063" s="4"/>
      <c r="HY1063" s="4"/>
      <c r="HZ1063" s="4"/>
      <c r="IA1063" s="4"/>
      <c r="IB1063" s="4"/>
      <c r="IC1063" s="4"/>
      <c r="ID1063" s="4"/>
      <c r="IE1063" s="4"/>
      <c r="IF1063" s="4"/>
      <c r="IG1063" s="4"/>
      <c r="IH1063" s="4"/>
      <c r="II1063" s="4"/>
      <c r="IJ1063" s="4"/>
      <c r="IK1063" s="4"/>
      <c r="IL1063" s="4"/>
      <c r="IM1063" s="4"/>
      <c r="IN1063" s="4"/>
      <c r="IO1063" s="4"/>
      <c r="IP1063" s="4"/>
      <c r="IQ1063" s="4"/>
      <c r="IR1063" s="4"/>
      <c r="IS1063" s="4"/>
      <c r="IT1063" s="4"/>
      <c r="IU1063" s="4"/>
      <c r="IV1063" s="4"/>
    </row>
    <row r="1065" spans="1:256" s="209" customFormat="1">
      <c r="A1065" s="121"/>
      <c r="B1065" s="115"/>
      <c r="C1065" s="116"/>
      <c r="D1065" s="117"/>
      <c r="E1065" s="118"/>
      <c r="F1065" s="119"/>
      <c r="G1065" s="120"/>
      <c r="H1065" s="5"/>
      <c r="I1065" s="39"/>
      <c r="J1065" s="40"/>
      <c r="K1065" s="41"/>
      <c r="L1065" s="37"/>
      <c r="N1065" s="38"/>
      <c r="O1065" s="38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  <c r="AC1065" s="4"/>
      <c r="AD1065" s="4"/>
      <c r="AE1065" s="4"/>
      <c r="AF1065" s="4"/>
      <c r="AG1065" s="4"/>
      <c r="AH1065" s="4"/>
      <c r="AI1065" s="4"/>
      <c r="AJ1065" s="4"/>
      <c r="AK1065" s="4"/>
      <c r="AL1065" s="4"/>
      <c r="AM1065" s="4"/>
      <c r="AN1065" s="4"/>
      <c r="AO1065" s="4"/>
      <c r="AP1065" s="4"/>
      <c r="AQ1065" s="4"/>
      <c r="AR1065" s="4"/>
      <c r="AS1065" s="4"/>
      <c r="AT1065" s="4"/>
      <c r="AU1065" s="4"/>
      <c r="AV1065" s="4"/>
      <c r="AW1065" s="4"/>
      <c r="AX1065" s="4"/>
      <c r="AY1065" s="4"/>
      <c r="AZ1065" s="4"/>
      <c r="BA1065" s="4"/>
      <c r="BB1065" s="4"/>
      <c r="BC1065" s="4"/>
      <c r="BD1065" s="4"/>
      <c r="BE1065" s="4"/>
      <c r="BF1065" s="4"/>
      <c r="BG1065" s="4"/>
      <c r="BH1065" s="4"/>
      <c r="BI1065" s="4"/>
      <c r="BJ1065" s="4"/>
      <c r="BK1065" s="4"/>
      <c r="BL1065" s="4"/>
      <c r="BM1065" s="4"/>
      <c r="BN1065" s="4"/>
      <c r="BO1065" s="4"/>
      <c r="BP1065" s="4"/>
      <c r="BQ1065" s="4"/>
      <c r="BR1065" s="4"/>
      <c r="BS1065" s="4"/>
      <c r="BT1065" s="4"/>
      <c r="BU1065" s="4"/>
      <c r="BV1065" s="4"/>
      <c r="BW1065" s="4"/>
      <c r="BX1065" s="4"/>
      <c r="BY1065" s="4"/>
      <c r="BZ1065" s="4"/>
      <c r="CA1065" s="4"/>
      <c r="CB1065" s="4"/>
      <c r="CC1065" s="4"/>
      <c r="CD1065" s="4"/>
      <c r="CE1065" s="4"/>
      <c r="CF1065" s="4"/>
      <c r="CG1065" s="4"/>
      <c r="CH1065" s="4"/>
      <c r="CI1065" s="4"/>
      <c r="CJ1065" s="4"/>
      <c r="CK1065" s="4"/>
      <c r="CL1065" s="4"/>
      <c r="CM1065" s="4"/>
      <c r="CN1065" s="4"/>
      <c r="CO1065" s="4"/>
      <c r="CP1065" s="4"/>
      <c r="CQ1065" s="4"/>
      <c r="CR1065" s="4"/>
      <c r="CS1065" s="4"/>
      <c r="CT1065" s="4"/>
      <c r="CU1065" s="4"/>
      <c r="CV1065" s="4"/>
      <c r="CW1065" s="4"/>
      <c r="CX1065" s="4"/>
      <c r="CY1065" s="4"/>
      <c r="CZ1065" s="4"/>
      <c r="DA1065" s="4"/>
      <c r="DB1065" s="4"/>
      <c r="DC1065" s="4"/>
      <c r="DD1065" s="4"/>
      <c r="DE1065" s="4"/>
      <c r="DF1065" s="4"/>
      <c r="DG1065" s="4"/>
      <c r="DH1065" s="4"/>
      <c r="DI1065" s="4"/>
      <c r="DJ1065" s="4"/>
      <c r="DK1065" s="4"/>
      <c r="DL1065" s="4"/>
      <c r="DM1065" s="4"/>
      <c r="DN1065" s="4"/>
      <c r="DO1065" s="4"/>
      <c r="DP1065" s="4"/>
      <c r="DQ1065" s="4"/>
      <c r="DR1065" s="4"/>
      <c r="DS1065" s="4"/>
      <c r="DT1065" s="4"/>
      <c r="DU1065" s="4"/>
      <c r="DV1065" s="4"/>
      <c r="DW1065" s="4"/>
      <c r="DX1065" s="4"/>
      <c r="DY1065" s="4"/>
      <c r="DZ1065" s="4"/>
      <c r="EA1065" s="4"/>
      <c r="EB1065" s="4"/>
      <c r="EC1065" s="4"/>
      <c r="ED1065" s="4"/>
      <c r="EE1065" s="4"/>
      <c r="EF1065" s="4"/>
      <c r="EG1065" s="4"/>
      <c r="EH1065" s="4"/>
      <c r="EI1065" s="4"/>
      <c r="EJ1065" s="4"/>
      <c r="EK1065" s="4"/>
      <c r="EL1065" s="4"/>
      <c r="EM1065" s="4"/>
      <c r="EN1065" s="4"/>
      <c r="EO1065" s="4"/>
      <c r="EP1065" s="4"/>
      <c r="EQ1065" s="4"/>
      <c r="ER1065" s="4"/>
      <c r="ES1065" s="4"/>
      <c r="ET1065" s="4"/>
      <c r="EU1065" s="4"/>
      <c r="EV1065" s="4"/>
      <c r="EW1065" s="4"/>
      <c r="EX1065" s="4"/>
      <c r="EY1065" s="4"/>
      <c r="EZ1065" s="4"/>
      <c r="FA1065" s="4"/>
      <c r="FB1065" s="4"/>
      <c r="FC1065" s="4"/>
      <c r="FD1065" s="4"/>
      <c r="FE1065" s="4"/>
      <c r="FF1065" s="4"/>
      <c r="FG1065" s="4"/>
      <c r="FH1065" s="4"/>
      <c r="FI1065" s="4"/>
      <c r="FJ1065" s="4"/>
      <c r="FK1065" s="4"/>
      <c r="FL1065" s="4"/>
      <c r="FM1065" s="4"/>
      <c r="FN1065" s="4"/>
      <c r="FO1065" s="4"/>
      <c r="FP1065" s="4"/>
      <c r="FQ1065" s="4"/>
      <c r="FR1065" s="4"/>
      <c r="FS1065" s="4"/>
      <c r="FT1065" s="4"/>
      <c r="FU1065" s="4"/>
      <c r="FV1065" s="4"/>
      <c r="FW1065" s="4"/>
      <c r="FX1065" s="4"/>
      <c r="FY1065" s="4"/>
      <c r="FZ1065" s="4"/>
      <c r="GA1065" s="4"/>
      <c r="GB1065" s="4"/>
      <c r="GC1065" s="4"/>
      <c r="GD1065" s="4"/>
      <c r="GE1065" s="4"/>
      <c r="GF1065" s="4"/>
      <c r="GG1065" s="4"/>
      <c r="GH1065" s="4"/>
      <c r="GI1065" s="4"/>
      <c r="GJ1065" s="4"/>
      <c r="GK1065" s="4"/>
      <c r="GL1065" s="4"/>
      <c r="GM1065" s="4"/>
      <c r="GN1065" s="4"/>
      <c r="GO1065" s="4"/>
      <c r="GP1065" s="4"/>
      <c r="GQ1065" s="4"/>
      <c r="GR1065" s="4"/>
      <c r="GS1065" s="4"/>
      <c r="GT1065" s="4"/>
      <c r="GU1065" s="4"/>
      <c r="GV1065" s="4"/>
      <c r="GW1065" s="4"/>
      <c r="GX1065" s="4"/>
      <c r="GY1065" s="4"/>
      <c r="GZ1065" s="4"/>
      <c r="HA1065" s="4"/>
      <c r="HB1065" s="4"/>
      <c r="HC1065" s="4"/>
      <c r="HD1065" s="4"/>
      <c r="HE1065" s="4"/>
      <c r="HF1065" s="4"/>
      <c r="HG1065" s="4"/>
      <c r="HH1065" s="4"/>
      <c r="HI1065" s="4"/>
      <c r="HJ1065" s="4"/>
      <c r="HK1065" s="4"/>
      <c r="HL1065" s="4"/>
      <c r="HM1065" s="4"/>
      <c r="HN1065" s="4"/>
      <c r="HO1065" s="4"/>
      <c r="HP1065" s="4"/>
      <c r="HQ1065" s="4"/>
      <c r="HR1065" s="4"/>
      <c r="HS1065" s="4"/>
      <c r="HT1065" s="4"/>
      <c r="HU1065" s="4"/>
      <c r="HV1065" s="4"/>
      <c r="HW1065" s="4"/>
      <c r="HX1065" s="4"/>
      <c r="HY1065" s="4"/>
      <c r="HZ1065" s="4"/>
      <c r="IA1065" s="4"/>
      <c r="IB1065" s="4"/>
      <c r="IC1065" s="4"/>
      <c r="ID1065" s="4"/>
      <c r="IE1065" s="4"/>
      <c r="IF1065" s="4"/>
      <c r="IG1065" s="4"/>
      <c r="IH1065" s="4"/>
      <c r="II1065" s="4"/>
      <c r="IJ1065" s="4"/>
      <c r="IK1065" s="4"/>
      <c r="IL1065" s="4"/>
      <c r="IM1065" s="4"/>
      <c r="IN1065" s="4"/>
      <c r="IO1065" s="4"/>
      <c r="IP1065" s="4"/>
      <c r="IQ1065" s="4"/>
      <c r="IR1065" s="4"/>
      <c r="IS1065" s="4"/>
      <c r="IT1065" s="4"/>
      <c r="IU1065" s="4"/>
      <c r="IV1065" s="4"/>
    </row>
    <row r="1067" spans="1:256" s="209" customFormat="1">
      <c r="A1067" s="121"/>
      <c r="B1067" s="115"/>
      <c r="C1067" s="116"/>
      <c r="D1067" s="117"/>
      <c r="E1067" s="118"/>
      <c r="F1067" s="119"/>
      <c r="G1067" s="120"/>
      <c r="H1067" s="5"/>
      <c r="I1067" s="39"/>
      <c r="J1067" s="40"/>
      <c r="K1067" s="41"/>
      <c r="L1067" s="37"/>
      <c r="N1067" s="38"/>
      <c r="O1067" s="38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  <c r="AC1067" s="4"/>
      <c r="AD1067" s="4"/>
      <c r="AE1067" s="4"/>
      <c r="AF1067" s="4"/>
      <c r="AG1067" s="4"/>
      <c r="AH1067" s="4"/>
      <c r="AI1067" s="4"/>
      <c r="AJ1067" s="4"/>
      <c r="AK1067" s="4"/>
      <c r="AL1067" s="4"/>
      <c r="AM1067" s="4"/>
      <c r="AN1067" s="4"/>
      <c r="AO1067" s="4"/>
      <c r="AP1067" s="4"/>
      <c r="AQ1067" s="4"/>
      <c r="AR1067" s="4"/>
      <c r="AS1067" s="4"/>
      <c r="AT1067" s="4"/>
      <c r="AU1067" s="4"/>
      <c r="AV1067" s="4"/>
      <c r="AW1067" s="4"/>
      <c r="AX1067" s="4"/>
      <c r="AY1067" s="4"/>
      <c r="AZ1067" s="4"/>
      <c r="BA1067" s="4"/>
      <c r="BB1067" s="4"/>
      <c r="BC1067" s="4"/>
      <c r="BD1067" s="4"/>
      <c r="BE1067" s="4"/>
      <c r="BF1067" s="4"/>
      <c r="BG1067" s="4"/>
      <c r="BH1067" s="4"/>
      <c r="BI1067" s="4"/>
      <c r="BJ1067" s="4"/>
      <c r="BK1067" s="4"/>
      <c r="BL1067" s="4"/>
      <c r="BM1067" s="4"/>
      <c r="BN1067" s="4"/>
      <c r="BO1067" s="4"/>
      <c r="BP1067" s="4"/>
      <c r="BQ1067" s="4"/>
      <c r="BR1067" s="4"/>
      <c r="BS1067" s="4"/>
      <c r="BT1067" s="4"/>
      <c r="BU1067" s="4"/>
      <c r="BV1067" s="4"/>
      <c r="BW1067" s="4"/>
      <c r="BX1067" s="4"/>
      <c r="BY1067" s="4"/>
      <c r="BZ1067" s="4"/>
      <c r="CA1067" s="4"/>
      <c r="CB1067" s="4"/>
      <c r="CC1067" s="4"/>
      <c r="CD1067" s="4"/>
      <c r="CE1067" s="4"/>
      <c r="CF1067" s="4"/>
      <c r="CG1067" s="4"/>
      <c r="CH1067" s="4"/>
      <c r="CI1067" s="4"/>
      <c r="CJ1067" s="4"/>
      <c r="CK1067" s="4"/>
      <c r="CL1067" s="4"/>
      <c r="CM1067" s="4"/>
      <c r="CN1067" s="4"/>
      <c r="CO1067" s="4"/>
      <c r="CP1067" s="4"/>
      <c r="CQ1067" s="4"/>
      <c r="CR1067" s="4"/>
      <c r="CS1067" s="4"/>
      <c r="CT1067" s="4"/>
      <c r="CU1067" s="4"/>
      <c r="CV1067" s="4"/>
      <c r="CW1067" s="4"/>
      <c r="CX1067" s="4"/>
      <c r="CY1067" s="4"/>
      <c r="CZ1067" s="4"/>
      <c r="DA1067" s="4"/>
      <c r="DB1067" s="4"/>
      <c r="DC1067" s="4"/>
      <c r="DD1067" s="4"/>
      <c r="DE1067" s="4"/>
      <c r="DF1067" s="4"/>
      <c r="DG1067" s="4"/>
      <c r="DH1067" s="4"/>
      <c r="DI1067" s="4"/>
      <c r="DJ1067" s="4"/>
      <c r="DK1067" s="4"/>
      <c r="DL1067" s="4"/>
      <c r="DM1067" s="4"/>
      <c r="DN1067" s="4"/>
      <c r="DO1067" s="4"/>
      <c r="DP1067" s="4"/>
      <c r="DQ1067" s="4"/>
      <c r="DR1067" s="4"/>
      <c r="DS1067" s="4"/>
      <c r="DT1067" s="4"/>
      <c r="DU1067" s="4"/>
      <c r="DV1067" s="4"/>
      <c r="DW1067" s="4"/>
      <c r="DX1067" s="4"/>
      <c r="DY1067" s="4"/>
      <c r="DZ1067" s="4"/>
      <c r="EA1067" s="4"/>
      <c r="EB1067" s="4"/>
      <c r="EC1067" s="4"/>
      <c r="ED1067" s="4"/>
      <c r="EE1067" s="4"/>
      <c r="EF1067" s="4"/>
      <c r="EG1067" s="4"/>
      <c r="EH1067" s="4"/>
      <c r="EI1067" s="4"/>
      <c r="EJ1067" s="4"/>
      <c r="EK1067" s="4"/>
      <c r="EL1067" s="4"/>
      <c r="EM1067" s="4"/>
      <c r="EN1067" s="4"/>
      <c r="EO1067" s="4"/>
      <c r="EP1067" s="4"/>
      <c r="EQ1067" s="4"/>
      <c r="ER1067" s="4"/>
      <c r="ES1067" s="4"/>
      <c r="ET1067" s="4"/>
      <c r="EU1067" s="4"/>
      <c r="EV1067" s="4"/>
      <c r="EW1067" s="4"/>
      <c r="EX1067" s="4"/>
      <c r="EY1067" s="4"/>
      <c r="EZ1067" s="4"/>
      <c r="FA1067" s="4"/>
      <c r="FB1067" s="4"/>
      <c r="FC1067" s="4"/>
      <c r="FD1067" s="4"/>
      <c r="FE1067" s="4"/>
      <c r="FF1067" s="4"/>
      <c r="FG1067" s="4"/>
      <c r="FH1067" s="4"/>
      <c r="FI1067" s="4"/>
      <c r="FJ1067" s="4"/>
      <c r="FK1067" s="4"/>
      <c r="FL1067" s="4"/>
      <c r="FM1067" s="4"/>
      <c r="FN1067" s="4"/>
      <c r="FO1067" s="4"/>
      <c r="FP1067" s="4"/>
      <c r="FQ1067" s="4"/>
      <c r="FR1067" s="4"/>
      <c r="FS1067" s="4"/>
      <c r="FT1067" s="4"/>
      <c r="FU1067" s="4"/>
      <c r="FV1067" s="4"/>
      <c r="FW1067" s="4"/>
      <c r="FX1067" s="4"/>
      <c r="FY1067" s="4"/>
      <c r="FZ1067" s="4"/>
      <c r="GA1067" s="4"/>
      <c r="GB1067" s="4"/>
      <c r="GC1067" s="4"/>
      <c r="GD1067" s="4"/>
      <c r="GE1067" s="4"/>
      <c r="GF1067" s="4"/>
      <c r="GG1067" s="4"/>
      <c r="GH1067" s="4"/>
      <c r="GI1067" s="4"/>
      <c r="GJ1067" s="4"/>
      <c r="GK1067" s="4"/>
      <c r="GL1067" s="4"/>
      <c r="GM1067" s="4"/>
      <c r="GN1067" s="4"/>
      <c r="GO1067" s="4"/>
      <c r="GP1067" s="4"/>
      <c r="GQ1067" s="4"/>
      <c r="GR1067" s="4"/>
      <c r="GS1067" s="4"/>
      <c r="GT1067" s="4"/>
      <c r="GU1067" s="4"/>
      <c r="GV1067" s="4"/>
      <c r="GW1067" s="4"/>
      <c r="GX1067" s="4"/>
      <c r="GY1067" s="4"/>
      <c r="GZ1067" s="4"/>
      <c r="HA1067" s="4"/>
      <c r="HB1067" s="4"/>
      <c r="HC1067" s="4"/>
      <c r="HD1067" s="4"/>
      <c r="HE1067" s="4"/>
      <c r="HF1067" s="4"/>
      <c r="HG1067" s="4"/>
      <c r="HH1067" s="4"/>
      <c r="HI1067" s="4"/>
      <c r="HJ1067" s="4"/>
      <c r="HK1067" s="4"/>
      <c r="HL1067" s="4"/>
      <c r="HM1067" s="4"/>
      <c r="HN1067" s="4"/>
      <c r="HO1067" s="4"/>
      <c r="HP1067" s="4"/>
      <c r="HQ1067" s="4"/>
      <c r="HR1067" s="4"/>
      <c r="HS1067" s="4"/>
      <c r="HT1067" s="4"/>
      <c r="HU1067" s="4"/>
      <c r="HV1067" s="4"/>
      <c r="HW1067" s="4"/>
      <c r="HX1067" s="4"/>
      <c r="HY1067" s="4"/>
      <c r="HZ1067" s="4"/>
      <c r="IA1067" s="4"/>
      <c r="IB1067" s="4"/>
      <c r="IC1067" s="4"/>
      <c r="ID1067" s="4"/>
      <c r="IE1067" s="4"/>
      <c r="IF1067" s="4"/>
      <c r="IG1067" s="4"/>
      <c r="IH1067" s="4"/>
      <c r="II1067" s="4"/>
      <c r="IJ1067" s="4"/>
      <c r="IK1067" s="4"/>
      <c r="IL1067" s="4"/>
      <c r="IM1067" s="4"/>
      <c r="IN1067" s="4"/>
      <c r="IO1067" s="4"/>
      <c r="IP1067" s="4"/>
      <c r="IQ1067" s="4"/>
      <c r="IR1067" s="4"/>
      <c r="IS1067" s="4"/>
      <c r="IT1067" s="4"/>
      <c r="IU1067" s="4"/>
      <c r="IV1067" s="4"/>
    </row>
    <row r="1069" spans="1:256" s="209" customFormat="1">
      <c r="A1069" s="121"/>
      <c r="B1069" s="115"/>
      <c r="C1069" s="116"/>
      <c r="D1069" s="117"/>
      <c r="E1069" s="118"/>
      <c r="F1069" s="119"/>
      <c r="G1069" s="120"/>
      <c r="H1069" s="5"/>
      <c r="I1069" s="39"/>
      <c r="J1069" s="40"/>
      <c r="K1069" s="41"/>
      <c r="L1069" s="37"/>
      <c r="N1069" s="38"/>
      <c r="O1069" s="38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  <c r="AC1069" s="4"/>
      <c r="AD1069" s="4"/>
      <c r="AE1069" s="4"/>
      <c r="AF1069" s="4"/>
      <c r="AG1069" s="4"/>
      <c r="AH1069" s="4"/>
      <c r="AI1069" s="4"/>
      <c r="AJ1069" s="4"/>
      <c r="AK1069" s="4"/>
      <c r="AL1069" s="4"/>
      <c r="AM1069" s="4"/>
      <c r="AN1069" s="4"/>
      <c r="AO1069" s="4"/>
      <c r="AP1069" s="4"/>
      <c r="AQ1069" s="4"/>
      <c r="AR1069" s="4"/>
      <c r="AS1069" s="4"/>
      <c r="AT1069" s="4"/>
      <c r="AU1069" s="4"/>
      <c r="AV1069" s="4"/>
      <c r="AW1069" s="4"/>
      <c r="AX1069" s="4"/>
      <c r="AY1069" s="4"/>
      <c r="AZ1069" s="4"/>
      <c r="BA1069" s="4"/>
      <c r="BB1069" s="4"/>
      <c r="BC1069" s="4"/>
      <c r="BD1069" s="4"/>
      <c r="BE1069" s="4"/>
      <c r="BF1069" s="4"/>
      <c r="BG1069" s="4"/>
      <c r="BH1069" s="4"/>
      <c r="BI1069" s="4"/>
      <c r="BJ1069" s="4"/>
      <c r="BK1069" s="4"/>
      <c r="BL1069" s="4"/>
      <c r="BM1069" s="4"/>
      <c r="BN1069" s="4"/>
      <c r="BO1069" s="4"/>
      <c r="BP1069" s="4"/>
      <c r="BQ1069" s="4"/>
      <c r="BR1069" s="4"/>
      <c r="BS1069" s="4"/>
      <c r="BT1069" s="4"/>
      <c r="BU1069" s="4"/>
      <c r="BV1069" s="4"/>
      <c r="BW1069" s="4"/>
      <c r="BX1069" s="4"/>
      <c r="BY1069" s="4"/>
      <c r="BZ1069" s="4"/>
      <c r="CA1069" s="4"/>
      <c r="CB1069" s="4"/>
      <c r="CC1069" s="4"/>
      <c r="CD1069" s="4"/>
      <c r="CE1069" s="4"/>
      <c r="CF1069" s="4"/>
      <c r="CG1069" s="4"/>
      <c r="CH1069" s="4"/>
      <c r="CI1069" s="4"/>
      <c r="CJ1069" s="4"/>
      <c r="CK1069" s="4"/>
      <c r="CL1069" s="4"/>
      <c r="CM1069" s="4"/>
      <c r="CN1069" s="4"/>
      <c r="CO1069" s="4"/>
      <c r="CP1069" s="4"/>
      <c r="CQ1069" s="4"/>
      <c r="CR1069" s="4"/>
      <c r="CS1069" s="4"/>
      <c r="CT1069" s="4"/>
      <c r="CU1069" s="4"/>
      <c r="CV1069" s="4"/>
      <c r="CW1069" s="4"/>
      <c r="CX1069" s="4"/>
      <c r="CY1069" s="4"/>
      <c r="CZ1069" s="4"/>
      <c r="DA1069" s="4"/>
      <c r="DB1069" s="4"/>
      <c r="DC1069" s="4"/>
      <c r="DD1069" s="4"/>
      <c r="DE1069" s="4"/>
      <c r="DF1069" s="4"/>
      <c r="DG1069" s="4"/>
      <c r="DH1069" s="4"/>
      <c r="DI1069" s="4"/>
      <c r="DJ1069" s="4"/>
      <c r="DK1069" s="4"/>
      <c r="DL1069" s="4"/>
      <c r="DM1069" s="4"/>
      <c r="DN1069" s="4"/>
      <c r="DO1069" s="4"/>
      <c r="DP1069" s="4"/>
      <c r="DQ1069" s="4"/>
      <c r="DR1069" s="4"/>
      <c r="DS1069" s="4"/>
      <c r="DT1069" s="4"/>
      <c r="DU1069" s="4"/>
      <c r="DV1069" s="4"/>
      <c r="DW1069" s="4"/>
      <c r="DX1069" s="4"/>
      <c r="DY1069" s="4"/>
      <c r="DZ1069" s="4"/>
      <c r="EA1069" s="4"/>
      <c r="EB1069" s="4"/>
      <c r="EC1069" s="4"/>
      <c r="ED1069" s="4"/>
      <c r="EE1069" s="4"/>
      <c r="EF1069" s="4"/>
      <c r="EG1069" s="4"/>
      <c r="EH1069" s="4"/>
      <c r="EI1069" s="4"/>
      <c r="EJ1069" s="4"/>
      <c r="EK1069" s="4"/>
      <c r="EL1069" s="4"/>
      <c r="EM1069" s="4"/>
      <c r="EN1069" s="4"/>
      <c r="EO1069" s="4"/>
      <c r="EP1069" s="4"/>
      <c r="EQ1069" s="4"/>
      <c r="ER1069" s="4"/>
      <c r="ES1069" s="4"/>
      <c r="ET1069" s="4"/>
      <c r="EU1069" s="4"/>
      <c r="EV1069" s="4"/>
      <c r="EW1069" s="4"/>
      <c r="EX1069" s="4"/>
      <c r="EY1069" s="4"/>
      <c r="EZ1069" s="4"/>
      <c r="FA1069" s="4"/>
      <c r="FB1069" s="4"/>
      <c r="FC1069" s="4"/>
      <c r="FD1069" s="4"/>
      <c r="FE1069" s="4"/>
      <c r="FF1069" s="4"/>
      <c r="FG1069" s="4"/>
      <c r="FH1069" s="4"/>
      <c r="FI1069" s="4"/>
      <c r="FJ1069" s="4"/>
      <c r="FK1069" s="4"/>
      <c r="FL1069" s="4"/>
      <c r="FM1069" s="4"/>
      <c r="FN1069" s="4"/>
      <c r="FO1069" s="4"/>
      <c r="FP1069" s="4"/>
      <c r="FQ1069" s="4"/>
      <c r="FR1069" s="4"/>
      <c r="FS1069" s="4"/>
      <c r="FT1069" s="4"/>
      <c r="FU1069" s="4"/>
      <c r="FV1069" s="4"/>
      <c r="FW1069" s="4"/>
      <c r="FX1069" s="4"/>
      <c r="FY1069" s="4"/>
      <c r="FZ1069" s="4"/>
      <c r="GA1069" s="4"/>
      <c r="GB1069" s="4"/>
      <c r="GC1069" s="4"/>
      <c r="GD1069" s="4"/>
      <c r="GE1069" s="4"/>
      <c r="GF1069" s="4"/>
      <c r="GG1069" s="4"/>
      <c r="GH1069" s="4"/>
      <c r="GI1069" s="4"/>
      <c r="GJ1069" s="4"/>
      <c r="GK1069" s="4"/>
      <c r="GL1069" s="4"/>
      <c r="GM1069" s="4"/>
      <c r="GN1069" s="4"/>
      <c r="GO1069" s="4"/>
      <c r="GP1069" s="4"/>
      <c r="GQ1069" s="4"/>
      <c r="GR1069" s="4"/>
      <c r="GS1069" s="4"/>
      <c r="GT1069" s="4"/>
      <c r="GU1069" s="4"/>
      <c r="GV1069" s="4"/>
      <c r="GW1069" s="4"/>
      <c r="GX1069" s="4"/>
      <c r="GY1069" s="4"/>
      <c r="GZ1069" s="4"/>
      <c r="HA1069" s="4"/>
      <c r="HB1069" s="4"/>
      <c r="HC1069" s="4"/>
      <c r="HD1069" s="4"/>
      <c r="HE1069" s="4"/>
      <c r="HF1069" s="4"/>
      <c r="HG1069" s="4"/>
      <c r="HH1069" s="4"/>
      <c r="HI1069" s="4"/>
      <c r="HJ1069" s="4"/>
      <c r="HK1069" s="4"/>
      <c r="HL1069" s="4"/>
      <c r="HM1069" s="4"/>
      <c r="HN1069" s="4"/>
      <c r="HO1069" s="4"/>
      <c r="HP1069" s="4"/>
      <c r="HQ1069" s="4"/>
      <c r="HR1069" s="4"/>
      <c r="HS1069" s="4"/>
      <c r="HT1069" s="4"/>
      <c r="HU1069" s="4"/>
      <c r="HV1069" s="4"/>
      <c r="HW1069" s="4"/>
      <c r="HX1069" s="4"/>
      <c r="HY1069" s="4"/>
      <c r="HZ1069" s="4"/>
      <c r="IA1069" s="4"/>
      <c r="IB1069" s="4"/>
      <c r="IC1069" s="4"/>
      <c r="ID1069" s="4"/>
      <c r="IE1069" s="4"/>
      <c r="IF1069" s="4"/>
      <c r="IG1069" s="4"/>
      <c r="IH1069" s="4"/>
      <c r="II1069" s="4"/>
      <c r="IJ1069" s="4"/>
      <c r="IK1069" s="4"/>
      <c r="IL1069" s="4"/>
      <c r="IM1069" s="4"/>
      <c r="IN1069" s="4"/>
      <c r="IO1069" s="4"/>
      <c r="IP1069" s="4"/>
      <c r="IQ1069" s="4"/>
      <c r="IR1069" s="4"/>
      <c r="IS1069" s="4"/>
      <c r="IT1069" s="4"/>
      <c r="IU1069" s="4"/>
      <c r="IV1069" s="4"/>
    </row>
    <row r="1070" spans="1:256" s="209" customFormat="1">
      <c r="A1070" s="121"/>
      <c r="B1070" s="115"/>
      <c r="C1070" s="116"/>
      <c r="D1070" s="117"/>
      <c r="E1070" s="118"/>
      <c r="F1070" s="119"/>
      <c r="G1070" s="120"/>
      <c r="H1070" s="5"/>
      <c r="I1070" s="39"/>
      <c r="J1070" s="40"/>
      <c r="K1070" s="41"/>
      <c r="L1070" s="37"/>
      <c r="N1070" s="38"/>
      <c r="O1070" s="38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  <c r="AC1070" s="4"/>
      <c r="AD1070" s="4"/>
      <c r="AE1070" s="4"/>
      <c r="AF1070" s="4"/>
      <c r="AG1070" s="4"/>
      <c r="AH1070" s="4"/>
      <c r="AI1070" s="4"/>
      <c r="AJ1070" s="4"/>
      <c r="AK1070" s="4"/>
      <c r="AL1070" s="4"/>
      <c r="AM1070" s="4"/>
      <c r="AN1070" s="4"/>
      <c r="AO1070" s="4"/>
      <c r="AP1070" s="4"/>
      <c r="AQ1070" s="4"/>
      <c r="AR1070" s="4"/>
      <c r="AS1070" s="4"/>
      <c r="AT1070" s="4"/>
      <c r="AU1070" s="4"/>
      <c r="AV1070" s="4"/>
      <c r="AW1070" s="4"/>
      <c r="AX1070" s="4"/>
      <c r="AY1070" s="4"/>
      <c r="AZ1070" s="4"/>
      <c r="BA1070" s="4"/>
      <c r="BB1070" s="4"/>
      <c r="BC1070" s="4"/>
      <c r="BD1070" s="4"/>
      <c r="BE1070" s="4"/>
      <c r="BF1070" s="4"/>
      <c r="BG1070" s="4"/>
      <c r="BH1070" s="4"/>
      <c r="BI1070" s="4"/>
      <c r="BJ1070" s="4"/>
      <c r="BK1070" s="4"/>
      <c r="BL1070" s="4"/>
      <c r="BM1070" s="4"/>
      <c r="BN1070" s="4"/>
      <c r="BO1070" s="4"/>
      <c r="BP1070" s="4"/>
      <c r="BQ1070" s="4"/>
      <c r="BR1070" s="4"/>
      <c r="BS1070" s="4"/>
      <c r="BT1070" s="4"/>
      <c r="BU1070" s="4"/>
      <c r="BV1070" s="4"/>
      <c r="BW1070" s="4"/>
      <c r="BX1070" s="4"/>
      <c r="BY1070" s="4"/>
      <c r="BZ1070" s="4"/>
      <c r="CA1070" s="4"/>
      <c r="CB1070" s="4"/>
      <c r="CC1070" s="4"/>
      <c r="CD1070" s="4"/>
      <c r="CE1070" s="4"/>
      <c r="CF1070" s="4"/>
      <c r="CG1070" s="4"/>
      <c r="CH1070" s="4"/>
      <c r="CI1070" s="4"/>
      <c r="CJ1070" s="4"/>
      <c r="CK1070" s="4"/>
      <c r="CL1070" s="4"/>
      <c r="CM1070" s="4"/>
      <c r="CN1070" s="4"/>
      <c r="CO1070" s="4"/>
      <c r="CP1070" s="4"/>
      <c r="CQ1070" s="4"/>
      <c r="CR1070" s="4"/>
      <c r="CS1070" s="4"/>
      <c r="CT1070" s="4"/>
      <c r="CU1070" s="4"/>
      <c r="CV1070" s="4"/>
      <c r="CW1070" s="4"/>
      <c r="CX1070" s="4"/>
      <c r="CY1070" s="4"/>
      <c r="CZ1070" s="4"/>
      <c r="DA1070" s="4"/>
      <c r="DB1070" s="4"/>
      <c r="DC1070" s="4"/>
      <c r="DD1070" s="4"/>
      <c r="DE1070" s="4"/>
      <c r="DF1070" s="4"/>
      <c r="DG1070" s="4"/>
      <c r="DH1070" s="4"/>
      <c r="DI1070" s="4"/>
      <c r="DJ1070" s="4"/>
      <c r="DK1070" s="4"/>
      <c r="DL1070" s="4"/>
      <c r="DM1070" s="4"/>
      <c r="DN1070" s="4"/>
      <c r="DO1070" s="4"/>
      <c r="DP1070" s="4"/>
      <c r="DQ1070" s="4"/>
      <c r="DR1070" s="4"/>
      <c r="DS1070" s="4"/>
      <c r="DT1070" s="4"/>
      <c r="DU1070" s="4"/>
      <c r="DV1070" s="4"/>
      <c r="DW1070" s="4"/>
      <c r="DX1070" s="4"/>
      <c r="DY1070" s="4"/>
      <c r="DZ1070" s="4"/>
      <c r="EA1070" s="4"/>
      <c r="EB1070" s="4"/>
      <c r="EC1070" s="4"/>
      <c r="ED1070" s="4"/>
      <c r="EE1070" s="4"/>
      <c r="EF1070" s="4"/>
      <c r="EG1070" s="4"/>
      <c r="EH1070" s="4"/>
      <c r="EI1070" s="4"/>
      <c r="EJ1070" s="4"/>
      <c r="EK1070" s="4"/>
      <c r="EL1070" s="4"/>
      <c r="EM1070" s="4"/>
      <c r="EN1070" s="4"/>
      <c r="EO1070" s="4"/>
      <c r="EP1070" s="4"/>
      <c r="EQ1070" s="4"/>
      <c r="ER1070" s="4"/>
      <c r="ES1070" s="4"/>
      <c r="ET1070" s="4"/>
      <c r="EU1070" s="4"/>
      <c r="EV1070" s="4"/>
      <c r="EW1070" s="4"/>
      <c r="EX1070" s="4"/>
      <c r="EY1070" s="4"/>
      <c r="EZ1070" s="4"/>
      <c r="FA1070" s="4"/>
      <c r="FB1070" s="4"/>
      <c r="FC1070" s="4"/>
      <c r="FD1070" s="4"/>
      <c r="FE1070" s="4"/>
      <c r="FF1070" s="4"/>
      <c r="FG1070" s="4"/>
      <c r="FH1070" s="4"/>
      <c r="FI1070" s="4"/>
      <c r="FJ1070" s="4"/>
      <c r="FK1070" s="4"/>
      <c r="FL1070" s="4"/>
      <c r="FM1070" s="4"/>
      <c r="FN1070" s="4"/>
      <c r="FO1070" s="4"/>
      <c r="FP1070" s="4"/>
      <c r="FQ1070" s="4"/>
      <c r="FR1070" s="4"/>
      <c r="FS1070" s="4"/>
      <c r="FT1070" s="4"/>
      <c r="FU1070" s="4"/>
      <c r="FV1070" s="4"/>
      <c r="FW1070" s="4"/>
      <c r="FX1070" s="4"/>
      <c r="FY1070" s="4"/>
      <c r="FZ1070" s="4"/>
      <c r="GA1070" s="4"/>
      <c r="GB1070" s="4"/>
      <c r="GC1070" s="4"/>
      <c r="GD1070" s="4"/>
      <c r="GE1070" s="4"/>
      <c r="GF1070" s="4"/>
      <c r="GG1070" s="4"/>
      <c r="GH1070" s="4"/>
      <c r="GI1070" s="4"/>
      <c r="GJ1070" s="4"/>
      <c r="GK1070" s="4"/>
      <c r="GL1070" s="4"/>
      <c r="GM1070" s="4"/>
      <c r="GN1070" s="4"/>
      <c r="GO1070" s="4"/>
      <c r="GP1070" s="4"/>
      <c r="GQ1070" s="4"/>
      <c r="GR1070" s="4"/>
      <c r="GS1070" s="4"/>
      <c r="GT1070" s="4"/>
      <c r="GU1070" s="4"/>
      <c r="GV1070" s="4"/>
      <c r="GW1070" s="4"/>
      <c r="GX1070" s="4"/>
      <c r="GY1070" s="4"/>
      <c r="GZ1070" s="4"/>
      <c r="HA1070" s="4"/>
      <c r="HB1070" s="4"/>
      <c r="HC1070" s="4"/>
      <c r="HD1070" s="4"/>
      <c r="HE1070" s="4"/>
      <c r="HF1070" s="4"/>
      <c r="HG1070" s="4"/>
      <c r="HH1070" s="4"/>
      <c r="HI1070" s="4"/>
      <c r="HJ1070" s="4"/>
      <c r="HK1070" s="4"/>
      <c r="HL1070" s="4"/>
      <c r="HM1070" s="4"/>
      <c r="HN1070" s="4"/>
      <c r="HO1070" s="4"/>
      <c r="HP1070" s="4"/>
      <c r="HQ1070" s="4"/>
      <c r="HR1070" s="4"/>
      <c r="HS1070" s="4"/>
      <c r="HT1070" s="4"/>
      <c r="HU1070" s="4"/>
      <c r="HV1070" s="4"/>
      <c r="HW1070" s="4"/>
      <c r="HX1070" s="4"/>
      <c r="HY1070" s="4"/>
      <c r="HZ1070" s="4"/>
      <c r="IA1070" s="4"/>
      <c r="IB1070" s="4"/>
      <c r="IC1070" s="4"/>
      <c r="ID1070" s="4"/>
      <c r="IE1070" s="4"/>
      <c r="IF1070" s="4"/>
      <c r="IG1070" s="4"/>
      <c r="IH1070" s="4"/>
      <c r="II1070" s="4"/>
      <c r="IJ1070" s="4"/>
      <c r="IK1070" s="4"/>
      <c r="IL1070" s="4"/>
      <c r="IM1070" s="4"/>
      <c r="IN1070" s="4"/>
      <c r="IO1070" s="4"/>
      <c r="IP1070" s="4"/>
      <c r="IQ1070" s="4"/>
      <c r="IR1070" s="4"/>
      <c r="IS1070" s="4"/>
      <c r="IT1070" s="4"/>
      <c r="IU1070" s="4"/>
      <c r="IV1070" s="4"/>
    </row>
    <row r="1072" spans="1:256" s="209" customFormat="1">
      <c r="A1072" s="121"/>
      <c r="B1072" s="115"/>
      <c r="C1072" s="116"/>
      <c r="D1072" s="117"/>
      <c r="E1072" s="118"/>
      <c r="F1072" s="119"/>
      <c r="G1072" s="120"/>
      <c r="H1072" s="5"/>
      <c r="I1072" s="39"/>
      <c r="J1072" s="40"/>
      <c r="K1072" s="41"/>
      <c r="L1072" s="37"/>
      <c r="N1072" s="38"/>
      <c r="O1072" s="38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  <c r="AC1072" s="4"/>
      <c r="AD1072" s="4"/>
      <c r="AE1072" s="4"/>
      <c r="AF1072" s="4"/>
      <c r="AG1072" s="4"/>
      <c r="AH1072" s="4"/>
      <c r="AI1072" s="4"/>
      <c r="AJ1072" s="4"/>
      <c r="AK1072" s="4"/>
      <c r="AL1072" s="4"/>
      <c r="AM1072" s="4"/>
      <c r="AN1072" s="4"/>
      <c r="AO1072" s="4"/>
      <c r="AP1072" s="4"/>
      <c r="AQ1072" s="4"/>
      <c r="AR1072" s="4"/>
      <c r="AS1072" s="4"/>
      <c r="AT1072" s="4"/>
      <c r="AU1072" s="4"/>
      <c r="AV1072" s="4"/>
      <c r="AW1072" s="4"/>
      <c r="AX1072" s="4"/>
      <c r="AY1072" s="4"/>
      <c r="AZ1072" s="4"/>
      <c r="BA1072" s="4"/>
      <c r="BB1072" s="4"/>
      <c r="BC1072" s="4"/>
      <c r="BD1072" s="4"/>
      <c r="BE1072" s="4"/>
      <c r="BF1072" s="4"/>
      <c r="BG1072" s="4"/>
      <c r="BH1072" s="4"/>
      <c r="BI1072" s="4"/>
      <c r="BJ1072" s="4"/>
      <c r="BK1072" s="4"/>
      <c r="BL1072" s="4"/>
      <c r="BM1072" s="4"/>
      <c r="BN1072" s="4"/>
      <c r="BO1072" s="4"/>
      <c r="BP1072" s="4"/>
      <c r="BQ1072" s="4"/>
      <c r="BR1072" s="4"/>
      <c r="BS1072" s="4"/>
      <c r="BT1072" s="4"/>
      <c r="BU1072" s="4"/>
      <c r="BV1072" s="4"/>
      <c r="BW1072" s="4"/>
      <c r="BX1072" s="4"/>
      <c r="BY1072" s="4"/>
      <c r="BZ1072" s="4"/>
      <c r="CA1072" s="4"/>
      <c r="CB1072" s="4"/>
      <c r="CC1072" s="4"/>
      <c r="CD1072" s="4"/>
      <c r="CE1072" s="4"/>
      <c r="CF1072" s="4"/>
      <c r="CG1072" s="4"/>
      <c r="CH1072" s="4"/>
      <c r="CI1072" s="4"/>
      <c r="CJ1072" s="4"/>
      <c r="CK1072" s="4"/>
      <c r="CL1072" s="4"/>
      <c r="CM1072" s="4"/>
      <c r="CN1072" s="4"/>
      <c r="CO1072" s="4"/>
      <c r="CP1072" s="4"/>
      <c r="CQ1072" s="4"/>
      <c r="CR1072" s="4"/>
      <c r="CS1072" s="4"/>
      <c r="CT1072" s="4"/>
      <c r="CU1072" s="4"/>
      <c r="CV1072" s="4"/>
      <c r="CW1072" s="4"/>
      <c r="CX1072" s="4"/>
      <c r="CY1072" s="4"/>
      <c r="CZ1072" s="4"/>
      <c r="DA1072" s="4"/>
      <c r="DB1072" s="4"/>
      <c r="DC1072" s="4"/>
      <c r="DD1072" s="4"/>
      <c r="DE1072" s="4"/>
      <c r="DF1072" s="4"/>
      <c r="DG1072" s="4"/>
      <c r="DH1072" s="4"/>
      <c r="DI1072" s="4"/>
      <c r="DJ1072" s="4"/>
      <c r="DK1072" s="4"/>
      <c r="DL1072" s="4"/>
      <c r="DM1072" s="4"/>
      <c r="DN1072" s="4"/>
      <c r="DO1072" s="4"/>
      <c r="DP1072" s="4"/>
      <c r="DQ1072" s="4"/>
      <c r="DR1072" s="4"/>
      <c r="DS1072" s="4"/>
      <c r="DT1072" s="4"/>
      <c r="DU1072" s="4"/>
      <c r="DV1072" s="4"/>
      <c r="DW1072" s="4"/>
      <c r="DX1072" s="4"/>
      <c r="DY1072" s="4"/>
      <c r="DZ1072" s="4"/>
      <c r="EA1072" s="4"/>
      <c r="EB1072" s="4"/>
      <c r="EC1072" s="4"/>
      <c r="ED1072" s="4"/>
      <c r="EE1072" s="4"/>
      <c r="EF1072" s="4"/>
      <c r="EG1072" s="4"/>
      <c r="EH1072" s="4"/>
      <c r="EI1072" s="4"/>
      <c r="EJ1072" s="4"/>
      <c r="EK1072" s="4"/>
      <c r="EL1072" s="4"/>
      <c r="EM1072" s="4"/>
      <c r="EN1072" s="4"/>
      <c r="EO1072" s="4"/>
      <c r="EP1072" s="4"/>
      <c r="EQ1072" s="4"/>
      <c r="ER1072" s="4"/>
      <c r="ES1072" s="4"/>
      <c r="ET1072" s="4"/>
      <c r="EU1072" s="4"/>
      <c r="EV1072" s="4"/>
      <c r="EW1072" s="4"/>
      <c r="EX1072" s="4"/>
      <c r="EY1072" s="4"/>
      <c r="EZ1072" s="4"/>
      <c r="FA1072" s="4"/>
      <c r="FB1072" s="4"/>
      <c r="FC1072" s="4"/>
      <c r="FD1072" s="4"/>
      <c r="FE1072" s="4"/>
      <c r="FF1072" s="4"/>
      <c r="FG1072" s="4"/>
      <c r="FH1072" s="4"/>
      <c r="FI1072" s="4"/>
      <c r="FJ1072" s="4"/>
      <c r="FK1072" s="4"/>
      <c r="FL1072" s="4"/>
      <c r="FM1072" s="4"/>
      <c r="FN1072" s="4"/>
      <c r="FO1072" s="4"/>
      <c r="FP1072" s="4"/>
      <c r="FQ1072" s="4"/>
      <c r="FR1072" s="4"/>
      <c r="FS1072" s="4"/>
      <c r="FT1072" s="4"/>
      <c r="FU1072" s="4"/>
      <c r="FV1072" s="4"/>
      <c r="FW1072" s="4"/>
      <c r="FX1072" s="4"/>
      <c r="FY1072" s="4"/>
      <c r="FZ1072" s="4"/>
      <c r="GA1072" s="4"/>
      <c r="GB1072" s="4"/>
      <c r="GC1072" s="4"/>
      <c r="GD1072" s="4"/>
      <c r="GE1072" s="4"/>
      <c r="GF1072" s="4"/>
      <c r="GG1072" s="4"/>
      <c r="GH1072" s="4"/>
      <c r="GI1072" s="4"/>
      <c r="GJ1072" s="4"/>
      <c r="GK1072" s="4"/>
      <c r="GL1072" s="4"/>
      <c r="GM1072" s="4"/>
      <c r="GN1072" s="4"/>
      <c r="GO1072" s="4"/>
      <c r="GP1072" s="4"/>
      <c r="GQ1072" s="4"/>
      <c r="GR1072" s="4"/>
      <c r="GS1072" s="4"/>
      <c r="GT1072" s="4"/>
      <c r="GU1072" s="4"/>
      <c r="GV1072" s="4"/>
      <c r="GW1072" s="4"/>
      <c r="GX1072" s="4"/>
      <c r="GY1072" s="4"/>
      <c r="GZ1072" s="4"/>
      <c r="HA1072" s="4"/>
      <c r="HB1072" s="4"/>
      <c r="HC1072" s="4"/>
      <c r="HD1072" s="4"/>
      <c r="HE1072" s="4"/>
      <c r="HF1072" s="4"/>
      <c r="HG1072" s="4"/>
      <c r="HH1072" s="4"/>
      <c r="HI1072" s="4"/>
      <c r="HJ1072" s="4"/>
      <c r="HK1072" s="4"/>
      <c r="HL1072" s="4"/>
      <c r="HM1072" s="4"/>
      <c r="HN1072" s="4"/>
      <c r="HO1072" s="4"/>
      <c r="HP1072" s="4"/>
      <c r="HQ1072" s="4"/>
      <c r="HR1072" s="4"/>
      <c r="HS1072" s="4"/>
      <c r="HT1072" s="4"/>
      <c r="HU1072" s="4"/>
      <c r="HV1072" s="4"/>
      <c r="HW1072" s="4"/>
      <c r="HX1072" s="4"/>
      <c r="HY1072" s="4"/>
      <c r="HZ1072" s="4"/>
      <c r="IA1072" s="4"/>
      <c r="IB1072" s="4"/>
      <c r="IC1072" s="4"/>
      <c r="ID1072" s="4"/>
      <c r="IE1072" s="4"/>
      <c r="IF1072" s="4"/>
      <c r="IG1072" s="4"/>
      <c r="IH1072" s="4"/>
      <c r="II1072" s="4"/>
      <c r="IJ1072" s="4"/>
      <c r="IK1072" s="4"/>
      <c r="IL1072" s="4"/>
      <c r="IM1072" s="4"/>
      <c r="IN1072" s="4"/>
      <c r="IO1072" s="4"/>
      <c r="IP1072" s="4"/>
      <c r="IQ1072" s="4"/>
      <c r="IR1072" s="4"/>
      <c r="IS1072" s="4"/>
      <c r="IT1072" s="4"/>
      <c r="IU1072" s="4"/>
      <c r="IV1072" s="4"/>
    </row>
    <row r="1074" spans="1:256" s="209" customFormat="1">
      <c r="A1074" s="121"/>
      <c r="B1074" s="115"/>
      <c r="C1074" s="116"/>
      <c r="D1074" s="117"/>
      <c r="E1074" s="118"/>
      <c r="F1074" s="119"/>
      <c r="G1074" s="120"/>
      <c r="H1074" s="5"/>
      <c r="I1074" s="39"/>
      <c r="J1074" s="40"/>
      <c r="K1074" s="41"/>
      <c r="L1074" s="37"/>
      <c r="N1074" s="38"/>
      <c r="O1074" s="38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  <c r="AC1074" s="4"/>
      <c r="AD1074" s="4"/>
      <c r="AE1074" s="4"/>
      <c r="AF1074" s="4"/>
      <c r="AG1074" s="4"/>
      <c r="AH1074" s="4"/>
      <c r="AI1074" s="4"/>
      <c r="AJ1074" s="4"/>
      <c r="AK1074" s="4"/>
      <c r="AL1074" s="4"/>
      <c r="AM1074" s="4"/>
      <c r="AN1074" s="4"/>
      <c r="AO1074" s="4"/>
      <c r="AP1074" s="4"/>
      <c r="AQ1074" s="4"/>
      <c r="AR1074" s="4"/>
      <c r="AS1074" s="4"/>
      <c r="AT1074" s="4"/>
      <c r="AU1074" s="4"/>
      <c r="AV1074" s="4"/>
      <c r="AW1074" s="4"/>
      <c r="AX1074" s="4"/>
      <c r="AY1074" s="4"/>
      <c r="AZ1074" s="4"/>
      <c r="BA1074" s="4"/>
      <c r="BB1074" s="4"/>
      <c r="BC1074" s="4"/>
      <c r="BD1074" s="4"/>
      <c r="BE1074" s="4"/>
      <c r="BF1074" s="4"/>
      <c r="BG1074" s="4"/>
      <c r="BH1074" s="4"/>
      <c r="BI1074" s="4"/>
      <c r="BJ1074" s="4"/>
      <c r="BK1074" s="4"/>
      <c r="BL1074" s="4"/>
      <c r="BM1074" s="4"/>
      <c r="BN1074" s="4"/>
      <c r="BO1074" s="4"/>
      <c r="BP1074" s="4"/>
      <c r="BQ1074" s="4"/>
      <c r="BR1074" s="4"/>
      <c r="BS1074" s="4"/>
      <c r="BT1074" s="4"/>
      <c r="BU1074" s="4"/>
      <c r="BV1074" s="4"/>
      <c r="BW1074" s="4"/>
      <c r="BX1074" s="4"/>
      <c r="BY1074" s="4"/>
      <c r="BZ1074" s="4"/>
      <c r="CA1074" s="4"/>
      <c r="CB1074" s="4"/>
      <c r="CC1074" s="4"/>
      <c r="CD1074" s="4"/>
      <c r="CE1074" s="4"/>
      <c r="CF1074" s="4"/>
      <c r="CG1074" s="4"/>
      <c r="CH1074" s="4"/>
      <c r="CI1074" s="4"/>
      <c r="CJ1074" s="4"/>
      <c r="CK1074" s="4"/>
      <c r="CL1074" s="4"/>
      <c r="CM1074" s="4"/>
      <c r="CN1074" s="4"/>
      <c r="CO1074" s="4"/>
      <c r="CP1074" s="4"/>
      <c r="CQ1074" s="4"/>
      <c r="CR1074" s="4"/>
      <c r="CS1074" s="4"/>
      <c r="CT1074" s="4"/>
      <c r="CU1074" s="4"/>
      <c r="CV1074" s="4"/>
      <c r="CW1074" s="4"/>
      <c r="CX1074" s="4"/>
      <c r="CY1074" s="4"/>
      <c r="CZ1074" s="4"/>
      <c r="DA1074" s="4"/>
      <c r="DB1074" s="4"/>
      <c r="DC1074" s="4"/>
      <c r="DD1074" s="4"/>
      <c r="DE1074" s="4"/>
      <c r="DF1074" s="4"/>
      <c r="DG1074" s="4"/>
      <c r="DH1074" s="4"/>
      <c r="DI1074" s="4"/>
      <c r="DJ1074" s="4"/>
      <c r="DK1074" s="4"/>
      <c r="DL1074" s="4"/>
      <c r="DM1074" s="4"/>
      <c r="DN1074" s="4"/>
      <c r="DO1074" s="4"/>
      <c r="DP1074" s="4"/>
      <c r="DQ1074" s="4"/>
      <c r="DR1074" s="4"/>
      <c r="DS1074" s="4"/>
      <c r="DT1074" s="4"/>
      <c r="DU1074" s="4"/>
      <c r="DV1074" s="4"/>
      <c r="DW1074" s="4"/>
      <c r="DX1074" s="4"/>
      <c r="DY1074" s="4"/>
      <c r="DZ1074" s="4"/>
      <c r="EA1074" s="4"/>
      <c r="EB1074" s="4"/>
      <c r="EC1074" s="4"/>
      <c r="ED1074" s="4"/>
      <c r="EE1074" s="4"/>
      <c r="EF1074" s="4"/>
      <c r="EG1074" s="4"/>
      <c r="EH1074" s="4"/>
      <c r="EI1074" s="4"/>
      <c r="EJ1074" s="4"/>
      <c r="EK1074" s="4"/>
      <c r="EL1074" s="4"/>
      <c r="EM1074" s="4"/>
      <c r="EN1074" s="4"/>
      <c r="EO1074" s="4"/>
      <c r="EP1074" s="4"/>
      <c r="EQ1074" s="4"/>
      <c r="ER1074" s="4"/>
      <c r="ES1074" s="4"/>
      <c r="ET1074" s="4"/>
      <c r="EU1074" s="4"/>
      <c r="EV1074" s="4"/>
      <c r="EW1074" s="4"/>
      <c r="EX1074" s="4"/>
      <c r="EY1074" s="4"/>
      <c r="EZ1074" s="4"/>
      <c r="FA1074" s="4"/>
      <c r="FB1074" s="4"/>
      <c r="FC1074" s="4"/>
      <c r="FD1074" s="4"/>
      <c r="FE1074" s="4"/>
      <c r="FF1074" s="4"/>
      <c r="FG1074" s="4"/>
      <c r="FH1074" s="4"/>
      <c r="FI1074" s="4"/>
      <c r="FJ1074" s="4"/>
      <c r="FK1074" s="4"/>
      <c r="FL1074" s="4"/>
      <c r="FM1074" s="4"/>
      <c r="FN1074" s="4"/>
      <c r="FO1074" s="4"/>
      <c r="FP1074" s="4"/>
      <c r="FQ1074" s="4"/>
      <c r="FR1074" s="4"/>
      <c r="FS1074" s="4"/>
      <c r="FT1074" s="4"/>
      <c r="FU1074" s="4"/>
      <c r="FV1074" s="4"/>
      <c r="FW1074" s="4"/>
      <c r="FX1074" s="4"/>
      <c r="FY1074" s="4"/>
      <c r="FZ1074" s="4"/>
      <c r="GA1074" s="4"/>
      <c r="GB1074" s="4"/>
      <c r="GC1074" s="4"/>
      <c r="GD1074" s="4"/>
      <c r="GE1074" s="4"/>
      <c r="GF1074" s="4"/>
      <c r="GG1074" s="4"/>
      <c r="GH1074" s="4"/>
      <c r="GI1074" s="4"/>
      <c r="GJ1074" s="4"/>
      <c r="GK1074" s="4"/>
      <c r="GL1074" s="4"/>
      <c r="GM1074" s="4"/>
      <c r="GN1074" s="4"/>
      <c r="GO1074" s="4"/>
      <c r="GP1074" s="4"/>
      <c r="GQ1074" s="4"/>
      <c r="GR1074" s="4"/>
      <c r="GS1074" s="4"/>
      <c r="GT1074" s="4"/>
      <c r="GU1074" s="4"/>
      <c r="GV1074" s="4"/>
      <c r="GW1074" s="4"/>
      <c r="GX1074" s="4"/>
      <c r="GY1074" s="4"/>
      <c r="GZ1074" s="4"/>
      <c r="HA1074" s="4"/>
      <c r="HB1074" s="4"/>
      <c r="HC1074" s="4"/>
      <c r="HD1074" s="4"/>
      <c r="HE1074" s="4"/>
      <c r="HF1074" s="4"/>
      <c r="HG1074" s="4"/>
      <c r="HH1074" s="4"/>
      <c r="HI1074" s="4"/>
      <c r="HJ1074" s="4"/>
      <c r="HK1074" s="4"/>
      <c r="HL1074" s="4"/>
      <c r="HM1074" s="4"/>
      <c r="HN1074" s="4"/>
      <c r="HO1074" s="4"/>
      <c r="HP1074" s="4"/>
      <c r="HQ1074" s="4"/>
      <c r="HR1074" s="4"/>
      <c r="HS1074" s="4"/>
      <c r="HT1074" s="4"/>
      <c r="HU1074" s="4"/>
      <c r="HV1074" s="4"/>
      <c r="HW1074" s="4"/>
      <c r="HX1074" s="4"/>
      <c r="HY1074" s="4"/>
      <c r="HZ1074" s="4"/>
      <c r="IA1074" s="4"/>
      <c r="IB1074" s="4"/>
      <c r="IC1074" s="4"/>
      <c r="ID1074" s="4"/>
      <c r="IE1074" s="4"/>
      <c r="IF1074" s="4"/>
      <c r="IG1074" s="4"/>
      <c r="IH1074" s="4"/>
      <c r="II1074" s="4"/>
      <c r="IJ1074" s="4"/>
      <c r="IK1074" s="4"/>
      <c r="IL1074" s="4"/>
      <c r="IM1074" s="4"/>
      <c r="IN1074" s="4"/>
      <c r="IO1074" s="4"/>
      <c r="IP1074" s="4"/>
      <c r="IQ1074" s="4"/>
      <c r="IR1074" s="4"/>
      <c r="IS1074" s="4"/>
      <c r="IT1074" s="4"/>
      <c r="IU1074" s="4"/>
      <c r="IV1074" s="4"/>
    </row>
    <row r="1076" spans="1:256" s="209" customFormat="1">
      <c r="A1076" s="121"/>
      <c r="B1076" s="115"/>
      <c r="C1076" s="116"/>
      <c r="D1076" s="117"/>
      <c r="E1076" s="118"/>
      <c r="F1076" s="119"/>
      <c r="G1076" s="120"/>
      <c r="H1076" s="5"/>
      <c r="I1076" s="39"/>
      <c r="J1076" s="40"/>
      <c r="K1076" s="41"/>
      <c r="L1076" s="37"/>
      <c r="N1076" s="38"/>
      <c r="O1076" s="38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  <c r="AC1076" s="4"/>
      <c r="AD1076" s="4"/>
      <c r="AE1076" s="4"/>
      <c r="AF1076" s="4"/>
      <c r="AG1076" s="4"/>
      <c r="AH1076" s="4"/>
      <c r="AI1076" s="4"/>
      <c r="AJ1076" s="4"/>
      <c r="AK1076" s="4"/>
      <c r="AL1076" s="4"/>
      <c r="AM1076" s="4"/>
      <c r="AN1076" s="4"/>
      <c r="AO1076" s="4"/>
      <c r="AP1076" s="4"/>
      <c r="AQ1076" s="4"/>
      <c r="AR1076" s="4"/>
      <c r="AS1076" s="4"/>
      <c r="AT1076" s="4"/>
      <c r="AU1076" s="4"/>
      <c r="AV1076" s="4"/>
      <c r="AW1076" s="4"/>
      <c r="AX1076" s="4"/>
      <c r="AY1076" s="4"/>
      <c r="AZ1076" s="4"/>
      <c r="BA1076" s="4"/>
      <c r="BB1076" s="4"/>
      <c r="BC1076" s="4"/>
      <c r="BD1076" s="4"/>
      <c r="BE1076" s="4"/>
      <c r="BF1076" s="4"/>
      <c r="BG1076" s="4"/>
      <c r="BH1076" s="4"/>
      <c r="BI1076" s="4"/>
      <c r="BJ1076" s="4"/>
      <c r="BK1076" s="4"/>
      <c r="BL1076" s="4"/>
      <c r="BM1076" s="4"/>
      <c r="BN1076" s="4"/>
      <c r="BO1076" s="4"/>
      <c r="BP1076" s="4"/>
      <c r="BQ1076" s="4"/>
      <c r="BR1076" s="4"/>
      <c r="BS1076" s="4"/>
      <c r="BT1076" s="4"/>
      <c r="BU1076" s="4"/>
      <c r="BV1076" s="4"/>
      <c r="BW1076" s="4"/>
      <c r="BX1076" s="4"/>
      <c r="BY1076" s="4"/>
      <c r="BZ1076" s="4"/>
      <c r="CA1076" s="4"/>
      <c r="CB1076" s="4"/>
      <c r="CC1076" s="4"/>
      <c r="CD1076" s="4"/>
      <c r="CE1076" s="4"/>
      <c r="CF1076" s="4"/>
      <c r="CG1076" s="4"/>
      <c r="CH1076" s="4"/>
      <c r="CI1076" s="4"/>
      <c r="CJ1076" s="4"/>
      <c r="CK1076" s="4"/>
      <c r="CL1076" s="4"/>
      <c r="CM1076" s="4"/>
      <c r="CN1076" s="4"/>
      <c r="CO1076" s="4"/>
      <c r="CP1076" s="4"/>
      <c r="CQ1076" s="4"/>
      <c r="CR1076" s="4"/>
      <c r="CS1076" s="4"/>
      <c r="CT1076" s="4"/>
      <c r="CU1076" s="4"/>
      <c r="CV1076" s="4"/>
      <c r="CW1076" s="4"/>
      <c r="CX1076" s="4"/>
      <c r="CY1076" s="4"/>
      <c r="CZ1076" s="4"/>
      <c r="DA1076" s="4"/>
      <c r="DB1076" s="4"/>
      <c r="DC1076" s="4"/>
      <c r="DD1076" s="4"/>
      <c r="DE1076" s="4"/>
      <c r="DF1076" s="4"/>
      <c r="DG1076" s="4"/>
      <c r="DH1076" s="4"/>
      <c r="DI1076" s="4"/>
      <c r="DJ1076" s="4"/>
      <c r="DK1076" s="4"/>
      <c r="DL1076" s="4"/>
      <c r="DM1076" s="4"/>
      <c r="DN1076" s="4"/>
      <c r="DO1076" s="4"/>
      <c r="DP1076" s="4"/>
      <c r="DQ1076" s="4"/>
      <c r="DR1076" s="4"/>
      <c r="DS1076" s="4"/>
      <c r="DT1076" s="4"/>
      <c r="DU1076" s="4"/>
      <c r="DV1076" s="4"/>
      <c r="DW1076" s="4"/>
      <c r="DX1076" s="4"/>
      <c r="DY1076" s="4"/>
      <c r="DZ1076" s="4"/>
      <c r="EA1076" s="4"/>
      <c r="EB1076" s="4"/>
      <c r="EC1076" s="4"/>
      <c r="ED1076" s="4"/>
      <c r="EE1076" s="4"/>
      <c r="EF1076" s="4"/>
      <c r="EG1076" s="4"/>
      <c r="EH1076" s="4"/>
      <c r="EI1076" s="4"/>
      <c r="EJ1076" s="4"/>
      <c r="EK1076" s="4"/>
      <c r="EL1076" s="4"/>
      <c r="EM1076" s="4"/>
      <c r="EN1076" s="4"/>
      <c r="EO1076" s="4"/>
      <c r="EP1076" s="4"/>
      <c r="EQ1076" s="4"/>
      <c r="ER1076" s="4"/>
      <c r="ES1076" s="4"/>
      <c r="ET1076" s="4"/>
      <c r="EU1076" s="4"/>
      <c r="EV1076" s="4"/>
      <c r="EW1076" s="4"/>
      <c r="EX1076" s="4"/>
      <c r="EY1076" s="4"/>
      <c r="EZ1076" s="4"/>
      <c r="FA1076" s="4"/>
      <c r="FB1076" s="4"/>
      <c r="FC1076" s="4"/>
      <c r="FD1076" s="4"/>
      <c r="FE1076" s="4"/>
      <c r="FF1076" s="4"/>
      <c r="FG1076" s="4"/>
      <c r="FH1076" s="4"/>
      <c r="FI1076" s="4"/>
      <c r="FJ1076" s="4"/>
      <c r="FK1076" s="4"/>
      <c r="FL1076" s="4"/>
      <c r="FM1076" s="4"/>
      <c r="FN1076" s="4"/>
      <c r="FO1076" s="4"/>
      <c r="FP1076" s="4"/>
      <c r="FQ1076" s="4"/>
      <c r="FR1076" s="4"/>
      <c r="FS1076" s="4"/>
      <c r="FT1076" s="4"/>
      <c r="FU1076" s="4"/>
      <c r="FV1076" s="4"/>
      <c r="FW1076" s="4"/>
      <c r="FX1076" s="4"/>
      <c r="FY1076" s="4"/>
      <c r="FZ1076" s="4"/>
      <c r="GA1076" s="4"/>
      <c r="GB1076" s="4"/>
      <c r="GC1076" s="4"/>
      <c r="GD1076" s="4"/>
      <c r="GE1076" s="4"/>
      <c r="GF1076" s="4"/>
      <c r="GG1076" s="4"/>
      <c r="GH1076" s="4"/>
      <c r="GI1076" s="4"/>
      <c r="GJ1076" s="4"/>
      <c r="GK1076" s="4"/>
      <c r="GL1076" s="4"/>
      <c r="GM1076" s="4"/>
      <c r="GN1076" s="4"/>
      <c r="GO1076" s="4"/>
      <c r="GP1076" s="4"/>
      <c r="GQ1076" s="4"/>
      <c r="GR1076" s="4"/>
      <c r="GS1076" s="4"/>
      <c r="GT1076" s="4"/>
      <c r="GU1076" s="4"/>
      <c r="GV1076" s="4"/>
      <c r="GW1076" s="4"/>
      <c r="GX1076" s="4"/>
      <c r="GY1076" s="4"/>
      <c r="GZ1076" s="4"/>
      <c r="HA1076" s="4"/>
      <c r="HB1076" s="4"/>
      <c r="HC1076" s="4"/>
      <c r="HD1076" s="4"/>
      <c r="HE1076" s="4"/>
      <c r="HF1076" s="4"/>
      <c r="HG1076" s="4"/>
      <c r="HH1076" s="4"/>
      <c r="HI1076" s="4"/>
      <c r="HJ1076" s="4"/>
      <c r="HK1076" s="4"/>
      <c r="HL1076" s="4"/>
      <c r="HM1076" s="4"/>
      <c r="HN1076" s="4"/>
      <c r="HO1076" s="4"/>
      <c r="HP1076" s="4"/>
      <c r="HQ1076" s="4"/>
      <c r="HR1076" s="4"/>
      <c r="HS1076" s="4"/>
      <c r="HT1076" s="4"/>
      <c r="HU1076" s="4"/>
      <c r="HV1076" s="4"/>
      <c r="HW1076" s="4"/>
      <c r="HX1076" s="4"/>
      <c r="HY1076" s="4"/>
      <c r="HZ1076" s="4"/>
      <c r="IA1076" s="4"/>
      <c r="IB1076" s="4"/>
      <c r="IC1076" s="4"/>
      <c r="ID1076" s="4"/>
      <c r="IE1076" s="4"/>
      <c r="IF1076" s="4"/>
      <c r="IG1076" s="4"/>
      <c r="IH1076" s="4"/>
      <c r="II1076" s="4"/>
      <c r="IJ1076" s="4"/>
      <c r="IK1076" s="4"/>
      <c r="IL1076" s="4"/>
      <c r="IM1076" s="4"/>
      <c r="IN1076" s="4"/>
      <c r="IO1076" s="4"/>
      <c r="IP1076" s="4"/>
      <c r="IQ1076" s="4"/>
      <c r="IR1076" s="4"/>
      <c r="IS1076" s="4"/>
      <c r="IT1076" s="4"/>
      <c r="IU1076" s="4"/>
      <c r="IV1076" s="4"/>
    </row>
    <row r="1077" spans="1:256" s="209" customFormat="1">
      <c r="A1077" s="121"/>
      <c r="B1077" s="115"/>
      <c r="C1077" s="116"/>
      <c r="D1077" s="117"/>
      <c r="E1077" s="118"/>
      <c r="F1077" s="119"/>
      <c r="G1077" s="120"/>
      <c r="H1077" s="5"/>
      <c r="I1077" s="39"/>
      <c r="J1077" s="40"/>
      <c r="K1077" s="41"/>
      <c r="L1077" s="37"/>
      <c r="N1077" s="38"/>
      <c r="O1077" s="38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  <c r="AC1077" s="4"/>
      <c r="AD1077" s="4"/>
      <c r="AE1077" s="4"/>
      <c r="AF1077" s="4"/>
      <c r="AG1077" s="4"/>
      <c r="AH1077" s="4"/>
      <c r="AI1077" s="4"/>
      <c r="AJ1077" s="4"/>
      <c r="AK1077" s="4"/>
      <c r="AL1077" s="4"/>
      <c r="AM1077" s="4"/>
      <c r="AN1077" s="4"/>
      <c r="AO1077" s="4"/>
      <c r="AP1077" s="4"/>
      <c r="AQ1077" s="4"/>
      <c r="AR1077" s="4"/>
      <c r="AS1077" s="4"/>
      <c r="AT1077" s="4"/>
      <c r="AU1077" s="4"/>
      <c r="AV1077" s="4"/>
      <c r="AW1077" s="4"/>
      <c r="AX1077" s="4"/>
      <c r="AY1077" s="4"/>
      <c r="AZ1077" s="4"/>
      <c r="BA1077" s="4"/>
      <c r="BB1077" s="4"/>
      <c r="BC1077" s="4"/>
      <c r="BD1077" s="4"/>
      <c r="BE1077" s="4"/>
      <c r="BF1077" s="4"/>
      <c r="BG1077" s="4"/>
      <c r="BH1077" s="4"/>
      <c r="BI1077" s="4"/>
      <c r="BJ1077" s="4"/>
      <c r="BK1077" s="4"/>
      <c r="BL1077" s="4"/>
      <c r="BM1077" s="4"/>
      <c r="BN1077" s="4"/>
      <c r="BO1077" s="4"/>
      <c r="BP1077" s="4"/>
      <c r="BQ1077" s="4"/>
      <c r="BR1077" s="4"/>
      <c r="BS1077" s="4"/>
      <c r="BT1077" s="4"/>
      <c r="BU1077" s="4"/>
      <c r="BV1077" s="4"/>
      <c r="BW1077" s="4"/>
      <c r="BX1077" s="4"/>
      <c r="BY1077" s="4"/>
      <c r="BZ1077" s="4"/>
      <c r="CA1077" s="4"/>
      <c r="CB1077" s="4"/>
      <c r="CC1077" s="4"/>
      <c r="CD1077" s="4"/>
      <c r="CE1077" s="4"/>
      <c r="CF1077" s="4"/>
      <c r="CG1077" s="4"/>
      <c r="CH1077" s="4"/>
      <c r="CI1077" s="4"/>
      <c r="CJ1077" s="4"/>
      <c r="CK1077" s="4"/>
      <c r="CL1077" s="4"/>
      <c r="CM1077" s="4"/>
      <c r="CN1077" s="4"/>
      <c r="CO1077" s="4"/>
      <c r="CP1077" s="4"/>
      <c r="CQ1077" s="4"/>
      <c r="CR1077" s="4"/>
      <c r="CS1077" s="4"/>
      <c r="CT1077" s="4"/>
      <c r="CU1077" s="4"/>
      <c r="CV1077" s="4"/>
      <c r="CW1077" s="4"/>
      <c r="CX1077" s="4"/>
      <c r="CY1077" s="4"/>
      <c r="CZ1077" s="4"/>
      <c r="DA1077" s="4"/>
      <c r="DB1077" s="4"/>
      <c r="DC1077" s="4"/>
      <c r="DD1077" s="4"/>
      <c r="DE1077" s="4"/>
      <c r="DF1077" s="4"/>
      <c r="DG1077" s="4"/>
      <c r="DH1077" s="4"/>
      <c r="DI1077" s="4"/>
      <c r="DJ1077" s="4"/>
      <c r="DK1077" s="4"/>
      <c r="DL1077" s="4"/>
      <c r="DM1077" s="4"/>
      <c r="DN1077" s="4"/>
      <c r="DO1077" s="4"/>
      <c r="DP1077" s="4"/>
      <c r="DQ1077" s="4"/>
      <c r="DR1077" s="4"/>
      <c r="DS1077" s="4"/>
      <c r="DT1077" s="4"/>
      <c r="DU1077" s="4"/>
      <c r="DV1077" s="4"/>
      <c r="DW1077" s="4"/>
      <c r="DX1077" s="4"/>
      <c r="DY1077" s="4"/>
      <c r="DZ1077" s="4"/>
      <c r="EA1077" s="4"/>
      <c r="EB1077" s="4"/>
      <c r="EC1077" s="4"/>
      <c r="ED1077" s="4"/>
      <c r="EE1077" s="4"/>
      <c r="EF1077" s="4"/>
      <c r="EG1077" s="4"/>
      <c r="EH1077" s="4"/>
      <c r="EI1077" s="4"/>
      <c r="EJ1077" s="4"/>
      <c r="EK1077" s="4"/>
      <c r="EL1077" s="4"/>
      <c r="EM1077" s="4"/>
      <c r="EN1077" s="4"/>
      <c r="EO1077" s="4"/>
      <c r="EP1077" s="4"/>
      <c r="EQ1077" s="4"/>
      <c r="ER1077" s="4"/>
      <c r="ES1077" s="4"/>
      <c r="ET1077" s="4"/>
      <c r="EU1077" s="4"/>
      <c r="EV1077" s="4"/>
      <c r="EW1077" s="4"/>
      <c r="EX1077" s="4"/>
      <c r="EY1077" s="4"/>
      <c r="EZ1077" s="4"/>
      <c r="FA1077" s="4"/>
      <c r="FB1077" s="4"/>
      <c r="FC1077" s="4"/>
      <c r="FD1077" s="4"/>
      <c r="FE1077" s="4"/>
      <c r="FF1077" s="4"/>
      <c r="FG1077" s="4"/>
      <c r="FH1077" s="4"/>
      <c r="FI1077" s="4"/>
      <c r="FJ1077" s="4"/>
      <c r="FK1077" s="4"/>
      <c r="FL1077" s="4"/>
      <c r="FM1077" s="4"/>
      <c r="FN1077" s="4"/>
      <c r="FO1077" s="4"/>
      <c r="FP1077" s="4"/>
      <c r="FQ1077" s="4"/>
      <c r="FR1077" s="4"/>
      <c r="FS1077" s="4"/>
      <c r="FT1077" s="4"/>
      <c r="FU1077" s="4"/>
      <c r="FV1077" s="4"/>
      <c r="FW1077" s="4"/>
      <c r="FX1077" s="4"/>
      <c r="FY1077" s="4"/>
      <c r="FZ1077" s="4"/>
      <c r="GA1077" s="4"/>
      <c r="GB1077" s="4"/>
      <c r="GC1077" s="4"/>
      <c r="GD1077" s="4"/>
      <c r="GE1077" s="4"/>
      <c r="GF1077" s="4"/>
      <c r="GG1077" s="4"/>
      <c r="GH1077" s="4"/>
      <c r="GI1077" s="4"/>
      <c r="GJ1077" s="4"/>
      <c r="GK1077" s="4"/>
      <c r="GL1077" s="4"/>
      <c r="GM1077" s="4"/>
      <c r="GN1077" s="4"/>
      <c r="GO1077" s="4"/>
      <c r="GP1077" s="4"/>
      <c r="GQ1077" s="4"/>
      <c r="GR1077" s="4"/>
      <c r="GS1077" s="4"/>
      <c r="GT1077" s="4"/>
      <c r="GU1077" s="4"/>
      <c r="GV1077" s="4"/>
      <c r="GW1077" s="4"/>
      <c r="GX1077" s="4"/>
      <c r="GY1077" s="4"/>
      <c r="GZ1077" s="4"/>
      <c r="HA1077" s="4"/>
      <c r="HB1077" s="4"/>
      <c r="HC1077" s="4"/>
      <c r="HD1077" s="4"/>
      <c r="HE1077" s="4"/>
      <c r="HF1077" s="4"/>
      <c r="HG1077" s="4"/>
      <c r="HH1077" s="4"/>
      <c r="HI1077" s="4"/>
      <c r="HJ1077" s="4"/>
      <c r="HK1077" s="4"/>
      <c r="HL1077" s="4"/>
      <c r="HM1077" s="4"/>
      <c r="HN1077" s="4"/>
      <c r="HO1077" s="4"/>
      <c r="HP1077" s="4"/>
      <c r="HQ1077" s="4"/>
      <c r="HR1077" s="4"/>
      <c r="HS1077" s="4"/>
      <c r="HT1077" s="4"/>
      <c r="HU1077" s="4"/>
      <c r="HV1077" s="4"/>
      <c r="HW1077" s="4"/>
      <c r="HX1077" s="4"/>
      <c r="HY1077" s="4"/>
      <c r="HZ1077" s="4"/>
      <c r="IA1077" s="4"/>
      <c r="IB1077" s="4"/>
      <c r="IC1077" s="4"/>
      <c r="ID1077" s="4"/>
      <c r="IE1077" s="4"/>
      <c r="IF1077" s="4"/>
      <c r="IG1077" s="4"/>
      <c r="IH1077" s="4"/>
      <c r="II1077" s="4"/>
      <c r="IJ1077" s="4"/>
      <c r="IK1077" s="4"/>
      <c r="IL1077" s="4"/>
      <c r="IM1077" s="4"/>
      <c r="IN1077" s="4"/>
      <c r="IO1077" s="4"/>
      <c r="IP1077" s="4"/>
      <c r="IQ1077" s="4"/>
      <c r="IR1077" s="4"/>
      <c r="IS1077" s="4"/>
      <c r="IT1077" s="4"/>
      <c r="IU1077" s="4"/>
      <c r="IV1077" s="4"/>
    </row>
    <row r="1079" spans="1:256" s="209" customFormat="1">
      <c r="A1079" s="121"/>
      <c r="B1079" s="115"/>
      <c r="C1079" s="116"/>
      <c r="D1079" s="117"/>
      <c r="E1079" s="118"/>
      <c r="F1079" s="119"/>
      <c r="G1079" s="120"/>
      <c r="H1079" s="5"/>
      <c r="I1079" s="39"/>
      <c r="J1079" s="40"/>
      <c r="K1079" s="41"/>
      <c r="L1079" s="37"/>
      <c r="N1079" s="38"/>
      <c r="O1079" s="38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  <c r="AC1079" s="4"/>
      <c r="AD1079" s="4"/>
      <c r="AE1079" s="4"/>
      <c r="AF1079" s="4"/>
      <c r="AG1079" s="4"/>
      <c r="AH1079" s="4"/>
      <c r="AI1079" s="4"/>
      <c r="AJ1079" s="4"/>
      <c r="AK1079" s="4"/>
      <c r="AL1079" s="4"/>
      <c r="AM1079" s="4"/>
      <c r="AN1079" s="4"/>
      <c r="AO1079" s="4"/>
      <c r="AP1079" s="4"/>
      <c r="AQ1079" s="4"/>
      <c r="AR1079" s="4"/>
      <c r="AS1079" s="4"/>
      <c r="AT1079" s="4"/>
      <c r="AU1079" s="4"/>
      <c r="AV1079" s="4"/>
      <c r="AW1079" s="4"/>
      <c r="AX1079" s="4"/>
      <c r="AY1079" s="4"/>
      <c r="AZ1079" s="4"/>
      <c r="BA1079" s="4"/>
      <c r="BB1079" s="4"/>
      <c r="BC1079" s="4"/>
      <c r="BD1079" s="4"/>
      <c r="BE1079" s="4"/>
      <c r="BF1079" s="4"/>
      <c r="BG1079" s="4"/>
      <c r="BH1079" s="4"/>
      <c r="BI1079" s="4"/>
      <c r="BJ1079" s="4"/>
      <c r="BK1079" s="4"/>
      <c r="BL1079" s="4"/>
      <c r="BM1079" s="4"/>
      <c r="BN1079" s="4"/>
      <c r="BO1079" s="4"/>
      <c r="BP1079" s="4"/>
      <c r="BQ1079" s="4"/>
      <c r="BR1079" s="4"/>
      <c r="BS1079" s="4"/>
      <c r="BT1079" s="4"/>
      <c r="BU1079" s="4"/>
      <c r="BV1079" s="4"/>
      <c r="BW1079" s="4"/>
      <c r="BX1079" s="4"/>
      <c r="BY1079" s="4"/>
      <c r="BZ1079" s="4"/>
      <c r="CA1079" s="4"/>
      <c r="CB1079" s="4"/>
      <c r="CC1079" s="4"/>
      <c r="CD1079" s="4"/>
      <c r="CE1079" s="4"/>
      <c r="CF1079" s="4"/>
      <c r="CG1079" s="4"/>
      <c r="CH1079" s="4"/>
      <c r="CI1079" s="4"/>
      <c r="CJ1079" s="4"/>
      <c r="CK1079" s="4"/>
      <c r="CL1079" s="4"/>
      <c r="CM1079" s="4"/>
      <c r="CN1079" s="4"/>
      <c r="CO1079" s="4"/>
      <c r="CP1079" s="4"/>
      <c r="CQ1079" s="4"/>
      <c r="CR1079" s="4"/>
      <c r="CS1079" s="4"/>
      <c r="CT1079" s="4"/>
      <c r="CU1079" s="4"/>
      <c r="CV1079" s="4"/>
      <c r="CW1079" s="4"/>
      <c r="CX1079" s="4"/>
      <c r="CY1079" s="4"/>
      <c r="CZ1079" s="4"/>
      <c r="DA1079" s="4"/>
      <c r="DB1079" s="4"/>
      <c r="DC1079" s="4"/>
      <c r="DD1079" s="4"/>
      <c r="DE1079" s="4"/>
      <c r="DF1079" s="4"/>
      <c r="DG1079" s="4"/>
      <c r="DH1079" s="4"/>
      <c r="DI1079" s="4"/>
      <c r="DJ1079" s="4"/>
      <c r="DK1079" s="4"/>
      <c r="DL1079" s="4"/>
      <c r="DM1079" s="4"/>
      <c r="DN1079" s="4"/>
      <c r="DO1079" s="4"/>
      <c r="DP1079" s="4"/>
      <c r="DQ1079" s="4"/>
      <c r="DR1079" s="4"/>
      <c r="DS1079" s="4"/>
      <c r="DT1079" s="4"/>
      <c r="DU1079" s="4"/>
      <c r="DV1079" s="4"/>
      <c r="DW1079" s="4"/>
      <c r="DX1079" s="4"/>
      <c r="DY1079" s="4"/>
      <c r="DZ1079" s="4"/>
      <c r="EA1079" s="4"/>
      <c r="EB1079" s="4"/>
      <c r="EC1079" s="4"/>
      <c r="ED1079" s="4"/>
      <c r="EE1079" s="4"/>
      <c r="EF1079" s="4"/>
      <c r="EG1079" s="4"/>
      <c r="EH1079" s="4"/>
      <c r="EI1079" s="4"/>
      <c r="EJ1079" s="4"/>
      <c r="EK1079" s="4"/>
      <c r="EL1079" s="4"/>
      <c r="EM1079" s="4"/>
      <c r="EN1079" s="4"/>
      <c r="EO1079" s="4"/>
      <c r="EP1079" s="4"/>
      <c r="EQ1079" s="4"/>
      <c r="ER1079" s="4"/>
      <c r="ES1079" s="4"/>
      <c r="ET1079" s="4"/>
      <c r="EU1079" s="4"/>
      <c r="EV1079" s="4"/>
      <c r="EW1079" s="4"/>
      <c r="EX1079" s="4"/>
      <c r="EY1079" s="4"/>
      <c r="EZ1079" s="4"/>
      <c r="FA1079" s="4"/>
      <c r="FB1079" s="4"/>
      <c r="FC1079" s="4"/>
      <c r="FD1079" s="4"/>
      <c r="FE1079" s="4"/>
      <c r="FF1079" s="4"/>
      <c r="FG1079" s="4"/>
      <c r="FH1079" s="4"/>
      <c r="FI1079" s="4"/>
      <c r="FJ1079" s="4"/>
      <c r="FK1079" s="4"/>
      <c r="FL1079" s="4"/>
      <c r="FM1079" s="4"/>
      <c r="FN1079" s="4"/>
      <c r="FO1079" s="4"/>
      <c r="FP1079" s="4"/>
      <c r="FQ1079" s="4"/>
      <c r="FR1079" s="4"/>
      <c r="FS1079" s="4"/>
      <c r="FT1079" s="4"/>
      <c r="FU1079" s="4"/>
      <c r="FV1079" s="4"/>
      <c r="FW1079" s="4"/>
      <c r="FX1079" s="4"/>
      <c r="FY1079" s="4"/>
      <c r="FZ1079" s="4"/>
      <c r="GA1079" s="4"/>
      <c r="GB1079" s="4"/>
      <c r="GC1079" s="4"/>
      <c r="GD1079" s="4"/>
      <c r="GE1079" s="4"/>
      <c r="GF1079" s="4"/>
      <c r="GG1079" s="4"/>
      <c r="GH1079" s="4"/>
      <c r="GI1079" s="4"/>
      <c r="GJ1079" s="4"/>
      <c r="GK1079" s="4"/>
      <c r="GL1079" s="4"/>
      <c r="GM1079" s="4"/>
      <c r="GN1079" s="4"/>
      <c r="GO1079" s="4"/>
      <c r="GP1079" s="4"/>
      <c r="GQ1079" s="4"/>
      <c r="GR1079" s="4"/>
      <c r="GS1079" s="4"/>
      <c r="GT1079" s="4"/>
      <c r="GU1079" s="4"/>
      <c r="GV1079" s="4"/>
      <c r="GW1079" s="4"/>
      <c r="GX1079" s="4"/>
      <c r="GY1079" s="4"/>
      <c r="GZ1079" s="4"/>
      <c r="HA1079" s="4"/>
      <c r="HB1079" s="4"/>
      <c r="HC1079" s="4"/>
      <c r="HD1079" s="4"/>
      <c r="HE1079" s="4"/>
      <c r="HF1079" s="4"/>
      <c r="HG1079" s="4"/>
      <c r="HH1079" s="4"/>
      <c r="HI1079" s="4"/>
      <c r="HJ1079" s="4"/>
      <c r="HK1079" s="4"/>
      <c r="HL1079" s="4"/>
      <c r="HM1079" s="4"/>
      <c r="HN1079" s="4"/>
      <c r="HO1079" s="4"/>
      <c r="HP1079" s="4"/>
      <c r="HQ1079" s="4"/>
      <c r="HR1079" s="4"/>
      <c r="HS1079" s="4"/>
      <c r="HT1079" s="4"/>
      <c r="HU1079" s="4"/>
      <c r="HV1079" s="4"/>
      <c r="HW1079" s="4"/>
      <c r="HX1079" s="4"/>
      <c r="HY1079" s="4"/>
      <c r="HZ1079" s="4"/>
      <c r="IA1079" s="4"/>
      <c r="IB1079" s="4"/>
      <c r="IC1079" s="4"/>
      <c r="ID1079" s="4"/>
      <c r="IE1079" s="4"/>
      <c r="IF1079" s="4"/>
      <c r="IG1079" s="4"/>
      <c r="IH1079" s="4"/>
      <c r="II1079" s="4"/>
      <c r="IJ1079" s="4"/>
      <c r="IK1079" s="4"/>
      <c r="IL1079" s="4"/>
      <c r="IM1079" s="4"/>
      <c r="IN1079" s="4"/>
      <c r="IO1079" s="4"/>
      <c r="IP1079" s="4"/>
      <c r="IQ1079" s="4"/>
      <c r="IR1079" s="4"/>
      <c r="IS1079" s="4"/>
      <c r="IT1079" s="4"/>
      <c r="IU1079" s="4"/>
      <c r="IV1079" s="4"/>
    </row>
    <row r="1080" spans="1:256" s="209" customFormat="1">
      <c r="A1080" s="121"/>
      <c r="B1080" s="115"/>
      <c r="C1080" s="116"/>
      <c r="D1080" s="117"/>
      <c r="E1080" s="118"/>
      <c r="F1080" s="119"/>
      <c r="G1080" s="120"/>
      <c r="H1080" s="5"/>
      <c r="I1080" s="39"/>
      <c r="J1080" s="40"/>
      <c r="K1080" s="41"/>
      <c r="L1080" s="37"/>
      <c r="N1080" s="38"/>
      <c r="O1080" s="38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  <c r="AC1080" s="4"/>
      <c r="AD1080" s="4"/>
      <c r="AE1080" s="4"/>
      <c r="AF1080" s="4"/>
      <c r="AG1080" s="4"/>
      <c r="AH1080" s="4"/>
      <c r="AI1080" s="4"/>
      <c r="AJ1080" s="4"/>
      <c r="AK1080" s="4"/>
      <c r="AL1080" s="4"/>
      <c r="AM1080" s="4"/>
      <c r="AN1080" s="4"/>
      <c r="AO1080" s="4"/>
      <c r="AP1080" s="4"/>
      <c r="AQ1080" s="4"/>
      <c r="AR1080" s="4"/>
      <c r="AS1080" s="4"/>
      <c r="AT1080" s="4"/>
      <c r="AU1080" s="4"/>
      <c r="AV1080" s="4"/>
      <c r="AW1080" s="4"/>
      <c r="AX1080" s="4"/>
      <c r="AY1080" s="4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  <c r="BJ1080" s="4"/>
      <c r="BK1080" s="4"/>
      <c r="BL1080" s="4"/>
      <c r="BM1080" s="4"/>
      <c r="BN1080" s="4"/>
      <c r="BO1080" s="4"/>
      <c r="BP1080" s="4"/>
      <c r="BQ1080" s="4"/>
      <c r="BR1080" s="4"/>
      <c r="BS1080" s="4"/>
      <c r="BT1080" s="4"/>
      <c r="BU1080" s="4"/>
      <c r="BV1080" s="4"/>
      <c r="BW1080" s="4"/>
      <c r="BX1080" s="4"/>
      <c r="BY1080" s="4"/>
      <c r="BZ1080" s="4"/>
      <c r="CA1080" s="4"/>
      <c r="CB1080" s="4"/>
      <c r="CC1080" s="4"/>
      <c r="CD1080" s="4"/>
      <c r="CE1080" s="4"/>
      <c r="CF1080" s="4"/>
      <c r="CG1080" s="4"/>
      <c r="CH1080" s="4"/>
      <c r="CI1080" s="4"/>
      <c r="CJ1080" s="4"/>
      <c r="CK1080" s="4"/>
      <c r="CL1080" s="4"/>
      <c r="CM1080" s="4"/>
      <c r="CN1080" s="4"/>
      <c r="CO1080" s="4"/>
      <c r="CP1080" s="4"/>
      <c r="CQ1080" s="4"/>
      <c r="CR1080" s="4"/>
      <c r="CS1080" s="4"/>
      <c r="CT1080" s="4"/>
      <c r="CU1080" s="4"/>
      <c r="CV1080" s="4"/>
      <c r="CW1080" s="4"/>
      <c r="CX1080" s="4"/>
      <c r="CY1080" s="4"/>
      <c r="CZ1080" s="4"/>
      <c r="DA1080" s="4"/>
      <c r="DB1080" s="4"/>
      <c r="DC1080" s="4"/>
      <c r="DD1080" s="4"/>
      <c r="DE1080" s="4"/>
      <c r="DF1080" s="4"/>
      <c r="DG1080" s="4"/>
      <c r="DH1080" s="4"/>
      <c r="DI1080" s="4"/>
      <c r="DJ1080" s="4"/>
      <c r="DK1080" s="4"/>
      <c r="DL1080" s="4"/>
      <c r="DM1080" s="4"/>
      <c r="DN1080" s="4"/>
      <c r="DO1080" s="4"/>
      <c r="DP1080" s="4"/>
      <c r="DQ1080" s="4"/>
      <c r="DR1080" s="4"/>
      <c r="DS1080" s="4"/>
      <c r="DT1080" s="4"/>
      <c r="DU1080" s="4"/>
      <c r="DV1080" s="4"/>
      <c r="DW1080" s="4"/>
      <c r="DX1080" s="4"/>
      <c r="DY1080" s="4"/>
      <c r="DZ1080" s="4"/>
      <c r="EA1080" s="4"/>
      <c r="EB1080" s="4"/>
      <c r="EC1080" s="4"/>
      <c r="ED1080" s="4"/>
      <c r="EE1080" s="4"/>
      <c r="EF1080" s="4"/>
      <c r="EG1080" s="4"/>
      <c r="EH1080" s="4"/>
      <c r="EI1080" s="4"/>
      <c r="EJ1080" s="4"/>
      <c r="EK1080" s="4"/>
      <c r="EL1080" s="4"/>
      <c r="EM1080" s="4"/>
      <c r="EN1080" s="4"/>
      <c r="EO1080" s="4"/>
      <c r="EP1080" s="4"/>
      <c r="EQ1080" s="4"/>
      <c r="ER1080" s="4"/>
      <c r="ES1080" s="4"/>
      <c r="ET1080" s="4"/>
      <c r="EU1080" s="4"/>
      <c r="EV1080" s="4"/>
      <c r="EW1080" s="4"/>
      <c r="EX1080" s="4"/>
      <c r="EY1080" s="4"/>
      <c r="EZ1080" s="4"/>
      <c r="FA1080" s="4"/>
      <c r="FB1080" s="4"/>
      <c r="FC1080" s="4"/>
      <c r="FD1080" s="4"/>
      <c r="FE1080" s="4"/>
      <c r="FF1080" s="4"/>
      <c r="FG1080" s="4"/>
      <c r="FH1080" s="4"/>
      <c r="FI1080" s="4"/>
      <c r="FJ1080" s="4"/>
      <c r="FK1080" s="4"/>
      <c r="FL1080" s="4"/>
      <c r="FM1080" s="4"/>
      <c r="FN1080" s="4"/>
      <c r="FO1080" s="4"/>
      <c r="FP1080" s="4"/>
      <c r="FQ1080" s="4"/>
      <c r="FR1080" s="4"/>
      <c r="FS1080" s="4"/>
      <c r="FT1080" s="4"/>
      <c r="FU1080" s="4"/>
      <c r="FV1080" s="4"/>
      <c r="FW1080" s="4"/>
      <c r="FX1080" s="4"/>
      <c r="FY1080" s="4"/>
      <c r="FZ1080" s="4"/>
      <c r="GA1080" s="4"/>
      <c r="GB1080" s="4"/>
      <c r="GC1080" s="4"/>
      <c r="GD1080" s="4"/>
      <c r="GE1080" s="4"/>
      <c r="GF1080" s="4"/>
      <c r="GG1080" s="4"/>
      <c r="GH1080" s="4"/>
      <c r="GI1080" s="4"/>
      <c r="GJ1080" s="4"/>
      <c r="GK1080" s="4"/>
      <c r="GL1080" s="4"/>
      <c r="GM1080" s="4"/>
      <c r="GN1080" s="4"/>
      <c r="GO1080" s="4"/>
      <c r="GP1080" s="4"/>
      <c r="GQ1080" s="4"/>
      <c r="GR1080" s="4"/>
      <c r="GS1080" s="4"/>
      <c r="GT1080" s="4"/>
      <c r="GU1080" s="4"/>
      <c r="GV1080" s="4"/>
      <c r="GW1080" s="4"/>
      <c r="GX1080" s="4"/>
      <c r="GY1080" s="4"/>
      <c r="GZ1080" s="4"/>
      <c r="HA1080" s="4"/>
      <c r="HB1080" s="4"/>
      <c r="HC1080" s="4"/>
      <c r="HD1080" s="4"/>
      <c r="HE1080" s="4"/>
      <c r="HF1080" s="4"/>
      <c r="HG1080" s="4"/>
      <c r="HH1080" s="4"/>
      <c r="HI1080" s="4"/>
      <c r="HJ1080" s="4"/>
      <c r="HK1080" s="4"/>
      <c r="HL1080" s="4"/>
      <c r="HM1080" s="4"/>
      <c r="HN1080" s="4"/>
      <c r="HO1080" s="4"/>
      <c r="HP1080" s="4"/>
      <c r="HQ1080" s="4"/>
      <c r="HR1080" s="4"/>
      <c r="HS1080" s="4"/>
      <c r="HT1080" s="4"/>
      <c r="HU1080" s="4"/>
      <c r="HV1080" s="4"/>
      <c r="HW1080" s="4"/>
      <c r="HX1080" s="4"/>
      <c r="HY1080" s="4"/>
      <c r="HZ1080" s="4"/>
      <c r="IA1080" s="4"/>
      <c r="IB1080" s="4"/>
      <c r="IC1080" s="4"/>
      <c r="ID1080" s="4"/>
      <c r="IE1080" s="4"/>
      <c r="IF1080" s="4"/>
      <c r="IG1080" s="4"/>
      <c r="IH1080" s="4"/>
      <c r="II1080" s="4"/>
      <c r="IJ1080" s="4"/>
      <c r="IK1080" s="4"/>
      <c r="IL1080" s="4"/>
      <c r="IM1080" s="4"/>
      <c r="IN1080" s="4"/>
      <c r="IO1080" s="4"/>
      <c r="IP1080" s="4"/>
      <c r="IQ1080" s="4"/>
      <c r="IR1080" s="4"/>
      <c r="IS1080" s="4"/>
      <c r="IT1080" s="4"/>
      <c r="IU1080" s="4"/>
      <c r="IV1080" s="4"/>
    </row>
    <row r="1082" spans="1:256" s="209" customFormat="1">
      <c r="A1082" s="121"/>
      <c r="B1082" s="115"/>
      <c r="C1082" s="116"/>
      <c r="D1082" s="117"/>
      <c r="E1082" s="118"/>
      <c r="F1082" s="119"/>
      <c r="G1082" s="120"/>
      <c r="H1082" s="5"/>
      <c r="I1082" s="39"/>
      <c r="J1082" s="40"/>
      <c r="K1082" s="41"/>
      <c r="L1082" s="37"/>
      <c r="N1082" s="38"/>
      <c r="O1082" s="38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  <c r="AC1082" s="4"/>
      <c r="AD1082" s="4"/>
      <c r="AE1082" s="4"/>
      <c r="AF1082" s="4"/>
      <c r="AG1082" s="4"/>
      <c r="AH1082" s="4"/>
      <c r="AI1082" s="4"/>
      <c r="AJ1082" s="4"/>
      <c r="AK1082" s="4"/>
      <c r="AL1082" s="4"/>
      <c r="AM1082" s="4"/>
      <c r="AN1082" s="4"/>
      <c r="AO1082" s="4"/>
      <c r="AP1082" s="4"/>
      <c r="AQ1082" s="4"/>
      <c r="AR1082" s="4"/>
      <c r="AS1082" s="4"/>
      <c r="AT1082" s="4"/>
      <c r="AU1082" s="4"/>
      <c r="AV1082" s="4"/>
      <c r="AW1082" s="4"/>
      <c r="AX1082" s="4"/>
      <c r="AY1082" s="4"/>
      <c r="AZ1082" s="4"/>
      <c r="BA1082" s="4"/>
      <c r="BB1082" s="4"/>
      <c r="BC1082" s="4"/>
      <c r="BD1082" s="4"/>
      <c r="BE1082" s="4"/>
      <c r="BF1082" s="4"/>
      <c r="BG1082" s="4"/>
      <c r="BH1082" s="4"/>
      <c r="BI1082" s="4"/>
      <c r="BJ1082" s="4"/>
      <c r="BK1082" s="4"/>
      <c r="BL1082" s="4"/>
      <c r="BM1082" s="4"/>
      <c r="BN1082" s="4"/>
      <c r="BO1082" s="4"/>
      <c r="BP1082" s="4"/>
      <c r="BQ1082" s="4"/>
      <c r="BR1082" s="4"/>
      <c r="BS1082" s="4"/>
      <c r="BT1082" s="4"/>
      <c r="BU1082" s="4"/>
      <c r="BV1082" s="4"/>
      <c r="BW1082" s="4"/>
      <c r="BX1082" s="4"/>
      <c r="BY1082" s="4"/>
      <c r="BZ1082" s="4"/>
      <c r="CA1082" s="4"/>
      <c r="CB1082" s="4"/>
      <c r="CC1082" s="4"/>
      <c r="CD1082" s="4"/>
      <c r="CE1082" s="4"/>
      <c r="CF1082" s="4"/>
      <c r="CG1082" s="4"/>
      <c r="CH1082" s="4"/>
      <c r="CI1082" s="4"/>
      <c r="CJ1082" s="4"/>
      <c r="CK1082" s="4"/>
      <c r="CL1082" s="4"/>
      <c r="CM1082" s="4"/>
      <c r="CN1082" s="4"/>
      <c r="CO1082" s="4"/>
      <c r="CP1082" s="4"/>
      <c r="CQ1082" s="4"/>
      <c r="CR1082" s="4"/>
      <c r="CS1082" s="4"/>
      <c r="CT1082" s="4"/>
      <c r="CU1082" s="4"/>
      <c r="CV1082" s="4"/>
      <c r="CW1082" s="4"/>
      <c r="CX1082" s="4"/>
      <c r="CY1082" s="4"/>
      <c r="CZ1082" s="4"/>
      <c r="DA1082" s="4"/>
      <c r="DB1082" s="4"/>
      <c r="DC1082" s="4"/>
      <c r="DD1082" s="4"/>
      <c r="DE1082" s="4"/>
      <c r="DF1082" s="4"/>
      <c r="DG1082" s="4"/>
      <c r="DH1082" s="4"/>
      <c r="DI1082" s="4"/>
      <c r="DJ1082" s="4"/>
      <c r="DK1082" s="4"/>
      <c r="DL1082" s="4"/>
      <c r="DM1082" s="4"/>
      <c r="DN1082" s="4"/>
      <c r="DO1082" s="4"/>
      <c r="DP1082" s="4"/>
      <c r="DQ1082" s="4"/>
      <c r="DR1082" s="4"/>
      <c r="DS1082" s="4"/>
      <c r="DT1082" s="4"/>
      <c r="DU1082" s="4"/>
      <c r="DV1082" s="4"/>
      <c r="DW1082" s="4"/>
      <c r="DX1082" s="4"/>
      <c r="DY1082" s="4"/>
      <c r="DZ1082" s="4"/>
      <c r="EA1082" s="4"/>
      <c r="EB1082" s="4"/>
      <c r="EC1082" s="4"/>
      <c r="ED1082" s="4"/>
      <c r="EE1082" s="4"/>
      <c r="EF1082" s="4"/>
      <c r="EG1082" s="4"/>
      <c r="EH1082" s="4"/>
      <c r="EI1082" s="4"/>
      <c r="EJ1082" s="4"/>
      <c r="EK1082" s="4"/>
      <c r="EL1082" s="4"/>
      <c r="EM1082" s="4"/>
      <c r="EN1082" s="4"/>
      <c r="EO1082" s="4"/>
      <c r="EP1082" s="4"/>
      <c r="EQ1082" s="4"/>
      <c r="ER1082" s="4"/>
      <c r="ES1082" s="4"/>
      <c r="ET1082" s="4"/>
      <c r="EU1082" s="4"/>
      <c r="EV1082" s="4"/>
      <c r="EW1082" s="4"/>
      <c r="EX1082" s="4"/>
      <c r="EY1082" s="4"/>
      <c r="EZ1082" s="4"/>
      <c r="FA1082" s="4"/>
      <c r="FB1082" s="4"/>
      <c r="FC1082" s="4"/>
      <c r="FD1082" s="4"/>
      <c r="FE1082" s="4"/>
      <c r="FF1082" s="4"/>
      <c r="FG1082" s="4"/>
      <c r="FH1082" s="4"/>
      <c r="FI1082" s="4"/>
      <c r="FJ1082" s="4"/>
      <c r="FK1082" s="4"/>
      <c r="FL1082" s="4"/>
      <c r="FM1082" s="4"/>
      <c r="FN1082" s="4"/>
      <c r="FO1082" s="4"/>
      <c r="FP1082" s="4"/>
      <c r="FQ1082" s="4"/>
      <c r="FR1082" s="4"/>
      <c r="FS1082" s="4"/>
      <c r="FT1082" s="4"/>
      <c r="FU1082" s="4"/>
      <c r="FV1082" s="4"/>
      <c r="FW1082" s="4"/>
      <c r="FX1082" s="4"/>
      <c r="FY1082" s="4"/>
      <c r="FZ1082" s="4"/>
      <c r="GA1082" s="4"/>
      <c r="GB1082" s="4"/>
      <c r="GC1082" s="4"/>
      <c r="GD1082" s="4"/>
      <c r="GE1082" s="4"/>
      <c r="GF1082" s="4"/>
      <c r="GG1082" s="4"/>
      <c r="GH1082" s="4"/>
      <c r="GI1082" s="4"/>
      <c r="GJ1082" s="4"/>
      <c r="GK1082" s="4"/>
      <c r="GL1082" s="4"/>
      <c r="GM1082" s="4"/>
      <c r="GN1082" s="4"/>
      <c r="GO1082" s="4"/>
      <c r="GP1082" s="4"/>
      <c r="GQ1082" s="4"/>
      <c r="GR1082" s="4"/>
      <c r="GS1082" s="4"/>
      <c r="GT1082" s="4"/>
      <c r="GU1082" s="4"/>
      <c r="GV1082" s="4"/>
      <c r="GW1082" s="4"/>
      <c r="GX1082" s="4"/>
      <c r="GY1082" s="4"/>
      <c r="GZ1082" s="4"/>
      <c r="HA1082" s="4"/>
      <c r="HB1082" s="4"/>
      <c r="HC1082" s="4"/>
      <c r="HD1082" s="4"/>
      <c r="HE1082" s="4"/>
      <c r="HF1082" s="4"/>
      <c r="HG1082" s="4"/>
      <c r="HH1082" s="4"/>
      <c r="HI1082" s="4"/>
      <c r="HJ1082" s="4"/>
      <c r="HK1082" s="4"/>
      <c r="HL1082" s="4"/>
      <c r="HM1082" s="4"/>
      <c r="HN1082" s="4"/>
      <c r="HO1082" s="4"/>
      <c r="HP1082" s="4"/>
      <c r="HQ1082" s="4"/>
      <c r="HR1082" s="4"/>
      <c r="HS1082" s="4"/>
      <c r="HT1082" s="4"/>
      <c r="HU1082" s="4"/>
      <c r="HV1082" s="4"/>
      <c r="HW1082" s="4"/>
      <c r="HX1082" s="4"/>
      <c r="HY1082" s="4"/>
      <c r="HZ1082" s="4"/>
      <c r="IA1082" s="4"/>
      <c r="IB1082" s="4"/>
      <c r="IC1082" s="4"/>
      <c r="ID1082" s="4"/>
      <c r="IE1082" s="4"/>
      <c r="IF1082" s="4"/>
      <c r="IG1082" s="4"/>
      <c r="IH1082" s="4"/>
      <c r="II1082" s="4"/>
      <c r="IJ1082" s="4"/>
      <c r="IK1082" s="4"/>
      <c r="IL1082" s="4"/>
      <c r="IM1082" s="4"/>
      <c r="IN1082" s="4"/>
      <c r="IO1082" s="4"/>
      <c r="IP1082" s="4"/>
      <c r="IQ1082" s="4"/>
      <c r="IR1082" s="4"/>
      <c r="IS1082" s="4"/>
      <c r="IT1082" s="4"/>
      <c r="IU1082" s="4"/>
      <c r="IV1082" s="4"/>
    </row>
    <row r="1084" spans="1:256" s="209" customFormat="1">
      <c r="A1084" s="121"/>
      <c r="B1084" s="115"/>
      <c r="C1084" s="116"/>
      <c r="D1084" s="117"/>
      <c r="E1084" s="118"/>
      <c r="F1084" s="119"/>
      <c r="G1084" s="120"/>
      <c r="H1084" s="5"/>
      <c r="I1084" s="39"/>
      <c r="J1084" s="40"/>
      <c r="K1084" s="41"/>
      <c r="L1084" s="37"/>
      <c r="N1084" s="38"/>
      <c r="O1084" s="38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  <c r="AC1084" s="4"/>
      <c r="AD1084" s="4"/>
      <c r="AE1084" s="4"/>
      <c r="AF1084" s="4"/>
      <c r="AG1084" s="4"/>
      <c r="AH1084" s="4"/>
      <c r="AI1084" s="4"/>
      <c r="AJ1084" s="4"/>
      <c r="AK1084" s="4"/>
      <c r="AL1084" s="4"/>
      <c r="AM1084" s="4"/>
      <c r="AN1084" s="4"/>
      <c r="AO1084" s="4"/>
      <c r="AP1084" s="4"/>
      <c r="AQ1084" s="4"/>
      <c r="AR1084" s="4"/>
      <c r="AS1084" s="4"/>
      <c r="AT1084" s="4"/>
      <c r="AU1084" s="4"/>
      <c r="AV1084" s="4"/>
      <c r="AW1084" s="4"/>
      <c r="AX1084" s="4"/>
      <c r="AY1084" s="4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  <c r="BJ1084" s="4"/>
      <c r="BK1084" s="4"/>
      <c r="BL1084" s="4"/>
      <c r="BM1084" s="4"/>
      <c r="BN1084" s="4"/>
      <c r="BO1084" s="4"/>
      <c r="BP1084" s="4"/>
      <c r="BQ1084" s="4"/>
      <c r="BR1084" s="4"/>
      <c r="BS1084" s="4"/>
      <c r="BT1084" s="4"/>
      <c r="BU1084" s="4"/>
      <c r="BV1084" s="4"/>
      <c r="BW1084" s="4"/>
      <c r="BX1084" s="4"/>
      <c r="BY1084" s="4"/>
      <c r="BZ1084" s="4"/>
      <c r="CA1084" s="4"/>
      <c r="CB1084" s="4"/>
      <c r="CC1084" s="4"/>
      <c r="CD1084" s="4"/>
      <c r="CE1084" s="4"/>
      <c r="CF1084" s="4"/>
      <c r="CG1084" s="4"/>
      <c r="CH1084" s="4"/>
      <c r="CI1084" s="4"/>
      <c r="CJ1084" s="4"/>
      <c r="CK1084" s="4"/>
      <c r="CL1084" s="4"/>
      <c r="CM1084" s="4"/>
      <c r="CN1084" s="4"/>
      <c r="CO1084" s="4"/>
      <c r="CP1084" s="4"/>
      <c r="CQ1084" s="4"/>
      <c r="CR1084" s="4"/>
      <c r="CS1084" s="4"/>
      <c r="CT1084" s="4"/>
      <c r="CU1084" s="4"/>
      <c r="CV1084" s="4"/>
      <c r="CW1084" s="4"/>
      <c r="CX1084" s="4"/>
      <c r="CY1084" s="4"/>
      <c r="CZ1084" s="4"/>
      <c r="DA1084" s="4"/>
      <c r="DB1084" s="4"/>
      <c r="DC1084" s="4"/>
      <c r="DD1084" s="4"/>
      <c r="DE1084" s="4"/>
      <c r="DF1084" s="4"/>
      <c r="DG1084" s="4"/>
      <c r="DH1084" s="4"/>
      <c r="DI1084" s="4"/>
      <c r="DJ1084" s="4"/>
      <c r="DK1084" s="4"/>
      <c r="DL1084" s="4"/>
      <c r="DM1084" s="4"/>
      <c r="DN1084" s="4"/>
      <c r="DO1084" s="4"/>
      <c r="DP1084" s="4"/>
      <c r="DQ1084" s="4"/>
      <c r="DR1084" s="4"/>
      <c r="DS1084" s="4"/>
      <c r="DT1084" s="4"/>
      <c r="DU1084" s="4"/>
      <c r="DV1084" s="4"/>
      <c r="DW1084" s="4"/>
      <c r="DX1084" s="4"/>
      <c r="DY1084" s="4"/>
      <c r="DZ1084" s="4"/>
      <c r="EA1084" s="4"/>
      <c r="EB1084" s="4"/>
      <c r="EC1084" s="4"/>
      <c r="ED1084" s="4"/>
      <c r="EE1084" s="4"/>
      <c r="EF1084" s="4"/>
      <c r="EG1084" s="4"/>
      <c r="EH1084" s="4"/>
      <c r="EI1084" s="4"/>
      <c r="EJ1084" s="4"/>
      <c r="EK1084" s="4"/>
      <c r="EL1084" s="4"/>
      <c r="EM1084" s="4"/>
      <c r="EN1084" s="4"/>
      <c r="EO1084" s="4"/>
      <c r="EP1084" s="4"/>
      <c r="EQ1084" s="4"/>
      <c r="ER1084" s="4"/>
      <c r="ES1084" s="4"/>
      <c r="ET1084" s="4"/>
      <c r="EU1084" s="4"/>
      <c r="EV1084" s="4"/>
      <c r="EW1084" s="4"/>
      <c r="EX1084" s="4"/>
      <c r="EY1084" s="4"/>
      <c r="EZ1084" s="4"/>
      <c r="FA1084" s="4"/>
      <c r="FB1084" s="4"/>
      <c r="FC1084" s="4"/>
      <c r="FD1084" s="4"/>
      <c r="FE1084" s="4"/>
      <c r="FF1084" s="4"/>
      <c r="FG1084" s="4"/>
      <c r="FH1084" s="4"/>
      <c r="FI1084" s="4"/>
      <c r="FJ1084" s="4"/>
      <c r="FK1084" s="4"/>
      <c r="FL1084" s="4"/>
      <c r="FM1084" s="4"/>
      <c r="FN1084" s="4"/>
      <c r="FO1084" s="4"/>
      <c r="FP1084" s="4"/>
      <c r="FQ1084" s="4"/>
      <c r="FR1084" s="4"/>
      <c r="FS1084" s="4"/>
      <c r="FT1084" s="4"/>
      <c r="FU1084" s="4"/>
      <c r="FV1084" s="4"/>
      <c r="FW1084" s="4"/>
      <c r="FX1084" s="4"/>
      <c r="FY1084" s="4"/>
      <c r="FZ1084" s="4"/>
      <c r="GA1084" s="4"/>
      <c r="GB1084" s="4"/>
      <c r="GC1084" s="4"/>
      <c r="GD1084" s="4"/>
      <c r="GE1084" s="4"/>
      <c r="GF1084" s="4"/>
      <c r="GG1084" s="4"/>
      <c r="GH1084" s="4"/>
      <c r="GI1084" s="4"/>
      <c r="GJ1084" s="4"/>
      <c r="GK1084" s="4"/>
      <c r="GL1084" s="4"/>
      <c r="GM1084" s="4"/>
      <c r="GN1084" s="4"/>
      <c r="GO1084" s="4"/>
      <c r="GP1084" s="4"/>
      <c r="GQ1084" s="4"/>
      <c r="GR1084" s="4"/>
      <c r="GS1084" s="4"/>
      <c r="GT1084" s="4"/>
      <c r="GU1084" s="4"/>
      <c r="GV1084" s="4"/>
      <c r="GW1084" s="4"/>
      <c r="GX1084" s="4"/>
      <c r="GY1084" s="4"/>
      <c r="GZ1084" s="4"/>
      <c r="HA1084" s="4"/>
      <c r="HB1084" s="4"/>
      <c r="HC1084" s="4"/>
      <c r="HD1084" s="4"/>
      <c r="HE1084" s="4"/>
      <c r="HF1084" s="4"/>
      <c r="HG1084" s="4"/>
      <c r="HH1084" s="4"/>
      <c r="HI1084" s="4"/>
      <c r="HJ1084" s="4"/>
      <c r="HK1084" s="4"/>
      <c r="HL1084" s="4"/>
      <c r="HM1084" s="4"/>
      <c r="HN1084" s="4"/>
      <c r="HO1084" s="4"/>
      <c r="HP1084" s="4"/>
      <c r="HQ1084" s="4"/>
      <c r="HR1084" s="4"/>
      <c r="HS1084" s="4"/>
      <c r="HT1084" s="4"/>
      <c r="HU1084" s="4"/>
      <c r="HV1084" s="4"/>
      <c r="HW1084" s="4"/>
      <c r="HX1084" s="4"/>
      <c r="HY1084" s="4"/>
      <c r="HZ1084" s="4"/>
      <c r="IA1084" s="4"/>
      <c r="IB1084" s="4"/>
      <c r="IC1084" s="4"/>
      <c r="ID1084" s="4"/>
      <c r="IE1084" s="4"/>
      <c r="IF1084" s="4"/>
      <c r="IG1084" s="4"/>
      <c r="IH1084" s="4"/>
      <c r="II1084" s="4"/>
      <c r="IJ1084" s="4"/>
      <c r="IK1084" s="4"/>
      <c r="IL1084" s="4"/>
      <c r="IM1084" s="4"/>
      <c r="IN1084" s="4"/>
      <c r="IO1084" s="4"/>
      <c r="IP1084" s="4"/>
      <c r="IQ1084" s="4"/>
      <c r="IR1084" s="4"/>
      <c r="IS1084" s="4"/>
      <c r="IT1084" s="4"/>
      <c r="IU1084" s="4"/>
      <c r="IV1084" s="4"/>
    </row>
    <row r="1086" spans="1:256" s="209" customFormat="1">
      <c r="A1086" s="121"/>
      <c r="B1086" s="115"/>
      <c r="C1086" s="116"/>
      <c r="D1086" s="117"/>
      <c r="E1086" s="118"/>
      <c r="F1086" s="119"/>
      <c r="G1086" s="120"/>
      <c r="H1086" s="5"/>
      <c r="I1086" s="39"/>
      <c r="J1086" s="40"/>
      <c r="K1086" s="41"/>
      <c r="L1086" s="37"/>
      <c r="N1086" s="38"/>
      <c r="O1086" s="38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  <c r="AC1086" s="4"/>
      <c r="AD1086" s="4"/>
      <c r="AE1086" s="4"/>
      <c r="AF1086" s="4"/>
      <c r="AG1086" s="4"/>
      <c r="AH1086" s="4"/>
      <c r="AI1086" s="4"/>
      <c r="AJ1086" s="4"/>
      <c r="AK1086" s="4"/>
      <c r="AL1086" s="4"/>
      <c r="AM1086" s="4"/>
      <c r="AN1086" s="4"/>
      <c r="AO1086" s="4"/>
      <c r="AP1086" s="4"/>
      <c r="AQ1086" s="4"/>
      <c r="AR1086" s="4"/>
      <c r="AS1086" s="4"/>
      <c r="AT1086" s="4"/>
      <c r="AU1086" s="4"/>
      <c r="AV1086" s="4"/>
      <c r="AW1086" s="4"/>
      <c r="AX1086" s="4"/>
      <c r="AY1086" s="4"/>
      <c r="AZ1086" s="4"/>
      <c r="BA1086" s="4"/>
      <c r="BB1086" s="4"/>
      <c r="BC1086" s="4"/>
      <c r="BD1086" s="4"/>
      <c r="BE1086" s="4"/>
      <c r="BF1086" s="4"/>
      <c r="BG1086" s="4"/>
      <c r="BH1086" s="4"/>
      <c r="BI1086" s="4"/>
      <c r="BJ1086" s="4"/>
      <c r="BK1086" s="4"/>
      <c r="BL1086" s="4"/>
      <c r="BM1086" s="4"/>
      <c r="BN1086" s="4"/>
      <c r="BO1086" s="4"/>
      <c r="BP1086" s="4"/>
      <c r="BQ1086" s="4"/>
      <c r="BR1086" s="4"/>
      <c r="BS1086" s="4"/>
      <c r="BT1086" s="4"/>
      <c r="BU1086" s="4"/>
      <c r="BV1086" s="4"/>
      <c r="BW1086" s="4"/>
      <c r="BX1086" s="4"/>
      <c r="BY1086" s="4"/>
      <c r="BZ1086" s="4"/>
      <c r="CA1086" s="4"/>
      <c r="CB1086" s="4"/>
      <c r="CC1086" s="4"/>
      <c r="CD1086" s="4"/>
      <c r="CE1086" s="4"/>
      <c r="CF1086" s="4"/>
      <c r="CG1086" s="4"/>
      <c r="CH1086" s="4"/>
      <c r="CI1086" s="4"/>
      <c r="CJ1086" s="4"/>
      <c r="CK1086" s="4"/>
      <c r="CL1086" s="4"/>
      <c r="CM1086" s="4"/>
      <c r="CN1086" s="4"/>
      <c r="CO1086" s="4"/>
      <c r="CP1086" s="4"/>
      <c r="CQ1086" s="4"/>
      <c r="CR1086" s="4"/>
      <c r="CS1086" s="4"/>
      <c r="CT1086" s="4"/>
      <c r="CU1086" s="4"/>
      <c r="CV1086" s="4"/>
      <c r="CW1086" s="4"/>
      <c r="CX1086" s="4"/>
      <c r="CY1086" s="4"/>
      <c r="CZ1086" s="4"/>
      <c r="DA1086" s="4"/>
      <c r="DB1086" s="4"/>
      <c r="DC1086" s="4"/>
      <c r="DD1086" s="4"/>
      <c r="DE1086" s="4"/>
      <c r="DF1086" s="4"/>
      <c r="DG1086" s="4"/>
      <c r="DH1086" s="4"/>
      <c r="DI1086" s="4"/>
      <c r="DJ1086" s="4"/>
      <c r="DK1086" s="4"/>
      <c r="DL1086" s="4"/>
      <c r="DM1086" s="4"/>
      <c r="DN1086" s="4"/>
      <c r="DO1086" s="4"/>
      <c r="DP1086" s="4"/>
      <c r="DQ1086" s="4"/>
      <c r="DR1086" s="4"/>
      <c r="DS1086" s="4"/>
      <c r="DT1086" s="4"/>
      <c r="DU1086" s="4"/>
      <c r="DV1086" s="4"/>
      <c r="DW1086" s="4"/>
      <c r="DX1086" s="4"/>
      <c r="DY1086" s="4"/>
      <c r="DZ1086" s="4"/>
      <c r="EA1086" s="4"/>
      <c r="EB1086" s="4"/>
      <c r="EC1086" s="4"/>
      <c r="ED1086" s="4"/>
      <c r="EE1086" s="4"/>
      <c r="EF1086" s="4"/>
      <c r="EG1086" s="4"/>
      <c r="EH1086" s="4"/>
      <c r="EI1086" s="4"/>
      <c r="EJ1086" s="4"/>
      <c r="EK1086" s="4"/>
      <c r="EL1086" s="4"/>
      <c r="EM1086" s="4"/>
      <c r="EN1086" s="4"/>
      <c r="EO1086" s="4"/>
      <c r="EP1086" s="4"/>
      <c r="EQ1086" s="4"/>
      <c r="ER1086" s="4"/>
      <c r="ES1086" s="4"/>
      <c r="ET1086" s="4"/>
      <c r="EU1086" s="4"/>
      <c r="EV1086" s="4"/>
      <c r="EW1086" s="4"/>
      <c r="EX1086" s="4"/>
      <c r="EY1086" s="4"/>
      <c r="EZ1086" s="4"/>
      <c r="FA1086" s="4"/>
      <c r="FB1086" s="4"/>
      <c r="FC1086" s="4"/>
      <c r="FD1086" s="4"/>
      <c r="FE1086" s="4"/>
      <c r="FF1086" s="4"/>
      <c r="FG1086" s="4"/>
      <c r="FH1086" s="4"/>
      <c r="FI1086" s="4"/>
      <c r="FJ1086" s="4"/>
      <c r="FK1086" s="4"/>
      <c r="FL1086" s="4"/>
      <c r="FM1086" s="4"/>
      <c r="FN1086" s="4"/>
      <c r="FO1086" s="4"/>
      <c r="FP1086" s="4"/>
      <c r="FQ1086" s="4"/>
      <c r="FR1086" s="4"/>
      <c r="FS1086" s="4"/>
      <c r="FT1086" s="4"/>
      <c r="FU1086" s="4"/>
      <c r="FV1086" s="4"/>
      <c r="FW1086" s="4"/>
      <c r="FX1086" s="4"/>
      <c r="FY1086" s="4"/>
      <c r="FZ1086" s="4"/>
      <c r="GA1086" s="4"/>
      <c r="GB1086" s="4"/>
      <c r="GC1086" s="4"/>
      <c r="GD1086" s="4"/>
      <c r="GE1086" s="4"/>
      <c r="GF1086" s="4"/>
      <c r="GG1086" s="4"/>
      <c r="GH1086" s="4"/>
      <c r="GI1086" s="4"/>
      <c r="GJ1086" s="4"/>
      <c r="GK1086" s="4"/>
      <c r="GL1086" s="4"/>
      <c r="GM1086" s="4"/>
      <c r="GN1086" s="4"/>
      <c r="GO1086" s="4"/>
      <c r="GP1086" s="4"/>
      <c r="GQ1086" s="4"/>
      <c r="GR1086" s="4"/>
      <c r="GS1086" s="4"/>
      <c r="GT1086" s="4"/>
      <c r="GU1086" s="4"/>
      <c r="GV1086" s="4"/>
      <c r="GW1086" s="4"/>
      <c r="GX1086" s="4"/>
      <c r="GY1086" s="4"/>
      <c r="GZ1086" s="4"/>
      <c r="HA1086" s="4"/>
      <c r="HB1086" s="4"/>
      <c r="HC1086" s="4"/>
      <c r="HD1086" s="4"/>
      <c r="HE1086" s="4"/>
      <c r="HF1086" s="4"/>
      <c r="HG1086" s="4"/>
      <c r="HH1086" s="4"/>
      <c r="HI1086" s="4"/>
      <c r="HJ1086" s="4"/>
      <c r="HK1086" s="4"/>
      <c r="HL1086" s="4"/>
      <c r="HM1086" s="4"/>
      <c r="HN1086" s="4"/>
      <c r="HO1086" s="4"/>
      <c r="HP1086" s="4"/>
      <c r="HQ1086" s="4"/>
      <c r="HR1086" s="4"/>
      <c r="HS1086" s="4"/>
      <c r="HT1086" s="4"/>
      <c r="HU1086" s="4"/>
      <c r="HV1086" s="4"/>
      <c r="HW1086" s="4"/>
      <c r="HX1086" s="4"/>
      <c r="HY1086" s="4"/>
      <c r="HZ1086" s="4"/>
      <c r="IA1086" s="4"/>
      <c r="IB1086" s="4"/>
      <c r="IC1086" s="4"/>
      <c r="ID1086" s="4"/>
      <c r="IE1086" s="4"/>
      <c r="IF1086" s="4"/>
      <c r="IG1086" s="4"/>
      <c r="IH1086" s="4"/>
      <c r="II1086" s="4"/>
      <c r="IJ1086" s="4"/>
      <c r="IK1086" s="4"/>
      <c r="IL1086" s="4"/>
      <c r="IM1086" s="4"/>
      <c r="IN1086" s="4"/>
      <c r="IO1086" s="4"/>
      <c r="IP1086" s="4"/>
      <c r="IQ1086" s="4"/>
      <c r="IR1086" s="4"/>
      <c r="IS1086" s="4"/>
      <c r="IT1086" s="4"/>
      <c r="IU1086" s="4"/>
      <c r="IV1086" s="4"/>
    </row>
    <row r="1087" spans="1:256" s="209" customFormat="1">
      <c r="A1087" s="121"/>
      <c r="B1087" s="115"/>
      <c r="C1087" s="116"/>
      <c r="D1087" s="117"/>
      <c r="E1087" s="118"/>
      <c r="F1087" s="119"/>
      <c r="G1087" s="120"/>
      <c r="H1087" s="5"/>
      <c r="I1087" s="39"/>
      <c r="J1087" s="40"/>
      <c r="K1087" s="41"/>
      <c r="L1087" s="37"/>
      <c r="N1087" s="38"/>
      <c r="O1087" s="38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  <c r="AC1087" s="4"/>
      <c r="AD1087" s="4"/>
      <c r="AE1087" s="4"/>
      <c r="AF1087" s="4"/>
      <c r="AG1087" s="4"/>
      <c r="AH1087" s="4"/>
      <c r="AI1087" s="4"/>
      <c r="AJ1087" s="4"/>
      <c r="AK1087" s="4"/>
      <c r="AL1087" s="4"/>
      <c r="AM1087" s="4"/>
      <c r="AN1087" s="4"/>
      <c r="AO1087" s="4"/>
      <c r="AP1087" s="4"/>
      <c r="AQ1087" s="4"/>
      <c r="AR1087" s="4"/>
      <c r="AS1087" s="4"/>
      <c r="AT1087" s="4"/>
      <c r="AU1087" s="4"/>
      <c r="AV1087" s="4"/>
      <c r="AW1087" s="4"/>
      <c r="AX1087" s="4"/>
      <c r="AY1087" s="4"/>
      <c r="AZ1087" s="4"/>
      <c r="BA1087" s="4"/>
      <c r="BB1087" s="4"/>
      <c r="BC1087" s="4"/>
      <c r="BD1087" s="4"/>
      <c r="BE1087" s="4"/>
      <c r="BF1087" s="4"/>
      <c r="BG1087" s="4"/>
      <c r="BH1087" s="4"/>
      <c r="BI1087" s="4"/>
      <c r="BJ1087" s="4"/>
      <c r="BK1087" s="4"/>
      <c r="BL1087" s="4"/>
      <c r="BM1087" s="4"/>
      <c r="BN1087" s="4"/>
      <c r="BO1087" s="4"/>
      <c r="BP1087" s="4"/>
      <c r="BQ1087" s="4"/>
      <c r="BR1087" s="4"/>
      <c r="BS1087" s="4"/>
      <c r="BT1087" s="4"/>
      <c r="BU1087" s="4"/>
      <c r="BV1087" s="4"/>
      <c r="BW1087" s="4"/>
      <c r="BX1087" s="4"/>
      <c r="BY1087" s="4"/>
      <c r="BZ1087" s="4"/>
      <c r="CA1087" s="4"/>
      <c r="CB1087" s="4"/>
      <c r="CC1087" s="4"/>
      <c r="CD1087" s="4"/>
      <c r="CE1087" s="4"/>
      <c r="CF1087" s="4"/>
      <c r="CG1087" s="4"/>
      <c r="CH1087" s="4"/>
      <c r="CI1087" s="4"/>
      <c r="CJ1087" s="4"/>
      <c r="CK1087" s="4"/>
      <c r="CL1087" s="4"/>
      <c r="CM1087" s="4"/>
      <c r="CN1087" s="4"/>
      <c r="CO1087" s="4"/>
      <c r="CP1087" s="4"/>
      <c r="CQ1087" s="4"/>
      <c r="CR1087" s="4"/>
      <c r="CS1087" s="4"/>
      <c r="CT1087" s="4"/>
      <c r="CU1087" s="4"/>
      <c r="CV1087" s="4"/>
      <c r="CW1087" s="4"/>
      <c r="CX1087" s="4"/>
      <c r="CY1087" s="4"/>
      <c r="CZ1087" s="4"/>
      <c r="DA1087" s="4"/>
      <c r="DB1087" s="4"/>
      <c r="DC1087" s="4"/>
      <c r="DD1087" s="4"/>
      <c r="DE1087" s="4"/>
      <c r="DF1087" s="4"/>
      <c r="DG1087" s="4"/>
      <c r="DH1087" s="4"/>
      <c r="DI1087" s="4"/>
      <c r="DJ1087" s="4"/>
      <c r="DK1087" s="4"/>
      <c r="DL1087" s="4"/>
      <c r="DM1087" s="4"/>
      <c r="DN1087" s="4"/>
      <c r="DO1087" s="4"/>
      <c r="DP1087" s="4"/>
      <c r="DQ1087" s="4"/>
      <c r="DR1087" s="4"/>
      <c r="DS1087" s="4"/>
      <c r="DT1087" s="4"/>
      <c r="DU1087" s="4"/>
      <c r="DV1087" s="4"/>
      <c r="DW1087" s="4"/>
      <c r="DX1087" s="4"/>
      <c r="DY1087" s="4"/>
      <c r="DZ1087" s="4"/>
      <c r="EA1087" s="4"/>
      <c r="EB1087" s="4"/>
      <c r="EC1087" s="4"/>
      <c r="ED1087" s="4"/>
      <c r="EE1087" s="4"/>
      <c r="EF1087" s="4"/>
      <c r="EG1087" s="4"/>
      <c r="EH1087" s="4"/>
      <c r="EI1087" s="4"/>
      <c r="EJ1087" s="4"/>
      <c r="EK1087" s="4"/>
      <c r="EL1087" s="4"/>
      <c r="EM1087" s="4"/>
      <c r="EN1087" s="4"/>
      <c r="EO1087" s="4"/>
      <c r="EP1087" s="4"/>
      <c r="EQ1087" s="4"/>
      <c r="ER1087" s="4"/>
      <c r="ES1087" s="4"/>
      <c r="ET1087" s="4"/>
      <c r="EU1087" s="4"/>
      <c r="EV1087" s="4"/>
      <c r="EW1087" s="4"/>
      <c r="EX1087" s="4"/>
      <c r="EY1087" s="4"/>
      <c r="EZ1087" s="4"/>
      <c r="FA1087" s="4"/>
      <c r="FB1087" s="4"/>
      <c r="FC1087" s="4"/>
      <c r="FD1087" s="4"/>
      <c r="FE1087" s="4"/>
      <c r="FF1087" s="4"/>
      <c r="FG1087" s="4"/>
      <c r="FH1087" s="4"/>
      <c r="FI1087" s="4"/>
      <c r="FJ1087" s="4"/>
      <c r="FK1087" s="4"/>
      <c r="FL1087" s="4"/>
      <c r="FM1087" s="4"/>
      <c r="FN1087" s="4"/>
      <c r="FO1087" s="4"/>
      <c r="FP1087" s="4"/>
      <c r="FQ1087" s="4"/>
      <c r="FR1087" s="4"/>
      <c r="FS1087" s="4"/>
      <c r="FT1087" s="4"/>
      <c r="FU1087" s="4"/>
      <c r="FV1087" s="4"/>
      <c r="FW1087" s="4"/>
      <c r="FX1087" s="4"/>
      <c r="FY1087" s="4"/>
      <c r="FZ1087" s="4"/>
      <c r="GA1087" s="4"/>
      <c r="GB1087" s="4"/>
      <c r="GC1087" s="4"/>
      <c r="GD1087" s="4"/>
      <c r="GE1087" s="4"/>
      <c r="GF1087" s="4"/>
      <c r="GG1087" s="4"/>
      <c r="GH1087" s="4"/>
      <c r="GI1087" s="4"/>
      <c r="GJ1087" s="4"/>
      <c r="GK1087" s="4"/>
      <c r="GL1087" s="4"/>
      <c r="GM1087" s="4"/>
      <c r="GN1087" s="4"/>
      <c r="GO1087" s="4"/>
      <c r="GP1087" s="4"/>
      <c r="GQ1087" s="4"/>
      <c r="GR1087" s="4"/>
      <c r="GS1087" s="4"/>
      <c r="GT1087" s="4"/>
      <c r="GU1087" s="4"/>
      <c r="GV1087" s="4"/>
      <c r="GW1087" s="4"/>
      <c r="GX1087" s="4"/>
      <c r="GY1087" s="4"/>
      <c r="GZ1087" s="4"/>
      <c r="HA1087" s="4"/>
      <c r="HB1087" s="4"/>
      <c r="HC1087" s="4"/>
      <c r="HD1087" s="4"/>
      <c r="HE1087" s="4"/>
      <c r="HF1087" s="4"/>
      <c r="HG1087" s="4"/>
      <c r="HH1087" s="4"/>
      <c r="HI1087" s="4"/>
      <c r="HJ1087" s="4"/>
      <c r="HK1087" s="4"/>
      <c r="HL1087" s="4"/>
      <c r="HM1087" s="4"/>
      <c r="HN1087" s="4"/>
      <c r="HO1087" s="4"/>
      <c r="HP1087" s="4"/>
      <c r="HQ1087" s="4"/>
      <c r="HR1087" s="4"/>
      <c r="HS1087" s="4"/>
      <c r="HT1087" s="4"/>
      <c r="HU1087" s="4"/>
      <c r="HV1087" s="4"/>
      <c r="HW1087" s="4"/>
      <c r="HX1087" s="4"/>
      <c r="HY1087" s="4"/>
      <c r="HZ1087" s="4"/>
      <c r="IA1087" s="4"/>
      <c r="IB1087" s="4"/>
      <c r="IC1087" s="4"/>
      <c r="ID1087" s="4"/>
      <c r="IE1087" s="4"/>
      <c r="IF1087" s="4"/>
      <c r="IG1087" s="4"/>
      <c r="IH1087" s="4"/>
      <c r="II1087" s="4"/>
      <c r="IJ1087" s="4"/>
      <c r="IK1087" s="4"/>
      <c r="IL1087" s="4"/>
      <c r="IM1087" s="4"/>
      <c r="IN1087" s="4"/>
      <c r="IO1087" s="4"/>
      <c r="IP1087" s="4"/>
      <c r="IQ1087" s="4"/>
      <c r="IR1087" s="4"/>
      <c r="IS1087" s="4"/>
      <c r="IT1087" s="4"/>
      <c r="IU1087" s="4"/>
      <c r="IV1087" s="4"/>
    </row>
    <row r="1088" spans="1:256" s="209" customFormat="1">
      <c r="A1088" s="121"/>
      <c r="B1088" s="115"/>
      <c r="C1088" s="116"/>
      <c r="D1088" s="117"/>
      <c r="E1088" s="118"/>
      <c r="F1088" s="119"/>
      <c r="G1088" s="120"/>
      <c r="H1088" s="5"/>
      <c r="I1088" s="39"/>
      <c r="J1088" s="40"/>
      <c r="K1088" s="41"/>
      <c r="L1088" s="37"/>
      <c r="N1088" s="38"/>
      <c r="O1088" s="38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  <c r="AC1088" s="4"/>
      <c r="AD1088" s="4"/>
      <c r="AE1088" s="4"/>
      <c r="AF1088" s="4"/>
      <c r="AG1088" s="4"/>
      <c r="AH1088" s="4"/>
      <c r="AI1088" s="4"/>
      <c r="AJ1088" s="4"/>
      <c r="AK1088" s="4"/>
      <c r="AL1088" s="4"/>
      <c r="AM1088" s="4"/>
      <c r="AN1088" s="4"/>
      <c r="AO1088" s="4"/>
      <c r="AP1088" s="4"/>
      <c r="AQ1088" s="4"/>
      <c r="AR1088" s="4"/>
      <c r="AS1088" s="4"/>
      <c r="AT1088" s="4"/>
      <c r="AU1088" s="4"/>
      <c r="AV1088" s="4"/>
      <c r="AW1088" s="4"/>
      <c r="AX1088" s="4"/>
      <c r="AY1088" s="4"/>
      <c r="AZ1088" s="4"/>
      <c r="BA1088" s="4"/>
      <c r="BB1088" s="4"/>
      <c r="BC1088" s="4"/>
      <c r="BD1088" s="4"/>
      <c r="BE1088" s="4"/>
      <c r="BF1088" s="4"/>
      <c r="BG1088" s="4"/>
      <c r="BH1088" s="4"/>
      <c r="BI1088" s="4"/>
      <c r="BJ1088" s="4"/>
      <c r="BK1088" s="4"/>
      <c r="BL1088" s="4"/>
      <c r="BM1088" s="4"/>
      <c r="BN1088" s="4"/>
      <c r="BO1088" s="4"/>
      <c r="BP1088" s="4"/>
      <c r="BQ1088" s="4"/>
      <c r="BR1088" s="4"/>
      <c r="BS1088" s="4"/>
      <c r="BT1088" s="4"/>
      <c r="BU1088" s="4"/>
      <c r="BV1088" s="4"/>
      <c r="BW1088" s="4"/>
      <c r="BX1088" s="4"/>
      <c r="BY1088" s="4"/>
      <c r="BZ1088" s="4"/>
      <c r="CA1088" s="4"/>
      <c r="CB1088" s="4"/>
      <c r="CC1088" s="4"/>
      <c r="CD1088" s="4"/>
      <c r="CE1088" s="4"/>
      <c r="CF1088" s="4"/>
      <c r="CG1088" s="4"/>
      <c r="CH1088" s="4"/>
      <c r="CI1088" s="4"/>
      <c r="CJ1088" s="4"/>
      <c r="CK1088" s="4"/>
      <c r="CL1088" s="4"/>
      <c r="CM1088" s="4"/>
      <c r="CN1088" s="4"/>
      <c r="CO1088" s="4"/>
      <c r="CP1088" s="4"/>
      <c r="CQ1088" s="4"/>
      <c r="CR1088" s="4"/>
      <c r="CS1088" s="4"/>
      <c r="CT1088" s="4"/>
      <c r="CU1088" s="4"/>
      <c r="CV1088" s="4"/>
      <c r="CW1088" s="4"/>
      <c r="CX1088" s="4"/>
      <c r="CY1088" s="4"/>
      <c r="CZ1088" s="4"/>
      <c r="DA1088" s="4"/>
      <c r="DB1088" s="4"/>
      <c r="DC1088" s="4"/>
      <c r="DD1088" s="4"/>
      <c r="DE1088" s="4"/>
      <c r="DF1088" s="4"/>
      <c r="DG1088" s="4"/>
      <c r="DH1088" s="4"/>
      <c r="DI1088" s="4"/>
      <c r="DJ1088" s="4"/>
      <c r="DK1088" s="4"/>
      <c r="DL1088" s="4"/>
      <c r="DM1088" s="4"/>
      <c r="DN1088" s="4"/>
      <c r="DO1088" s="4"/>
      <c r="DP1088" s="4"/>
      <c r="DQ1088" s="4"/>
      <c r="DR1088" s="4"/>
      <c r="DS1088" s="4"/>
      <c r="DT1088" s="4"/>
      <c r="DU1088" s="4"/>
      <c r="DV1088" s="4"/>
      <c r="DW1088" s="4"/>
      <c r="DX1088" s="4"/>
      <c r="DY1088" s="4"/>
      <c r="DZ1088" s="4"/>
      <c r="EA1088" s="4"/>
      <c r="EB1088" s="4"/>
      <c r="EC1088" s="4"/>
      <c r="ED1088" s="4"/>
      <c r="EE1088" s="4"/>
      <c r="EF1088" s="4"/>
      <c r="EG1088" s="4"/>
      <c r="EH1088" s="4"/>
      <c r="EI1088" s="4"/>
      <c r="EJ1088" s="4"/>
      <c r="EK1088" s="4"/>
      <c r="EL1088" s="4"/>
      <c r="EM1088" s="4"/>
      <c r="EN1088" s="4"/>
      <c r="EO1088" s="4"/>
      <c r="EP1088" s="4"/>
      <c r="EQ1088" s="4"/>
      <c r="ER1088" s="4"/>
      <c r="ES1088" s="4"/>
      <c r="ET1088" s="4"/>
      <c r="EU1088" s="4"/>
      <c r="EV1088" s="4"/>
      <c r="EW1088" s="4"/>
      <c r="EX1088" s="4"/>
      <c r="EY1088" s="4"/>
      <c r="EZ1088" s="4"/>
      <c r="FA1088" s="4"/>
      <c r="FB1088" s="4"/>
      <c r="FC1088" s="4"/>
      <c r="FD1088" s="4"/>
      <c r="FE1088" s="4"/>
      <c r="FF1088" s="4"/>
      <c r="FG1088" s="4"/>
      <c r="FH1088" s="4"/>
      <c r="FI1088" s="4"/>
      <c r="FJ1088" s="4"/>
      <c r="FK1088" s="4"/>
      <c r="FL1088" s="4"/>
      <c r="FM1088" s="4"/>
      <c r="FN1088" s="4"/>
      <c r="FO1088" s="4"/>
      <c r="FP1088" s="4"/>
      <c r="FQ1088" s="4"/>
      <c r="FR1088" s="4"/>
      <c r="FS1088" s="4"/>
      <c r="FT1088" s="4"/>
      <c r="FU1088" s="4"/>
      <c r="FV1088" s="4"/>
      <c r="FW1088" s="4"/>
      <c r="FX1088" s="4"/>
      <c r="FY1088" s="4"/>
      <c r="FZ1088" s="4"/>
      <c r="GA1088" s="4"/>
      <c r="GB1088" s="4"/>
      <c r="GC1088" s="4"/>
      <c r="GD1088" s="4"/>
      <c r="GE1088" s="4"/>
      <c r="GF1088" s="4"/>
      <c r="GG1088" s="4"/>
      <c r="GH1088" s="4"/>
      <c r="GI1088" s="4"/>
      <c r="GJ1088" s="4"/>
      <c r="GK1088" s="4"/>
      <c r="GL1088" s="4"/>
      <c r="GM1088" s="4"/>
      <c r="GN1088" s="4"/>
      <c r="GO1088" s="4"/>
      <c r="GP1088" s="4"/>
      <c r="GQ1088" s="4"/>
      <c r="GR1088" s="4"/>
      <c r="GS1088" s="4"/>
      <c r="GT1088" s="4"/>
      <c r="GU1088" s="4"/>
      <c r="GV1088" s="4"/>
      <c r="GW1088" s="4"/>
      <c r="GX1088" s="4"/>
      <c r="GY1088" s="4"/>
      <c r="GZ1088" s="4"/>
      <c r="HA1088" s="4"/>
      <c r="HB1088" s="4"/>
      <c r="HC1088" s="4"/>
      <c r="HD1088" s="4"/>
      <c r="HE1088" s="4"/>
      <c r="HF1088" s="4"/>
      <c r="HG1088" s="4"/>
      <c r="HH1088" s="4"/>
      <c r="HI1088" s="4"/>
      <c r="HJ1088" s="4"/>
      <c r="HK1088" s="4"/>
      <c r="HL1088" s="4"/>
      <c r="HM1088" s="4"/>
      <c r="HN1088" s="4"/>
      <c r="HO1088" s="4"/>
      <c r="HP1088" s="4"/>
      <c r="HQ1088" s="4"/>
      <c r="HR1088" s="4"/>
      <c r="HS1088" s="4"/>
      <c r="HT1088" s="4"/>
      <c r="HU1088" s="4"/>
      <c r="HV1088" s="4"/>
      <c r="HW1088" s="4"/>
      <c r="HX1088" s="4"/>
      <c r="HY1088" s="4"/>
      <c r="HZ1088" s="4"/>
      <c r="IA1088" s="4"/>
      <c r="IB1088" s="4"/>
      <c r="IC1088" s="4"/>
      <c r="ID1088" s="4"/>
      <c r="IE1088" s="4"/>
      <c r="IF1088" s="4"/>
      <c r="IG1088" s="4"/>
      <c r="IH1088" s="4"/>
      <c r="II1088" s="4"/>
      <c r="IJ1088" s="4"/>
      <c r="IK1088" s="4"/>
      <c r="IL1088" s="4"/>
      <c r="IM1088" s="4"/>
      <c r="IN1088" s="4"/>
      <c r="IO1088" s="4"/>
      <c r="IP1088" s="4"/>
      <c r="IQ1088" s="4"/>
      <c r="IR1088" s="4"/>
      <c r="IS1088" s="4"/>
      <c r="IT1088" s="4"/>
      <c r="IU1088" s="4"/>
      <c r="IV1088" s="4"/>
    </row>
    <row r="1090" spans="1:256" s="209" customFormat="1">
      <c r="A1090" s="121"/>
      <c r="B1090" s="115"/>
      <c r="C1090" s="116"/>
      <c r="D1090" s="117"/>
      <c r="E1090" s="118"/>
      <c r="F1090" s="119"/>
      <c r="G1090" s="120"/>
      <c r="H1090" s="5"/>
      <c r="I1090" s="39"/>
      <c r="J1090" s="40"/>
      <c r="K1090" s="41"/>
      <c r="L1090" s="37"/>
      <c r="N1090" s="38"/>
      <c r="O1090" s="38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  <c r="AC1090" s="4"/>
      <c r="AD1090" s="4"/>
      <c r="AE1090" s="4"/>
      <c r="AF1090" s="4"/>
      <c r="AG1090" s="4"/>
      <c r="AH1090" s="4"/>
      <c r="AI1090" s="4"/>
      <c r="AJ1090" s="4"/>
      <c r="AK1090" s="4"/>
      <c r="AL1090" s="4"/>
      <c r="AM1090" s="4"/>
      <c r="AN1090" s="4"/>
      <c r="AO1090" s="4"/>
      <c r="AP1090" s="4"/>
      <c r="AQ1090" s="4"/>
      <c r="AR1090" s="4"/>
      <c r="AS1090" s="4"/>
      <c r="AT1090" s="4"/>
      <c r="AU1090" s="4"/>
      <c r="AV1090" s="4"/>
      <c r="AW1090" s="4"/>
      <c r="AX1090" s="4"/>
      <c r="AY1090" s="4"/>
      <c r="AZ1090" s="4"/>
      <c r="BA1090" s="4"/>
      <c r="BB1090" s="4"/>
      <c r="BC1090" s="4"/>
      <c r="BD1090" s="4"/>
      <c r="BE1090" s="4"/>
      <c r="BF1090" s="4"/>
      <c r="BG1090" s="4"/>
      <c r="BH1090" s="4"/>
      <c r="BI1090" s="4"/>
      <c r="BJ1090" s="4"/>
      <c r="BK1090" s="4"/>
      <c r="BL1090" s="4"/>
      <c r="BM1090" s="4"/>
      <c r="BN1090" s="4"/>
      <c r="BO1090" s="4"/>
      <c r="BP1090" s="4"/>
      <c r="BQ1090" s="4"/>
      <c r="BR1090" s="4"/>
      <c r="BS1090" s="4"/>
      <c r="BT1090" s="4"/>
      <c r="BU1090" s="4"/>
      <c r="BV1090" s="4"/>
      <c r="BW1090" s="4"/>
      <c r="BX1090" s="4"/>
      <c r="BY1090" s="4"/>
      <c r="BZ1090" s="4"/>
      <c r="CA1090" s="4"/>
      <c r="CB1090" s="4"/>
      <c r="CC1090" s="4"/>
      <c r="CD1090" s="4"/>
      <c r="CE1090" s="4"/>
      <c r="CF1090" s="4"/>
      <c r="CG1090" s="4"/>
      <c r="CH1090" s="4"/>
      <c r="CI1090" s="4"/>
      <c r="CJ1090" s="4"/>
      <c r="CK1090" s="4"/>
      <c r="CL1090" s="4"/>
      <c r="CM1090" s="4"/>
      <c r="CN1090" s="4"/>
      <c r="CO1090" s="4"/>
      <c r="CP1090" s="4"/>
      <c r="CQ1090" s="4"/>
      <c r="CR1090" s="4"/>
      <c r="CS1090" s="4"/>
      <c r="CT1090" s="4"/>
      <c r="CU1090" s="4"/>
      <c r="CV1090" s="4"/>
      <c r="CW1090" s="4"/>
      <c r="CX1090" s="4"/>
      <c r="CY1090" s="4"/>
      <c r="CZ1090" s="4"/>
      <c r="DA1090" s="4"/>
      <c r="DB1090" s="4"/>
      <c r="DC1090" s="4"/>
      <c r="DD1090" s="4"/>
      <c r="DE1090" s="4"/>
      <c r="DF1090" s="4"/>
      <c r="DG1090" s="4"/>
      <c r="DH1090" s="4"/>
      <c r="DI1090" s="4"/>
      <c r="DJ1090" s="4"/>
      <c r="DK1090" s="4"/>
      <c r="DL1090" s="4"/>
      <c r="DM1090" s="4"/>
      <c r="DN1090" s="4"/>
      <c r="DO1090" s="4"/>
      <c r="DP1090" s="4"/>
      <c r="DQ1090" s="4"/>
      <c r="DR1090" s="4"/>
      <c r="DS1090" s="4"/>
      <c r="DT1090" s="4"/>
      <c r="DU1090" s="4"/>
      <c r="DV1090" s="4"/>
      <c r="DW1090" s="4"/>
      <c r="DX1090" s="4"/>
      <c r="DY1090" s="4"/>
      <c r="DZ1090" s="4"/>
      <c r="EA1090" s="4"/>
      <c r="EB1090" s="4"/>
      <c r="EC1090" s="4"/>
      <c r="ED1090" s="4"/>
      <c r="EE1090" s="4"/>
      <c r="EF1090" s="4"/>
      <c r="EG1090" s="4"/>
      <c r="EH1090" s="4"/>
      <c r="EI1090" s="4"/>
      <c r="EJ1090" s="4"/>
      <c r="EK1090" s="4"/>
      <c r="EL1090" s="4"/>
      <c r="EM1090" s="4"/>
      <c r="EN1090" s="4"/>
      <c r="EO1090" s="4"/>
      <c r="EP1090" s="4"/>
      <c r="EQ1090" s="4"/>
      <c r="ER1090" s="4"/>
      <c r="ES1090" s="4"/>
      <c r="ET1090" s="4"/>
      <c r="EU1090" s="4"/>
      <c r="EV1090" s="4"/>
      <c r="EW1090" s="4"/>
      <c r="EX1090" s="4"/>
      <c r="EY1090" s="4"/>
      <c r="EZ1090" s="4"/>
      <c r="FA1090" s="4"/>
      <c r="FB1090" s="4"/>
      <c r="FC1090" s="4"/>
      <c r="FD1090" s="4"/>
      <c r="FE1090" s="4"/>
      <c r="FF1090" s="4"/>
      <c r="FG1090" s="4"/>
      <c r="FH1090" s="4"/>
      <c r="FI1090" s="4"/>
      <c r="FJ1090" s="4"/>
      <c r="FK1090" s="4"/>
      <c r="FL1090" s="4"/>
      <c r="FM1090" s="4"/>
      <c r="FN1090" s="4"/>
      <c r="FO1090" s="4"/>
      <c r="FP1090" s="4"/>
      <c r="FQ1090" s="4"/>
      <c r="FR1090" s="4"/>
      <c r="FS1090" s="4"/>
      <c r="FT1090" s="4"/>
      <c r="FU1090" s="4"/>
      <c r="FV1090" s="4"/>
      <c r="FW1090" s="4"/>
      <c r="FX1090" s="4"/>
      <c r="FY1090" s="4"/>
      <c r="FZ1090" s="4"/>
      <c r="GA1090" s="4"/>
      <c r="GB1090" s="4"/>
      <c r="GC1090" s="4"/>
      <c r="GD1090" s="4"/>
      <c r="GE1090" s="4"/>
      <c r="GF1090" s="4"/>
      <c r="GG1090" s="4"/>
      <c r="GH1090" s="4"/>
      <c r="GI1090" s="4"/>
      <c r="GJ1090" s="4"/>
      <c r="GK1090" s="4"/>
      <c r="GL1090" s="4"/>
      <c r="GM1090" s="4"/>
      <c r="GN1090" s="4"/>
      <c r="GO1090" s="4"/>
      <c r="GP1090" s="4"/>
      <c r="GQ1090" s="4"/>
      <c r="GR1090" s="4"/>
      <c r="GS1090" s="4"/>
      <c r="GT1090" s="4"/>
      <c r="GU1090" s="4"/>
      <c r="GV1090" s="4"/>
      <c r="GW1090" s="4"/>
      <c r="GX1090" s="4"/>
      <c r="GY1090" s="4"/>
      <c r="GZ1090" s="4"/>
      <c r="HA1090" s="4"/>
      <c r="HB1090" s="4"/>
      <c r="HC1090" s="4"/>
      <c r="HD1090" s="4"/>
      <c r="HE1090" s="4"/>
      <c r="HF1090" s="4"/>
      <c r="HG1090" s="4"/>
      <c r="HH1090" s="4"/>
      <c r="HI1090" s="4"/>
      <c r="HJ1090" s="4"/>
      <c r="HK1090" s="4"/>
      <c r="HL1090" s="4"/>
      <c r="HM1090" s="4"/>
      <c r="HN1090" s="4"/>
      <c r="HO1090" s="4"/>
      <c r="HP1090" s="4"/>
      <c r="HQ1090" s="4"/>
      <c r="HR1090" s="4"/>
      <c r="HS1090" s="4"/>
      <c r="HT1090" s="4"/>
      <c r="HU1090" s="4"/>
      <c r="HV1090" s="4"/>
      <c r="HW1090" s="4"/>
      <c r="HX1090" s="4"/>
      <c r="HY1090" s="4"/>
      <c r="HZ1090" s="4"/>
      <c r="IA1090" s="4"/>
      <c r="IB1090" s="4"/>
      <c r="IC1090" s="4"/>
      <c r="ID1090" s="4"/>
      <c r="IE1090" s="4"/>
      <c r="IF1090" s="4"/>
      <c r="IG1090" s="4"/>
      <c r="IH1090" s="4"/>
      <c r="II1090" s="4"/>
      <c r="IJ1090" s="4"/>
      <c r="IK1090" s="4"/>
      <c r="IL1090" s="4"/>
      <c r="IM1090" s="4"/>
      <c r="IN1090" s="4"/>
      <c r="IO1090" s="4"/>
      <c r="IP1090" s="4"/>
      <c r="IQ1090" s="4"/>
      <c r="IR1090" s="4"/>
      <c r="IS1090" s="4"/>
      <c r="IT1090" s="4"/>
      <c r="IU1090" s="4"/>
      <c r="IV1090" s="4"/>
    </row>
    <row r="1091" spans="1:256" s="209" customFormat="1">
      <c r="A1091" s="121"/>
      <c r="B1091" s="115"/>
      <c r="C1091" s="116"/>
      <c r="D1091" s="117"/>
      <c r="E1091" s="118"/>
      <c r="F1091" s="119"/>
      <c r="G1091" s="120"/>
      <c r="H1091" s="5"/>
      <c r="I1091" s="39"/>
      <c r="J1091" s="40"/>
      <c r="K1091" s="41"/>
      <c r="L1091" s="37"/>
      <c r="N1091" s="38"/>
      <c r="O1091" s="38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  <c r="AC1091" s="4"/>
      <c r="AD1091" s="4"/>
      <c r="AE1091" s="4"/>
      <c r="AF1091" s="4"/>
      <c r="AG1091" s="4"/>
      <c r="AH1091" s="4"/>
      <c r="AI1091" s="4"/>
      <c r="AJ1091" s="4"/>
      <c r="AK1091" s="4"/>
      <c r="AL1091" s="4"/>
      <c r="AM1091" s="4"/>
      <c r="AN1091" s="4"/>
      <c r="AO1091" s="4"/>
      <c r="AP1091" s="4"/>
      <c r="AQ1091" s="4"/>
      <c r="AR1091" s="4"/>
      <c r="AS1091" s="4"/>
      <c r="AT1091" s="4"/>
      <c r="AU1091" s="4"/>
      <c r="AV1091" s="4"/>
      <c r="AW1091" s="4"/>
      <c r="AX1091" s="4"/>
      <c r="AY1091" s="4"/>
      <c r="AZ1091" s="4"/>
      <c r="BA1091" s="4"/>
      <c r="BB1091" s="4"/>
      <c r="BC1091" s="4"/>
      <c r="BD1091" s="4"/>
      <c r="BE1091" s="4"/>
      <c r="BF1091" s="4"/>
      <c r="BG1091" s="4"/>
      <c r="BH1091" s="4"/>
      <c r="BI1091" s="4"/>
      <c r="BJ1091" s="4"/>
      <c r="BK1091" s="4"/>
      <c r="BL1091" s="4"/>
      <c r="BM1091" s="4"/>
      <c r="BN1091" s="4"/>
      <c r="BO1091" s="4"/>
      <c r="BP1091" s="4"/>
      <c r="BQ1091" s="4"/>
      <c r="BR1091" s="4"/>
      <c r="BS1091" s="4"/>
      <c r="BT1091" s="4"/>
      <c r="BU1091" s="4"/>
      <c r="BV1091" s="4"/>
      <c r="BW1091" s="4"/>
      <c r="BX1091" s="4"/>
      <c r="BY1091" s="4"/>
      <c r="BZ1091" s="4"/>
      <c r="CA1091" s="4"/>
      <c r="CB1091" s="4"/>
      <c r="CC1091" s="4"/>
      <c r="CD1091" s="4"/>
      <c r="CE1091" s="4"/>
      <c r="CF1091" s="4"/>
      <c r="CG1091" s="4"/>
      <c r="CH1091" s="4"/>
      <c r="CI1091" s="4"/>
      <c r="CJ1091" s="4"/>
      <c r="CK1091" s="4"/>
      <c r="CL1091" s="4"/>
      <c r="CM1091" s="4"/>
      <c r="CN1091" s="4"/>
      <c r="CO1091" s="4"/>
      <c r="CP1091" s="4"/>
      <c r="CQ1091" s="4"/>
      <c r="CR1091" s="4"/>
      <c r="CS1091" s="4"/>
      <c r="CT1091" s="4"/>
      <c r="CU1091" s="4"/>
      <c r="CV1091" s="4"/>
      <c r="CW1091" s="4"/>
      <c r="CX1091" s="4"/>
      <c r="CY1091" s="4"/>
      <c r="CZ1091" s="4"/>
      <c r="DA1091" s="4"/>
      <c r="DB1091" s="4"/>
      <c r="DC1091" s="4"/>
      <c r="DD1091" s="4"/>
      <c r="DE1091" s="4"/>
      <c r="DF1091" s="4"/>
      <c r="DG1091" s="4"/>
      <c r="DH1091" s="4"/>
      <c r="DI1091" s="4"/>
      <c r="DJ1091" s="4"/>
      <c r="DK1091" s="4"/>
      <c r="DL1091" s="4"/>
      <c r="DM1091" s="4"/>
      <c r="DN1091" s="4"/>
      <c r="DO1091" s="4"/>
      <c r="DP1091" s="4"/>
      <c r="DQ1091" s="4"/>
      <c r="DR1091" s="4"/>
      <c r="DS1091" s="4"/>
      <c r="DT1091" s="4"/>
      <c r="DU1091" s="4"/>
      <c r="DV1091" s="4"/>
      <c r="DW1091" s="4"/>
      <c r="DX1091" s="4"/>
      <c r="DY1091" s="4"/>
      <c r="DZ1091" s="4"/>
      <c r="EA1091" s="4"/>
      <c r="EB1091" s="4"/>
      <c r="EC1091" s="4"/>
      <c r="ED1091" s="4"/>
      <c r="EE1091" s="4"/>
      <c r="EF1091" s="4"/>
      <c r="EG1091" s="4"/>
      <c r="EH1091" s="4"/>
      <c r="EI1091" s="4"/>
      <c r="EJ1091" s="4"/>
      <c r="EK1091" s="4"/>
      <c r="EL1091" s="4"/>
      <c r="EM1091" s="4"/>
      <c r="EN1091" s="4"/>
      <c r="EO1091" s="4"/>
      <c r="EP1091" s="4"/>
      <c r="EQ1091" s="4"/>
      <c r="ER1091" s="4"/>
      <c r="ES1091" s="4"/>
      <c r="ET1091" s="4"/>
      <c r="EU1091" s="4"/>
      <c r="EV1091" s="4"/>
      <c r="EW1091" s="4"/>
      <c r="EX1091" s="4"/>
      <c r="EY1091" s="4"/>
      <c r="EZ1091" s="4"/>
      <c r="FA1091" s="4"/>
      <c r="FB1091" s="4"/>
      <c r="FC1091" s="4"/>
      <c r="FD1091" s="4"/>
      <c r="FE1091" s="4"/>
      <c r="FF1091" s="4"/>
      <c r="FG1091" s="4"/>
      <c r="FH1091" s="4"/>
      <c r="FI1091" s="4"/>
      <c r="FJ1091" s="4"/>
      <c r="FK1091" s="4"/>
      <c r="FL1091" s="4"/>
      <c r="FM1091" s="4"/>
      <c r="FN1091" s="4"/>
      <c r="FO1091" s="4"/>
      <c r="FP1091" s="4"/>
      <c r="FQ1091" s="4"/>
      <c r="FR1091" s="4"/>
      <c r="FS1091" s="4"/>
      <c r="FT1091" s="4"/>
      <c r="FU1091" s="4"/>
      <c r="FV1091" s="4"/>
      <c r="FW1091" s="4"/>
      <c r="FX1091" s="4"/>
      <c r="FY1091" s="4"/>
      <c r="FZ1091" s="4"/>
      <c r="GA1091" s="4"/>
      <c r="GB1091" s="4"/>
      <c r="GC1091" s="4"/>
      <c r="GD1091" s="4"/>
      <c r="GE1091" s="4"/>
      <c r="GF1091" s="4"/>
      <c r="GG1091" s="4"/>
      <c r="GH1091" s="4"/>
      <c r="GI1091" s="4"/>
      <c r="GJ1091" s="4"/>
      <c r="GK1091" s="4"/>
      <c r="GL1091" s="4"/>
      <c r="GM1091" s="4"/>
      <c r="GN1091" s="4"/>
      <c r="GO1091" s="4"/>
      <c r="GP1091" s="4"/>
      <c r="GQ1091" s="4"/>
      <c r="GR1091" s="4"/>
      <c r="GS1091" s="4"/>
      <c r="GT1091" s="4"/>
      <c r="GU1091" s="4"/>
      <c r="GV1091" s="4"/>
      <c r="GW1091" s="4"/>
      <c r="GX1091" s="4"/>
      <c r="GY1091" s="4"/>
      <c r="GZ1091" s="4"/>
      <c r="HA1091" s="4"/>
      <c r="HB1091" s="4"/>
      <c r="HC1091" s="4"/>
      <c r="HD1091" s="4"/>
      <c r="HE1091" s="4"/>
      <c r="HF1091" s="4"/>
      <c r="HG1091" s="4"/>
      <c r="HH1091" s="4"/>
      <c r="HI1091" s="4"/>
      <c r="HJ1091" s="4"/>
      <c r="HK1091" s="4"/>
      <c r="HL1091" s="4"/>
      <c r="HM1091" s="4"/>
      <c r="HN1091" s="4"/>
      <c r="HO1091" s="4"/>
      <c r="HP1091" s="4"/>
      <c r="HQ1091" s="4"/>
      <c r="HR1091" s="4"/>
      <c r="HS1091" s="4"/>
      <c r="HT1091" s="4"/>
      <c r="HU1091" s="4"/>
      <c r="HV1091" s="4"/>
      <c r="HW1091" s="4"/>
      <c r="HX1091" s="4"/>
      <c r="HY1091" s="4"/>
      <c r="HZ1091" s="4"/>
      <c r="IA1091" s="4"/>
      <c r="IB1091" s="4"/>
      <c r="IC1091" s="4"/>
      <c r="ID1091" s="4"/>
      <c r="IE1091" s="4"/>
      <c r="IF1091" s="4"/>
      <c r="IG1091" s="4"/>
      <c r="IH1091" s="4"/>
      <c r="II1091" s="4"/>
      <c r="IJ1091" s="4"/>
      <c r="IK1091" s="4"/>
      <c r="IL1091" s="4"/>
      <c r="IM1091" s="4"/>
      <c r="IN1091" s="4"/>
      <c r="IO1091" s="4"/>
      <c r="IP1091" s="4"/>
      <c r="IQ1091" s="4"/>
      <c r="IR1091" s="4"/>
      <c r="IS1091" s="4"/>
      <c r="IT1091" s="4"/>
      <c r="IU1091" s="4"/>
      <c r="IV1091" s="4"/>
    </row>
    <row r="1093" spans="1:256" s="209" customFormat="1">
      <c r="A1093" s="121"/>
      <c r="B1093" s="115"/>
      <c r="C1093" s="116"/>
      <c r="D1093" s="117"/>
      <c r="E1093" s="118"/>
      <c r="F1093" s="119"/>
      <c r="G1093" s="120"/>
      <c r="H1093" s="5"/>
      <c r="I1093" s="39"/>
      <c r="J1093" s="40"/>
      <c r="K1093" s="41"/>
      <c r="L1093" s="37"/>
      <c r="N1093" s="38"/>
      <c r="O1093" s="38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  <c r="AC1093" s="4"/>
      <c r="AD1093" s="4"/>
      <c r="AE1093" s="4"/>
      <c r="AF1093" s="4"/>
      <c r="AG1093" s="4"/>
      <c r="AH1093" s="4"/>
      <c r="AI1093" s="4"/>
      <c r="AJ1093" s="4"/>
      <c r="AK1093" s="4"/>
      <c r="AL1093" s="4"/>
      <c r="AM1093" s="4"/>
      <c r="AN1093" s="4"/>
      <c r="AO1093" s="4"/>
      <c r="AP1093" s="4"/>
      <c r="AQ1093" s="4"/>
      <c r="AR1093" s="4"/>
      <c r="AS1093" s="4"/>
      <c r="AT1093" s="4"/>
      <c r="AU1093" s="4"/>
      <c r="AV1093" s="4"/>
      <c r="AW1093" s="4"/>
      <c r="AX1093" s="4"/>
      <c r="AY1093" s="4"/>
      <c r="AZ1093" s="4"/>
      <c r="BA1093" s="4"/>
      <c r="BB1093" s="4"/>
      <c r="BC1093" s="4"/>
      <c r="BD1093" s="4"/>
      <c r="BE1093" s="4"/>
      <c r="BF1093" s="4"/>
      <c r="BG1093" s="4"/>
      <c r="BH1093" s="4"/>
      <c r="BI1093" s="4"/>
      <c r="BJ1093" s="4"/>
      <c r="BK1093" s="4"/>
      <c r="BL1093" s="4"/>
      <c r="BM1093" s="4"/>
      <c r="BN1093" s="4"/>
      <c r="BO1093" s="4"/>
      <c r="BP1093" s="4"/>
      <c r="BQ1093" s="4"/>
      <c r="BR1093" s="4"/>
      <c r="BS1093" s="4"/>
      <c r="BT1093" s="4"/>
      <c r="BU1093" s="4"/>
      <c r="BV1093" s="4"/>
      <c r="BW1093" s="4"/>
      <c r="BX1093" s="4"/>
      <c r="BY1093" s="4"/>
      <c r="BZ1093" s="4"/>
      <c r="CA1093" s="4"/>
      <c r="CB1093" s="4"/>
      <c r="CC1093" s="4"/>
      <c r="CD1093" s="4"/>
      <c r="CE1093" s="4"/>
      <c r="CF1093" s="4"/>
      <c r="CG1093" s="4"/>
      <c r="CH1093" s="4"/>
      <c r="CI1093" s="4"/>
      <c r="CJ1093" s="4"/>
      <c r="CK1093" s="4"/>
      <c r="CL1093" s="4"/>
      <c r="CM1093" s="4"/>
      <c r="CN1093" s="4"/>
      <c r="CO1093" s="4"/>
      <c r="CP1093" s="4"/>
      <c r="CQ1093" s="4"/>
      <c r="CR1093" s="4"/>
      <c r="CS1093" s="4"/>
      <c r="CT1093" s="4"/>
      <c r="CU1093" s="4"/>
      <c r="CV1093" s="4"/>
      <c r="CW1093" s="4"/>
      <c r="CX1093" s="4"/>
      <c r="CY1093" s="4"/>
      <c r="CZ1093" s="4"/>
      <c r="DA1093" s="4"/>
      <c r="DB1093" s="4"/>
      <c r="DC1093" s="4"/>
      <c r="DD1093" s="4"/>
      <c r="DE1093" s="4"/>
      <c r="DF1093" s="4"/>
      <c r="DG1093" s="4"/>
      <c r="DH1093" s="4"/>
      <c r="DI1093" s="4"/>
      <c r="DJ1093" s="4"/>
      <c r="DK1093" s="4"/>
      <c r="DL1093" s="4"/>
      <c r="DM1093" s="4"/>
      <c r="DN1093" s="4"/>
      <c r="DO1093" s="4"/>
      <c r="DP1093" s="4"/>
      <c r="DQ1093" s="4"/>
      <c r="DR1093" s="4"/>
      <c r="DS1093" s="4"/>
      <c r="DT1093" s="4"/>
      <c r="DU1093" s="4"/>
      <c r="DV1093" s="4"/>
      <c r="DW1093" s="4"/>
      <c r="DX1093" s="4"/>
      <c r="DY1093" s="4"/>
      <c r="DZ1093" s="4"/>
      <c r="EA1093" s="4"/>
      <c r="EB1093" s="4"/>
      <c r="EC1093" s="4"/>
      <c r="ED1093" s="4"/>
      <c r="EE1093" s="4"/>
      <c r="EF1093" s="4"/>
      <c r="EG1093" s="4"/>
      <c r="EH1093" s="4"/>
      <c r="EI1093" s="4"/>
      <c r="EJ1093" s="4"/>
      <c r="EK1093" s="4"/>
      <c r="EL1093" s="4"/>
      <c r="EM1093" s="4"/>
      <c r="EN1093" s="4"/>
      <c r="EO1093" s="4"/>
      <c r="EP1093" s="4"/>
      <c r="EQ1093" s="4"/>
      <c r="ER1093" s="4"/>
      <c r="ES1093" s="4"/>
      <c r="ET1093" s="4"/>
      <c r="EU1093" s="4"/>
      <c r="EV1093" s="4"/>
      <c r="EW1093" s="4"/>
      <c r="EX1093" s="4"/>
      <c r="EY1093" s="4"/>
      <c r="EZ1093" s="4"/>
      <c r="FA1093" s="4"/>
      <c r="FB1093" s="4"/>
      <c r="FC1093" s="4"/>
      <c r="FD1093" s="4"/>
      <c r="FE1093" s="4"/>
      <c r="FF1093" s="4"/>
      <c r="FG1093" s="4"/>
      <c r="FH1093" s="4"/>
      <c r="FI1093" s="4"/>
      <c r="FJ1093" s="4"/>
      <c r="FK1093" s="4"/>
      <c r="FL1093" s="4"/>
      <c r="FM1093" s="4"/>
      <c r="FN1093" s="4"/>
      <c r="FO1093" s="4"/>
      <c r="FP1093" s="4"/>
      <c r="FQ1093" s="4"/>
      <c r="FR1093" s="4"/>
      <c r="FS1093" s="4"/>
      <c r="FT1093" s="4"/>
      <c r="FU1093" s="4"/>
      <c r="FV1093" s="4"/>
      <c r="FW1093" s="4"/>
      <c r="FX1093" s="4"/>
      <c r="FY1093" s="4"/>
      <c r="FZ1093" s="4"/>
      <c r="GA1093" s="4"/>
      <c r="GB1093" s="4"/>
      <c r="GC1093" s="4"/>
      <c r="GD1093" s="4"/>
      <c r="GE1093" s="4"/>
      <c r="GF1093" s="4"/>
      <c r="GG1093" s="4"/>
      <c r="GH1093" s="4"/>
      <c r="GI1093" s="4"/>
      <c r="GJ1093" s="4"/>
      <c r="GK1093" s="4"/>
      <c r="GL1093" s="4"/>
      <c r="GM1093" s="4"/>
      <c r="GN1093" s="4"/>
      <c r="GO1093" s="4"/>
      <c r="GP1093" s="4"/>
      <c r="GQ1093" s="4"/>
      <c r="GR1093" s="4"/>
      <c r="GS1093" s="4"/>
      <c r="GT1093" s="4"/>
      <c r="GU1093" s="4"/>
      <c r="GV1093" s="4"/>
      <c r="GW1093" s="4"/>
      <c r="GX1093" s="4"/>
      <c r="GY1093" s="4"/>
      <c r="GZ1093" s="4"/>
      <c r="HA1093" s="4"/>
      <c r="HB1093" s="4"/>
      <c r="HC1093" s="4"/>
      <c r="HD1093" s="4"/>
      <c r="HE1093" s="4"/>
      <c r="HF1093" s="4"/>
      <c r="HG1093" s="4"/>
      <c r="HH1093" s="4"/>
      <c r="HI1093" s="4"/>
      <c r="HJ1093" s="4"/>
      <c r="HK1093" s="4"/>
      <c r="HL1093" s="4"/>
      <c r="HM1093" s="4"/>
      <c r="HN1093" s="4"/>
      <c r="HO1093" s="4"/>
      <c r="HP1093" s="4"/>
      <c r="HQ1093" s="4"/>
      <c r="HR1093" s="4"/>
      <c r="HS1093" s="4"/>
      <c r="HT1093" s="4"/>
      <c r="HU1093" s="4"/>
      <c r="HV1093" s="4"/>
      <c r="HW1093" s="4"/>
      <c r="HX1093" s="4"/>
      <c r="HY1093" s="4"/>
      <c r="HZ1093" s="4"/>
      <c r="IA1093" s="4"/>
      <c r="IB1093" s="4"/>
      <c r="IC1093" s="4"/>
      <c r="ID1093" s="4"/>
      <c r="IE1093" s="4"/>
      <c r="IF1093" s="4"/>
      <c r="IG1093" s="4"/>
      <c r="IH1093" s="4"/>
      <c r="II1093" s="4"/>
      <c r="IJ1093" s="4"/>
      <c r="IK1093" s="4"/>
      <c r="IL1093" s="4"/>
      <c r="IM1093" s="4"/>
      <c r="IN1093" s="4"/>
      <c r="IO1093" s="4"/>
      <c r="IP1093" s="4"/>
      <c r="IQ1093" s="4"/>
      <c r="IR1093" s="4"/>
      <c r="IS1093" s="4"/>
      <c r="IT1093" s="4"/>
      <c r="IU1093" s="4"/>
      <c r="IV1093" s="4"/>
    </row>
    <row r="1094" spans="1:256" s="209" customFormat="1">
      <c r="A1094" s="121"/>
      <c r="B1094" s="115"/>
      <c r="C1094" s="116"/>
      <c r="D1094" s="117"/>
      <c r="E1094" s="118"/>
      <c r="F1094" s="119"/>
      <c r="G1094" s="120"/>
      <c r="H1094" s="5"/>
      <c r="I1094" s="39"/>
      <c r="J1094" s="40"/>
      <c r="K1094" s="41"/>
      <c r="L1094" s="37"/>
      <c r="N1094" s="38"/>
      <c r="O1094" s="38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  <c r="AC1094" s="4"/>
      <c r="AD1094" s="4"/>
      <c r="AE1094" s="4"/>
      <c r="AF1094" s="4"/>
      <c r="AG1094" s="4"/>
      <c r="AH1094" s="4"/>
      <c r="AI1094" s="4"/>
      <c r="AJ1094" s="4"/>
      <c r="AK1094" s="4"/>
      <c r="AL1094" s="4"/>
      <c r="AM1094" s="4"/>
      <c r="AN1094" s="4"/>
      <c r="AO1094" s="4"/>
      <c r="AP1094" s="4"/>
      <c r="AQ1094" s="4"/>
      <c r="AR1094" s="4"/>
      <c r="AS1094" s="4"/>
      <c r="AT1094" s="4"/>
      <c r="AU1094" s="4"/>
      <c r="AV1094" s="4"/>
      <c r="AW1094" s="4"/>
      <c r="AX1094" s="4"/>
      <c r="AY1094" s="4"/>
      <c r="AZ1094" s="4"/>
      <c r="BA1094" s="4"/>
      <c r="BB1094" s="4"/>
      <c r="BC1094" s="4"/>
      <c r="BD1094" s="4"/>
      <c r="BE1094" s="4"/>
      <c r="BF1094" s="4"/>
      <c r="BG1094" s="4"/>
      <c r="BH1094" s="4"/>
      <c r="BI1094" s="4"/>
      <c r="BJ1094" s="4"/>
      <c r="BK1094" s="4"/>
      <c r="BL1094" s="4"/>
      <c r="BM1094" s="4"/>
      <c r="BN1094" s="4"/>
      <c r="BO1094" s="4"/>
      <c r="BP1094" s="4"/>
      <c r="BQ1094" s="4"/>
      <c r="BR1094" s="4"/>
      <c r="BS1094" s="4"/>
      <c r="BT1094" s="4"/>
      <c r="BU1094" s="4"/>
      <c r="BV1094" s="4"/>
      <c r="BW1094" s="4"/>
      <c r="BX1094" s="4"/>
      <c r="BY1094" s="4"/>
      <c r="BZ1094" s="4"/>
      <c r="CA1094" s="4"/>
      <c r="CB1094" s="4"/>
      <c r="CC1094" s="4"/>
      <c r="CD1094" s="4"/>
      <c r="CE1094" s="4"/>
      <c r="CF1094" s="4"/>
      <c r="CG1094" s="4"/>
      <c r="CH1094" s="4"/>
      <c r="CI1094" s="4"/>
      <c r="CJ1094" s="4"/>
      <c r="CK1094" s="4"/>
      <c r="CL1094" s="4"/>
      <c r="CM1094" s="4"/>
      <c r="CN1094" s="4"/>
      <c r="CO1094" s="4"/>
      <c r="CP1094" s="4"/>
      <c r="CQ1094" s="4"/>
      <c r="CR1094" s="4"/>
      <c r="CS1094" s="4"/>
      <c r="CT1094" s="4"/>
      <c r="CU1094" s="4"/>
      <c r="CV1094" s="4"/>
      <c r="CW1094" s="4"/>
      <c r="CX1094" s="4"/>
      <c r="CY1094" s="4"/>
      <c r="CZ1094" s="4"/>
      <c r="DA1094" s="4"/>
      <c r="DB1094" s="4"/>
      <c r="DC1094" s="4"/>
      <c r="DD1094" s="4"/>
      <c r="DE1094" s="4"/>
      <c r="DF1094" s="4"/>
      <c r="DG1094" s="4"/>
      <c r="DH1094" s="4"/>
      <c r="DI1094" s="4"/>
      <c r="DJ1094" s="4"/>
      <c r="DK1094" s="4"/>
      <c r="DL1094" s="4"/>
      <c r="DM1094" s="4"/>
      <c r="DN1094" s="4"/>
      <c r="DO1094" s="4"/>
      <c r="DP1094" s="4"/>
      <c r="DQ1094" s="4"/>
      <c r="DR1094" s="4"/>
      <c r="DS1094" s="4"/>
      <c r="DT1094" s="4"/>
      <c r="DU1094" s="4"/>
      <c r="DV1094" s="4"/>
      <c r="DW1094" s="4"/>
      <c r="DX1094" s="4"/>
      <c r="DY1094" s="4"/>
      <c r="DZ1094" s="4"/>
      <c r="EA1094" s="4"/>
      <c r="EB1094" s="4"/>
      <c r="EC1094" s="4"/>
      <c r="ED1094" s="4"/>
      <c r="EE1094" s="4"/>
      <c r="EF1094" s="4"/>
      <c r="EG1094" s="4"/>
      <c r="EH1094" s="4"/>
      <c r="EI1094" s="4"/>
      <c r="EJ1094" s="4"/>
      <c r="EK1094" s="4"/>
      <c r="EL1094" s="4"/>
      <c r="EM1094" s="4"/>
      <c r="EN1094" s="4"/>
      <c r="EO1094" s="4"/>
      <c r="EP1094" s="4"/>
      <c r="EQ1094" s="4"/>
      <c r="ER1094" s="4"/>
      <c r="ES1094" s="4"/>
      <c r="ET1094" s="4"/>
      <c r="EU1094" s="4"/>
      <c r="EV1094" s="4"/>
      <c r="EW1094" s="4"/>
      <c r="EX1094" s="4"/>
      <c r="EY1094" s="4"/>
      <c r="EZ1094" s="4"/>
      <c r="FA1094" s="4"/>
      <c r="FB1094" s="4"/>
      <c r="FC1094" s="4"/>
      <c r="FD1094" s="4"/>
      <c r="FE1094" s="4"/>
      <c r="FF1094" s="4"/>
      <c r="FG1094" s="4"/>
      <c r="FH1094" s="4"/>
      <c r="FI1094" s="4"/>
      <c r="FJ1094" s="4"/>
      <c r="FK1094" s="4"/>
      <c r="FL1094" s="4"/>
      <c r="FM1094" s="4"/>
      <c r="FN1094" s="4"/>
      <c r="FO1094" s="4"/>
      <c r="FP1094" s="4"/>
      <c r="FQ1094" s="4"/>
      <c r="FR1094" s="4"/>
      <c r="FS1094" s="4"/>
      <c r="FT1094" s="4"/>
      <c r="FU1094" s="4"/>
      <c r="FV1094" s="4"/>
      <c r="FW1094" s="4"/>
      <c r="FX1094" s="4"/>
      <c r="FY1094" s="4"/>
      <c r="FZ1094" s="4"/>
      <c r="GA1094" s="4"/>
      <c r="GB1094" s="4"/>
      <c r="GC1094" s="4"/>
      <c r="GD1094" s="4"/>
      <c r="GE1094" s="4"/>
      <c r="GF1094" s="4"/>
      <c r="GG1094" s="4"/>
      <c r="GH1094" s="4"/>
      <c r="GI1094" s="4"/>
      <c r="GJ1094" s="4"/>
      <c r="GK1094" s="4"/>
      <c r="GL1094" s="4"/>
      <c r="GM1094" s="4"/>
      <c r="GN1094" s="4"/>
      <c r="GO1094" s="4"/>
      <c r="GP1094" s="4"/>
      <c r="GQ1094" s="4"/>
      <c r="GR1094" s="4"/>
      <c r="GS1094" s="4"/>
      <c r="GT1094" s="4"/>
      <c r="GU1094" s="4"/>
      <c r="GV1094" s="4"/>
      <c r="GW1094" s="4"/>
      <c r="GX1094" s="4"/>
      <c r="GY1094" s="4"/>
      <c r="GZ1094" s="4"/>
      <c r="HA1094" s="4"/>
      <c r="HB1094" s="4"/>
      <c r="HC1094" s="4"/>
      <c r="HD1094" s="4"/>
      <c r="HE1094" s="4"/>
      <c r="HF1094" s="4"/>
      <c r="HG1094" s="4"/>
      <c r="HH1094" s="4"/>
      <c r="HI1094" s="4"/>
      <c r="HJ1094" s="4"/>
      <c r="HK1094" s="4"/>
      <c r="HL1094" s="4"/>
      <c r="HM1094" s="4"/>
      <c r="HN1094" s="4"/>
      <c r="HO1094" s="4"/>
      <c r="HP1094" s="4"/>
      <c r="HQ1094" s="4"/>
      <c r="HR1094" s="4"/>
      <c r="HS1094" s="4"/>
      <c r="HT1094" s="4"/>
      <c r="HU1094" s="4"/>
      <c r="HV1094" s="4"/>
      <c r="HW1094" s="4"/>
      <c r="HX1094" s="4"/>
      <c r="HY1094" s="4"/>
      <c r="HZ1094" s="4"/>
      <c r="IA1094" s="4"/>
      <c r="IB1094" s="4"/>
      <c r="IC1094" s="4"/>
      <c r="ID1094" s="4"/>
      <c r="IE1094" s="4"/>
      <c r="IF1094" s="4"/>
      <c r="IG1094" s="4"/>
      <c r="IH1094" s="4"/>
      <c r="II1094" s="4"/>
      <c r="IJ1094" s="4"/>
      <c r="IK1094" s="4"/>
      <c r="IL1094" s="4"/>
      <c r="IM1094" s="4"/>
      <c r="IN1094" s="4"/>
      <c r="IO1094" s="4"/>
      <c r="IP1094" s="4"/>
      <c r="IQ1094" s="4"/>
      <c r="IR1094" s="4"/>
      <c r="IS1094" s="4"/>
      <c r="IT1094" s="4"/>
      <c r="IU1094" s="4"/>
      <c r="IV1094" s="4"/>
    </row>
    <row r="1095" spans="1:256" s="209" customFormat="1">
      <c r="A1095" s="121"/>
      <c r="B1095" s="115"/>
      <c r="C1095" s="116"/>
      <c r="D1095" s="117"/>
      <c r="E1095" s="118"/>
      <c r="F1095" s="119"/>
      <c r="G1095" s="120"/>
      <c r="H1095" s="5"/>
      <c r="I1095" s="39"/>
      <c r="J1095" s="40"/>
      <c r="K1095" s="41"/>
      <c r="L1095" s="37"/>
      <c r="N1095" s="38"/>
      <c r="O1095" s="38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  <c r="AC1095" s="4"/>
      <c r="AD1095" s="4"/>
      <c r="AE1095" s="4"/>
      <c r="AF1095" s="4"/>
      <c r="AG1095" s="4"/>
      <c r="AH1095" s="4"/>
      <c r="AI1095" s="4"/>
      <c r="AJ1095" s="4"/>
      <c r="AK1095" s="4"/>
      <c r="AL1095" s="4"/>
      <c r="AM1095" s="4"/>
      <c r="AN1095" s="4"/>
      <c r="AO1095" s="4"/>
      <c r="AP1095" s="4"/>
      <c r="AQ1095" s="4"/>
      <c r="AR1095" s="4"/>
      <c r="AS1095" s="4"/>
      <c r="AT1095" s="4"/>
      <c r="AU1095" s="4"/>
      <c r="AV1095" s="4"/>
      <c r="AW1095" s="4"/>
      <c r="AX1095" s="4"/>
      <c r="AY1095" s="4"/>
      <c r="AZ1095" s="4"/>
      <c r="BA1095" s="4"/>
      <c r="BB1095" s="4"/>
      <c r="BC1095" s="4"/>
      <c r="BD1095" s="4"/>
      <c r="BE1095" s="4"/>
      <c r="BF1095" s="4"/>
      <c r="BG1095" s="4"/>
      <c r="BH1095" s="4"/>
      <c r="BI1095" s="4"/>
      <c r="BJ1095" s="4"/>
      <c r="BK1095" s="4"/>
      <c r="BL1095" s="4"/>
      <c r="BM1095" s="4"/>
      <c r="BN1095" s="4"/>
      <c r="BO1095" s="4"/>
      <c r="BP1095" s="4"/>
      <c r="BQ1095" s="4"/>
      <c r="BR1095" s="4"/>
      <c r="BS1095" s="4"/>
      <c r="BT1095" s="4"/>
      <c r="BU1095" s="4"/>
      <c r="BV1095" s="4"/>
      <c r="BW1095" s="4"/>
      <c r="BX1095" s="4"/>
      <c r="BY1095" s="4"/>
      <c r="BZ1095" s="4"/>
      <c r="CA1095" s="4"/>
      <c r="CB1095" s="4"/>
      <c r="CC1095" s="4"/>
      <c r="CD1095" s="4"/>
      <c r="CE1095" s="4"/>
      <c r="CF1095" s="4"/>
      <c r="CG1095" s="4"/>
      <c r="CH1095" s="4"/>
      <c r="CI1095" s="4"/>
      <c r="CJ1095" s="4"/>
      <c r="CK1095" s="4"/>
      <c r="CL1095" s="4"/>
      <c r="CM1095" s="4"/>
      <c r="CN1095" s="4"/>
      <c r="CO1095" s="4"/>
      <c r="CP1095" s="4"/>
      <c r="CQ1095" s="4"/>
      <c r="CR1095" s="4"/>
      <c r="CS1095" s="4"/>
      <c r="CT1095" s="4"/>
      <c r="CU1095" s="4"/>
      <c r="CV1095" s="4"/>
      <c r="CW1095" s="4"/>
      <c r="CX1095" s="4"/>
      <c r="CY1095" s="4"/>
      <c r="CZ1095" s="4"/>
      <c r="DA1095" s="4"/>
      <c r="DB1095" s="4"/>
      <c r="DC1095" s="4"/>
      <c r="DD1095" s="4"/>
      <c r="DE1095" s="4"/>
      <c r="DF1095" s="4"/>
      <c r="DG1095" s="4"/>
      <c r="DH1095" s="4"/>
      <c r="DI1095" s="4"/>
      <c r="DJ1095" s="4"/>
      <c r="DK1095" s="4"/>
      <c r="DL1095" s="4"/>
      <c r="DM1095" s="4"/>
      <c r="DN1095" s="4"/>
      <c r="DO1095" s="4"/>
      <c r="DP1095" s="4"/>
      <c r="DQ1095" s="4"/>
      <c r="DR1095" s="4"/>
      <c r="DS1095" s="4"/>
      <c r="DT1095" s="4"/>
      <c r="DU1095" s="4"/>
      <c r="DV1095" s="4"/>
      <c r="DW1095" s="4"/>
      <c r="DX1095" s="4"/>
      <c r="DY1095" s="4"/>
      <c r="DZ1095" s="4"/>
      <c r="EA1095" s="4"/>
      <c r="EB1095" s="4"/>
      <c r="EC1095" s="4"/>
      <c r="ED1095" s="4"/>
      <c r="EE1095" s="4"/>
      <c r="EF1095" s="4"/>
      <c r="EG1095" s="4"/>
      <c r="EH1095" s="4"/>
      <c r="EI1095" s="4"/>
      <c r="EJ1095" s="4"/>
      <c r="EK1095" s="4"/>
      <c r="EL1095" s="4"/>
      <c r="EM1095" s="4"/>
      <c r="EN1095" s="4"/>
      <c r="EO1095" s="4"/>
      <c r="EP1095" s="4"/>
      <c r="EQ1095" s="4"/>
      <c r="ER1095" s="4"/>
      <c r="ES1095" s="4"/>
      <c r="ET1095" s="4"/>
      <c r="EU1095" s="4"/>
      <c r="EV1095" s="4"/>
      <c r="EW1095" s="4"/>
      <c r="EX1095" s="4"/>
      <c r="EY1095" s="4"/>
      <c r="EZ1095" s="4"/>
      <c r="FA1095" s="4"/>
      <c r="FB1095" s="4"/>
      <c r="FC1095" s="4"/>
      <c r="FD1095" s="4"/>
      <c r="FE1095" s="4"/>
      <c r="FF1095" s="4"/>
      <c r="FG1095" s="4"/>
      <c r="FH1095" s="4"/>
      <c r="FI1095" s="4"/>
      <c r="FJ1095" s="4"/>
      <c r="FK1095" s="4"/>
      <c r="FL1095" s="4"/>
      <c r="FM1095" s="4"/>
      <c r="FN1095" s="4"/>
      <c r="FO1095" s="4"/>
      <c r="FP1095" s="4"/>
      <c r="FQ1095" s="4"/>
      <c r="FR1095" s="4"/>
      <c r="FS1095" s="4"/>
      <c r="FT1095" s="4"/>
      <c r="FU1095" s="4"/>
      <c r="FV1095" s="4"/>
      <c r="FW1095" s="4"/>
      <c r="FX1095" s="4"/>
      <c r="FY1095" s="4"/>
      <c r="FZ1095" s="4"/>
      <c r="GA1095" s="4"/>
      <c r="GB1095" s="4"/>
      <c r="GC1095" s="4"/>
      <c r="GD1095" s="4"/>
      <c r="GE1095" s="4"/>
      <c r="GF1095" s="4"/>
      <c r="GG1095" s="4"/>
      <c r="GH1095" s="4"/>
      <c r="GI1095" s="4"/>
      <c r="GJ1095" s="4"/>
      <c r="GK1095" s="4"/>
      <c r="GL1095" s="4"/>
      <c r="GM1095" s="4"/>
      <c r="GN1095" s="4"/>
      <c r="GO1095" s="4"/>
      <c r="GP1095" s="4"/>
      <c r="GQ1095" s="4"/>
      <c r="GR1095" s="4"/>
      <c r="GS1095" s="4"/>
      <c r="GT1095" s="4"/>
      <c r="GU1095" s="4"/>
      <c r="GV1095" s="4"/>
      <c r="GW1095" s="4"/>
      <c r="GX1095" s="4"/>
      <c r="GY1095" s="4"/>
      <c r="GZ1095" s="4"/>
      <c r="HA1095" s="4"/>
      <c r="HB1095" s="4"/>
      <c r="HC1095" s="4"/>
      <c r="HD1095" s="4"/>
      <c r="HE1095" s="4"/>
      <c r="HF1095" s="4"/>
      <c r="HG1095" s="4"/>
      <c r="HH1095" s="4"/>
      <c r="HI1095" s="4"/>
      <c r="HJ1095" s="4"/>
      <c r="HK1095" s="4"/>
      <c r="HL1095" s="4"/>
      <c r="HM1095" s="4"/>
      <c r="HN1095" s="4"/>
      <c r="HO1095" s="4"/>
      <c r="HP1095" s="4"/>
      <c r="HQ1095" s="4"/>
      <c r="HR1095" s="4"/>
      <c r="HS1095" s="4"/>
      <c r="HT1095" s="4"/>
      <c r="HU1095" s="4"/>
      <c r="HV1095" s="4"/>
      <c r="HW1095" s="4"/>
      <c r="HX1095" s="4"/>
      <c r="HY1095" s="4"/>
      <c r="HZ1095" s="4"/>
      <c r="IA1095" s="4"/>
      <c r="IB1095" s="4"/>
      <c r="IC1095" s="4"/>
      <c r="ID1095" s="4"/>
      <c r="IE1095" s="4"/>
      <c r="IF1095" s="4"/>
      <c r="IG1095" s="4"/>
      <c r="IH1095" s="4"/>
      <c r="II1095" s="4"/>
      <c r="IJ1095" s="4"/>
      <c r="IK1095" s="4"/>
      <c r="IL1095" s="4"/>
      <c r="IM1095" s="4"/>
      <c r="IN1095" s="4"/>
      <c r="IO1095" s="4"/>
      <c r="IP1095" s="4"/>
      <c r="IQ1095" s="4"/>
      <c r="IR1095" s="4"/>
      <c r="IS1095" s="4"/>
      <c r="IT1095" s="4"/>
      <c r="IU1095" s="4"/>
      <c r="IV1095" s="4"/>
    </row>
    <row r="1097" spans="1:256" s="209" customFormat="1">
      <c r="A1097" s="121"/>
      <c r="B1097" s="115"/>
      <c r="C1097" s="116"/>
      <c r="D1097" s="117"/>
      <c r="E1097" s="118"/>
      <c r="F1097" s="119"/>
      <c r="G1097" s="120"/>
      <c r="H1097" s="5"/>
      <c r="I1097" s="39"/>
      <c r="J1097" s="40"/>
      <c r="K1097" s="41"/>
      <c r="L1097" s="37"/>
      <c r="N1097" s="38"/>
      <c r="O1097" s="38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  <c r="AC1097" s="4"/>
      <c r="AD1097" s="4"/>
      <c r="AE1097" s="4"/>
      <c r="AF1097" s="4"/>
      <c r="AG1097" s="4"/>
      <c r="AH1097" s="4"/>
      <c r="AI1097" s="4"/>
      <c r="AJ1097" s="4"/>
      <c r="AK1097" s="4"/>
      <c r="AL1097" s="4"/>
      <c r="AM1097" s="4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  <c r="AX1097" s="4"/>
      <c r="AY1097" s="4"/>
      <c r="AZ1097" s="4"/>
      <c r="BA1097" s="4"/>
      <c r="BB1097" s="4"/>
      <c r="BC1097" s="4"/>
      <c r="BD1097" s="4"/>
      <c r="BE1097" s="4"/>
      <c r="BF1097" s="4"/>
      <c r="BG1097" s="4"/>
      <c r="BH1097" s="4"/>
      <c r="BI1097" s="4"/>
      <c r="BJ1097" s="4"/>
      <c r="BK1097" s="4"/>
      <c r="BL1097" s="4"/>
      <c r="BM1097" s="4"/>
      <c r="BN1097" s="4"/>
      <c r="BO1097" s="4"/>
      <c r="BP1097" s="4"/>
      <c r="BQ1097" s="4"/>
      <c r="BR1097" s="4"/>
      <c r="BS1097" s="4"/>
      <c r="BT1097" s="4"/>
      <c r="BU1097" s="4"/>
      <c r="BV1097" s="4"/>
      <c r="BW1097" s="4"/>
      <c r="BX1097" s="4"/>
      <c r="BY1097" s="4"/>
      <c r="BZ1097" s="4"/>
      <c r="CA1097" s="4"/>
      <c r="CB1097" s="4"/>
      <c r="CC1097" s="4"/>
      <c r="CD1097" s="4"/>
      <c r="CE1097" s="4"/>
      <c r="CF1097" s="4"/>
      <c r="CG1097" s="4"/>
      <c r="CH1097" s="4"/>
      <c r="CI1097" s="4"/>
      <c r="CJ1097" s="4"/>
      <c r="CK1097" s="4"/>
      <c r="CL1097" s="4"/>
      <c r="CM1097" s="4"/>
      <c r="CN1097" s="4"/>
      <c r="CO1097" s="4"/>
      <c r="CP1097" s="4"/>
      <c r="CQ1097" s="4"/>
      <c r="CR1097" s="4"/>
      <c r="CS1097" s="4"/>
      <c r="CT1097" s="4"/>
      <c r="CU1097" s="4"/>
      <c r="CV1097" s="4"/>
      <c r="CW1097" s="4"/>
      <c r="CX1097" s="4"/>
      <c r="CY1097" s="4"/>
      <c r="CZ1097" s="4"/>
      <c r="DA1097" s="4"/>
      <c r="DB1097" s="4"/>
      <c r="DC1097" s="4"/>
      <c r="DD1097" s="4"/>
      <c r="DE1097" s="4"/>
      <c r="DF1097" s="4"/>
      <c r="DG1097" s="4"/>
      <c r="DH1097" s="4"/>
      <c r="DI1097" s="4"/>
      <c r="DJ1097" s="4"/>
      <c r="DK1097" s="4"/>
      <c r="DL1097" s="4"/>
      <c r="DM1097" s="4"/>
      <c r="DN1097" s="4"/>
      <c r="DO1097" s="4"/>
      <c r="DP1097" s="4"/>
      <c r="DQ1097" s="4"/>
      <c r="DR1097" s="4"/>
      <c r="DS1097" s="4"/>
      <c r="DT1097" s="4"/>
      <c r="DU1097" s="4"/>
      <c r="DV1097" s="4"/>
      <c r="DW1097" s="4"/>
      <c r="DX1097" s="4"/>
      <c r="DY1097" s="4"/>
      <c r="DZ1097" s="4"/>
      <c r="EA1097" s="4"/>
      <c r="EB1097" s="4"/>
      <c r="EC1097" s="4"/>
      <c r="ED1097" s="4"/>
      <c r="EE1097" s="4"/>
      <c r="EF1097" s="4"/>
      <c r="EG1097" s="4"/>
      <c r="EH1097" s="4"/>
      <c r="EI1097" s="4"/>
      <c r="EJ1097" s="4"/>
      <c r="EK1097" s="4"/>
      <c r="EL1097" s="4"/>
      <c r="EM1097" s="4"/>
      <c r="EN1097" s="4"/>
      <c r="EO1097" s="4"/>
      <c r="EP1097" s="4"/>
      <c r="EQ1097" s="4"/>
      <c r="ER1097" s="4"/>
      <c r="ES1097" s="4"/>
      <c r="ET1097" s="4"/>
      <c r="EU1097" s="4"/>
      <c r="EV1097" s="4"/>
      <c r="EW1097" s="4"/>
      <c r="EX1097" s="4"/>
      <c r="EY1097" s="4"/>
      <c r="EZ1097" s="4"/>
      <c r="FA1097" s="4"/>
      <c r="FB1097" s="4"/>
      <c r="FC1097" s="4"/>
      <c r="FD1097" s="4"/>
      <c r="FE1097" s="4"/>
      <c r="FF1097" s="4"/>
      <c r="FG1097" s="4"/>
      <c r="FH1097" s="4"/>
      <c r="FI1097" s="4"/>
      <c r="FJ1097" s="4"/>
      <c r="FK1097" s="4"/>
      <c r="FL1097" s="4"/>
      <c r="FM1097" s="4"/>
      <c r="FN1097" s="4"/>
      <c r="FO1097" s="4"/>
      <c r="FP1097" s="4"/>
      <c r="FQ1097" s="4"/>
      <c r="FR1097" s="4"/>
      <c r="FS1097" s="4"/>
      <c r="FT1097" s="4"/>
      <c r="FU1097" s="4"/>
      <c r="FV1097" s="4"/>
      <c r="FW1097" s="4"/>
      <c r="FX1097" s="4"/>
      <c r="FY1097" s="4"/>
      <c r="FZ1097" s="4"/>
      <c r="GA1097" s="4"/>
      <c r="GB1097" s="4"/>
      <c r="GC1097" s="4"/>
      <c r="GD1097" s="4"/>
      <c r="GE1097" s="4"/>
      <c r="GF1097" s="4"/>
      <c r="GG1097" s="4"/>
      <c r="GH1097" s="4"/>
      <c r="GI1097" s="4"/>
      <c r="GJ1097" s="4"/>
      <c r="GK1097" s="4"/>
      <c r="GL1097" s="4"/>
      <c r="GM1097" s="4"/>
      <c r="GN1097" s="4"/>
      <c r="GO1097" s="4"/>
      <c r="GP1097" s="4"/>
      <c r="GQ1097" s="4"/>
      <c r="GR1097" s="4"/>
      <c r="GS1097" s="4"/>
      <c r="GT1097" s="4"/>
      <c r="GU1097" s="4"/>
      <c r="GV1097" s="4"/>
      <c r="GW1097" s="4"/>
      <c r="GX1097" s="4"/>
      <c r="GY1097" s="4"/>
      <c r="GZ1097" s="4"/>
      <c r="HA1097" s="4"/>
      <c r="HB1097" s="4"/>
      <c r="HC1097" s="4"/>
      <c r="HD1097" s="4"/>
      <c r="HE1097" s="4"/>
      <c r="HF1097" s="4"/>
      <c r="HG1097" s="4"/>
      <c r="HH1097" s="4"/>
      <c r="HI1097" s="4"/>
      <c r="HJ1097" s="4"/>
      <c r="HK1097" s="4"/>
      <c r="HL1097" s="4"/>
      <c r="HM1097" s="4"/>
      <c r="HN1097" s="4"/>
      <c r="HO1097" s="4"/>
      <c r="HP1097" s="4"/>
      <c r="HQ1097" s="4"/>
      <c r="HR1097" s="4"/>
      <c r="HS1097" s="4"/>
      <c r="HT1097" s="4"/>
      <c r="HU1097" s="4"/>
      <c r="HV1097" s="4"/>
      <c r="HW1097" s="4"/>
      <c r="HX1097" s="4"/>
      <c r="HY1097" s="4"/>
      <c r="HZ1097" s="4"/>
      <c r="IA1097" s="4"/>
      <c r="IB1097" s="4"/>
      <c r="IC1097" s="4"/>
      <c r="ID1097" s="4"/>
      <c r="IE1097" s="4"/>
      <c r="IF1097" s="4"/>
      <c r="IG1097" s="4"/>
      <c r="IH1097" s="4"/>
      <c r="II1097" s="4"/>
      <c r="IJ1097" s="4"/>
      <c r="IK1097" s="4"/>
      <c r="IL1097" s="4"/>
      <c r="IM1097" s="4"/>
      <c r="IN1097" s="4"/>
      <c r="IO1097" s="4"/>
      <c r="IP1097" s="4"/>
      <c r="IQ1097" s="4"/>
      <c r="IR1097" s="4"/>
      <c r="IS1097" s="4"/>
      <c r="IT1097" s="4"/>
      <c r="IU1097" s="4"/>
      <c r="IV1097" s="4"/>
    </row>
    <row r="1099" spans="1:256" s="209" customFormat="1">
      <c r="A1099" s="121"/>
      <c r="B1099" s="115"/>
      <c r="C1099" s="116"/>
      <c r="D1099" s="117"/>
      <c r="E1099" s="118"/>
      <c r="F1099" s="119"/>
      <c r="G1099" s="120"/>
      <c r="H1099" s="5"/>
      <c r="I1099" s="39"/>
      <c r="J1099" s="40"/>
      <c r="K1099" s="41"/>
      <c r="L1099" s="37"/>
      <c r="N1099" s="38"/>
      <c r="O1099" s="38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  <c r="CG1099" s="4"/>
      <c r="CH1099" s="4"/>
      <c r="CI1099" s="4"/>
      <c r="CJ1099" s="4"/>
      <c r="CK1099" s="4"/>
      <c r="CL1099" s="4"/>
      <c r="CM1099" s="4"/>
      <c r="CN1099" s="4"/>
      <c r="CO1099" s="4"/>
      <c r="CP1099" s="4"/>
      <c r="CQ1099" s="4"/>
      <c r="CR1099" s="4"/>
      <c r="CS1099" s="4"/>
      <c r="CT1099" s="4"/>
      <c r="CU1099" s="4"/>
      <c r="CV1099" s="4"/>
      <c r="CW1099" s="4"/>
      <c r="CX1099" s="4"/>
      <c r="CY1099" s="4"/>
      <c r="CZ1099" s="4"/>
      <c r="DA1099" s="4"/>
      <c r="DB1099" s="4"/>
      <c r="DC1099" s="4"/>
      <c r="DD1099" s="4"/>
      <c r="DE1099" s="4"/>
      <c r="DF1099" s="4"/>
      <c r="DG1099" s="4"/>
      <c r="DH1099" s="4"/>
      <c r="DI1099" s="4"/>
      <c r="DJ1099" s="4"/>
      <c r="DK1099" s="4"/>
      <c r="DL1099" s="4"/>
      <c r="DM1099" s="4"/>
      <c r="DN1099" s="4"/>
      <c r="DO1099" s="4"/>
      <c r="DP1099" s="4"/>
      <c r="DQ1099" s="4"/>
      <c r="DR1099" s="4"/>
      <c r="DS1099" s="4"/>
      <c r="DT1099" s="4"/>
      <c r="DU1099" s="4"/>
      <c r="DV1099" s="4"/>
      <c r="DW1099" s="4"/>
      <c r="DX1099" s="4"/>
      <c r="DY1099" s="4"/>
      <c r="DZ1099" s="4"/>
      <c r="EA1099" s="4"/>
      <c r="EB1099" s="4"/>
      <c r="EC1099" s="4"/>
      <c r="ED1099" s="4"/>
      <c r="EE1099" s="4"/>
      <c r="EF1099" s="4"/>
      <c r="EG1099" s="4"/>
      <c r="EH1099" s="4"/>
      <c r="EI1099" s="4"/>
      <c r="EJ1099" s="4"/>
      <c r="EK1099" s="4"/>
      <c r="EL1099" s="4"/>
      <c r="EM1099" s="4"/>
      <c r="EN1099" s="4"/>
      <c r="EO1099" s="4"/>
      <c r="EP1099" s="4"/>
      <c r="EQ1099" s="4"/>
      <c r="ER1099" s="4"/>
      <c r="ES1099" s="4"/>
      <c r="ET1099" s="4"/>
      <c r="EU1099" s="4"/>
      <c r="EV1099" s="4"/>
      <c r="EW1099" s="4"/>
      <c r="EX1099" s="4"/>
      <c r="EY1099" s="4"/>
      <c r="EZ1099" s="4"/>
      <c r="FA1099" s="4"/>
      <c r="FB1099" s="4"/>
      <c r="FC1099" s="4"/>
      <c r="FD1099" s="4"/>
      <c r="FE1099" s="4"/>
      <c r="FF1099" s="4"/>
      <c r="FG1099" s="4"/>
      <c r="FH1099" s="4"/>
      <c r="FI1099" s="4"/>
      <c r="FJ1099" s="4"/>
      <c r="FK1099" s="4"/>
      <c r="FL1099" s="4"/>
      <c r="FM1099" s="4"/>
      <c r="FN1099" s="4"/>
      <c r="FO1099" s="4"/>
      <c r="FP1099" s="4"/>
      <c r="FQ1099" s="4"/>
      <c r="FR1099" s="4"/>
      <c r="FS1099" s="4"/>
      <c r="FT1099" s="4"/>
      <c r="FU1099" s="4"/>
      <c r="FV1099" s="4"/>
      <c r="FW1099" s="4"/>
      <c r="FX1099" s="4"/>
      <c r="FY1099" s="4"/>
      <c r="FZ1099" s="4"/>
      <c r="GA1099" s="4"/>
      <c r="GB1099" s="4"/>
      <c r="GC1099" s="4"/>
      <c r="GD1099" s="4"/>
      <c r="GE1099" s="4"/>
      <c r="GF1099" s="4"/>
      <c r="GG1099" s="4"/>
      <c r="GH1099" s="4"/>
      <c r="GI1099" s="4"/>
      <c r="GJ1099" s="4"/>
      <c r="GK1099" s="4"/>
      <c r="GL1099" s="4"/>
      <c r="GM1099" s="4"/>
      <c r="GN1099" s="4"/>
      <c r="GO1099" s="4"/>
      <c r="GP1099" s="4"/>
      <c r="GQ1099" s="4"/>
      <c r="GR1099" s="4"/>
      <c r="GS1099" s="4"/>
      <c r="GT1099" s="4"/>
      <c r="GU1099" s="4"/>
      <c r="GV1099" s="4"/>
      <c r="GW1099" s="4"/>
      <c r="GX1099" s="4"/>
      <c r="GY1099" s="4"/>
      <c r="GZ1099" s="4"/>
      <c r="HA1099" s="4"/>
      <c r="HB1099" s="4"/>
      <c r="HC1099" s="4"/>
      <c r="HD1099" s="4"/>
      <c r="HE1099" s="4"/>
      <c r="HF1099" s="4"/>
      <c r="HG1099" s="4"/>
      <c r="HH1099" s="4"/>
      <c r="HI1099" s="4"/>
      <c r="HJ1099" s="4"/>
      <c r="HK1099" s="4"/>
      <c r="HL1099" s="4"/>
      <c r="HM1099" s="4"/>
      <c r="HN1099" s="4"/>
      <c r="HO1099" s="4"/>
      <c r="HP1099" s="4"/>
      <c r="HQ1099" s="4"/>
      <c r="HR1099" s="4"/>
      <c r="HS1099" s="4"/>
      <c r="HT1099" s="4"/>
      <c r="HU1099" s="4"/>
      <c r="HV1099" s="4"/>
      <c r="HW1099" s="4"/>
      <c r="HX1099" s="4"/>
      <c r="HY1099" s="4"/>
      <c r="HZ1099" s="4"/>
      <c r="IA1099" s="4"/>
      <c r="IB1099" s="4"/>
      <c r="IC1099" s="4"/>
      <c r="ID1099" s="4"/>
      <c r="IE1099" s="4"/>
      <c r="IF1099" s="4"/>
      <c r="IG1099" s="4"/>
      <c r="IH1099" s="4"/>
      <c r="II1099" s="4"/>
      <c r="IJ1099" s="4"/>
      <c r="IK1099" s="4"/>
      <c r="IL1099" s="4"/>
      <c r="IM1099" s="4"/>
      <c r="IN1099" s="4"/>
      <c r="IO1099" s="4"/>
      <c r="IP1099" s="4"/>
      <c r="IQ1099" s="4"/>
      <c r="IR1099" s="4"/>
      <c r="IS1099" s="4"/>
      <c r="IT1099" s="4"/>
      <c r="IU1099" s="4"/>
      <c r="IV1099" s="4"/>
    </row>
    <row r="1101" spans="1:256" s="209" customFormat="1">
      <c r="A1101" s="121"/>
      <c r="B1101" s="115"/>
      <c r="C1101" s="116"/>
      <c r="D1101" s="117"/>
      <c r="E1101" s="118"/>
      <c r="F1101" s="119"/>
      <c r="G1101" s="120"/>
      <c r="H1101" s="5"/>
      <c r="I1101" s="39"/>
      <c r="J1101" s="40"/>
      <c r="K1101" s="41"/>
      <c r="L1101" s="37"/>
      <c r="N1101" s="38"/>
      <c r="O1101" s="38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  <c r="AL1101" s="4"/>
      <c r="AM1101" s="4"/>
      <c r="AN1101" s="4"/>
      <c r="AO1101" s="4"/>
      <c r="AP1101" s="4"/>
      <c r="AQ1101" s="4"/>
      <c r="AR1101" s="4"/>
      <c r="AS1101" s="4"/>
      <c r="AT1101" s="4"/>
      <c r="AU1101" s="4"/>
      <c r="AV1101" s="4"/>
      <c r="AW1101" s="4"/>
      <c r="AX1101" s="4"/>
      <c r="AY1101" s="4"/>
      <c r="AZ1101" s="4"/>
      <c r="BA1101" s="4"/>
      <c r="BB1101" s="4"/>
      <c r="BC1101" s="4"/>
      <c r="BD1101" s="4"/>
      <c r="BE1101" s="4"/>
      <c r="BF1101" s="4"/>
      <c r="BG1101" s="4"/>
      <c r="BH1101" s="4"/>
      <c r="BI1101" s="4"/>
      <c r="BJ1101" s="4"/>
      <c r="BK1101" s="4"/>
      <c r="BL1101" s="4"/>
      <c r="BM1101" s="4"/>
      <c r="BN1101" s="4"/>
      <c r="BO1101" s="4"/>
      <c r="BP1101" s="4"/>
      <c r="BQ1101" s="4"/>
      <c r="BR1101" s="4"/>
      <c r="BS1101" s="4"/>
      <c r="BT1101" s="4"/>
      <c r="BU1101" s="4"/>
      <c r="BV1101" s="4"/>
      <c r="BW1101" s="4"/>
      <c r="BX1101" s="4"/>
      <c r="BY1101" s="4"/>
      <c r="BZ1101" s="4"/>
      <c r="CA1101" s="4"/>
      <c r="CB1101" s="4"/>
      <c r="CC1101" s="4"/>
      <c r="CD1101" s="4"/>
      <c r="CE1101" s="4"/>
      <c r="CF1101" s="4"/>
      <c r="CG1101" s="4"/>
      <c r="CH1101" s="4"/>
      <c r="CI1101" s="4"/>
      <c r="CJ1101" s="4"/>
      <c r="CK1101" s="4"/>
      <c r="CL1101" s="4"/>
      <c r="CM1101" s="4"/>
      <c r="CN1101" s="4"/>
      <c r="CO1101" s="4"/>
      <c r="CP1101" s="4"/>
      <c r="CQ1101" s="4"/>
      <c r="CR1101" s="4"/>
      <c r="CS1101" s="4"/>
      <c r="CT1101" s="4"/>
      <c r="CU1101" s="4"/>
      <c r="CV1101" s="4"/>
      <c r="CW1101" s="4"/>
      <c r="CX1101" s="4"/>
      <c r="CY1101" s="4"/>
      <c r="CZ1101" s="4"/>
      <c r="DA1101" s="4"/>
      <c r="DB1101" s="4"/>
      <c r="DC1101" s="4"/>
      <c r="DD1101" s="4"/>
      <c r="DE1101" s="4"/>
      <c r="DF1101" s="4"/>
      <c r="DG1101" s="4"/>
      <c r="DH1101" s="4"/>
      <c r="DI1101" s="4"/>
      <c r="DJ1101" s="4"/>
      <c r="DK1101" s="4"/>
      <c r="DL1101" s="4"/>
      <c r="DM1101" s="4"/>
      <c r="DN1101" s="4"/>
      <c r="DO1101" s="4"/>
      <c r="DP1101" s="4"/>
      <c r="DQ1101" s="4"/>
      <c r="DR1101" s="4"/>
      <c r="DS1101" s="4"/>
      <c r="DT1101" s="4"/>
      <c r="DU1101" s="4"/>
      <c r="DV1101" s="4"/>
      <c r="DW1101" s="4"/>
      <c r="DX1101" s="4"/>
      <c r="DY1101" s="4"/>
      <c r="DZ1101" s="4"/>
      <c r="EA1101" s="4"/>
      <c r="EB1101" s="4"/>
      <c r="EC1101" s="4"/>
      <c r="ED1101" s="4"/>
      <c r="EE1101" s="4"/>
      <c r="EF1101" s="4"/>
      <c r="EG1101" s="4"/>
      <c r="EH1101" s="4"/>
      <c r="EI1101" s="4"/>
      <c r="EJ1101" s="4"/>
      <c r="EK1101" s="4"/>
      <c r="EL1101" s="4"/>
      <c r="EM1101" s="4"/>
      <c r="EN1101" s="4"/>
      <c r="EO1101" s="4"/>
      <c r="EP1101" s="4"/>
      <c r="EQ1101" s="4"/>
      <c r="ER1101" s="4"/>
      <c r="ES1101" s="4"/>
      <c r="ET1101" s="4"/>
      <c r="EU1101" s="4"/>
      <c r="EV1101" s="4"/>
      <c r="EW1101" s="4"/>
      <c r="EX1101" s="4"/>
      <c r="EY1101" s="4"/>
      <c r="EZ1101" s="4"/>
      <c r="FA1101" s="4"/>
      <c r="FB1101" s="4"/>
      <c r="FC1101" s="4"/>
      <c r="FD1101" s="4"/>
      <c r="FE1101" s="4"/>
      <c r="FF1101" s="4"/>
      <c r="FG1101" s="4"/>
      <c r="FH1101" s="4"/>
      <c r="FI1101" s="4"/>
      <c r="FJ1101" s="4"/>
      <c r="FK1101" s="4"/>
      <c r="FL1101" s="4"/>
      <c r="FM1101" s="4"/>
      <c r="FN1101" s="4"/>
      <c r="FO1101" s="4"/>
      <c r="FP1101" s="4"/>
      <c r="FQ1101" s="4"/>
      <c r="FR1101" s="4"/>
      <c r="FS1101" s="4"/>
      <c r="FT1101" s="4"/>
      <c r="FU1101" s="4"/>
      <c r="FV1101" s="4"/>
      <c r="FW1101" s="4"/>
      <c r="FX1101" s="4"/>
      <c r="FY1101" s="4"/>
      <c r="FZ1101" s="4"/>
      <c r="GA1101" s="4"/>
      <c r="GB1101" s="4"/>
      <c r="GC1101" s="4"/>
      <c r="GD1101" s="4"/>
      <c r="GE1101" s="4"/>
      <c r="GF1101" s="4"/>
      <c r="GG1101" s="4"/>
      <c r="GH1101" s="4"/>
      <c r="GI1101" s="4"/>
      <c r="GJ1101" s="4"/>
      <c r="GK1101" s="4"/>
      <c r="GL1101" s="4"/>
      <c r="GM1101" s="4"/>
      <c r="GN1101" s="4"/>
      <c r="GO1101" s="4"/>
      <c r="GP1101" s="4"/>
      <c r="GQ1101" s="4"/>
      <c r="GR1101" s="4"/>
      <c r="GS1101" s="4"/>
      <c r="GT1101" s="4"/>
      <c r="GU1101" s="4"/>
      <c r="GV1101" s="4"/>
      <c r="GW1101" s="4"/>
      <c r="GX1101" s="4"/>
      <c r="GY1101" s="4"/>
      <c r="GZ1101" s="4"/>
      <c r="HA1101" s="4"/>
      <c r="HB1101" s="4"/>
      <c r="HC1101" s="4"/>
      <c r="HD1101" s="4"/>
      <c r="HE1101" s="4"/>
      <c r="HF1101" s="4"/>
      <c r="HG1101" s="4"/>
      <c r="HH1101" s="4"/>
      <c r="HI1101" s="4"/>
      <c r="HJ1101" s="4"/>
      <c r="HK1101" s="4"/>
      <c r="HL1101" s="4"/>
      <c r="HM1101" s="4"/>
      <c r="HN1101" s="4"/>
      <c r="HO1101" s="4"/>
      <c r="HP1101" s="4"/>
      <c r="HQ1101" s="4"/>
      <c r="HR1101" s="4"/>
      <c r="HS1101" s="4"/>
      <c r="HT1101" s="4"/>
      <c r="HU1101" s="4"/>
      <c r="HV1101" s="4"/>
      <c r="HW1101" s="4"/>
      <c r="HX1101" s="4"/>
      <c r="HY1101" s="4"/>
      <c r="HZ1101" s="4"/>
      <c r="IA1101" s="4"/>
      <c r="IB1101" s="4"/>
      <c r="IC1101" s="4"/>
      <c r="ID1101" s="4"/>
      <c r="IE1101" s="4"/>
      <c r="IF1101" s="4"/>
      <c r="IG1101" s="4"/>
      <c r="IH1101" s="4"/>
      <c r="II1101" s="4"/>
      <c r="IJ1101" s="4"/>
      <c r="IK1101" s="4"/>
      <c r="IL1101" s="4"/>
      <c r="IM1101" s="4"/>
      <c r="IN1101" s="4"/>
      <c r="IO1101" s="4"/>
      <c r="IP1101" s="4"/>
      <c r="IQ1101" s="4"/>
      <c r="IR1101" s="4"/>
      <c r="IS1101" s="4"/>
      <c r="IT1101" s="4"/>
      <c r="IU1101" s="4"/>
      <c r="IV1101" s="4"/>
    </row>
    <row r="1103" spans="1:256" s="209" customFormat="1">
      <c r="A1103" s="121"/>
      <c r="B1103" s="115"/>
      <c r="C1103" s="116"/>
      <c r="D1103" s="117"/>
      <c r="E1103" s="118"/>
      <c r="F1103" s="119"/>
      <c r="G1103" s="120"/>
      <c r="H1103" s="5"/>
      <c r="I1103" s="39"/>
      <c r="J1103" s="40"/>
      <c r="K1103" s="41"/>
      <c r="L1103" s="37"/>
      <c r="N1103" s="38"/>
      <c r="O1103" s="38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  <c r="AC1103" s="4"/>
      <c r="AD1103" s="4"/>
      <c r="AE1103" s="4"/>
      <c r="AF1103" s="4"/>
      <c r="AG1103" s="4"/>
      <c r="AH1103" s="4"/>
      <c r="AI1103" s="4"/>
      <c r="AJ1103" s="4"/>
      <c r="AK1103" s="4"/>
      <c r="AL1103" s="4"/>
      <c r="AM1103" s="4"/>
      <c r="AN1103" s="4"/>
      <c r="AO1103" s="4"/>
      <c r="AP1103" s="4"/>
      <c r="AQ1103" s="4"/>
      <c r="AR1103" s="4"/>
      <c r="AS1103" s="4"/>
      <c r="AT1103" s="4"/>
      <c r="AU1103" s="4"/>
      <c r="AV1103" s="4"/>
      <c r="AW1103" s="4"/>
      <c r="AX1103" s="4"/>
      <c r="AY1103" s="4"/>
      <c r="AZ1103" s="4"/>
      <c r="BA1103" s="4"/>
      <c r="BB1103" s="4"/>
      <c r="BC1103" s="4"/>
      <c r="BD1103" s="4"/>
      <c r="BE1103" s="4"/>
      <c r="BF1103" s="4"/>
      <c r="BG1103" s="4"/>
      <c r="BH1103" s="4"/>
      <c r="BI1103" s="4"/>
      <c r="BJ1103" s="4"/>
      <c r="BK1103" s="4"/>
      <c r="BL1103" s="4"/>
      <c r="BM1103" s="4"/>
      <c r="BN1103" s="4"/>
      <c r="BO1103" s="4"/>
      <c r="BP1103" s="4"/>
      <c r="BQ1103" s="4"/>
      <c r="BR1103" s="4"/>
      <c r="BS1103" s="4"/>
      <c r="BT1103" s="4"/>
      <c r="BU1103" s="4"/>
      <c r="BV1103" s="4"/>
      <c r="BW1103" s="4"/>
      <c r="BX1103" s="4"/>
      <c r="BY1103" s="4"/>
      <c r="BZ1103" s="4"/>
      <c r="CA1103" s="4"/>
      <c r="CB1103" s="4"/>
      <c r="CC1103" s="4"/>
      <c r="CD1103" s="4"/>
      <c r="CE1103" s="4"/>
      <c r="CF1103" s="4"/>
      <c r="CG1103" s="4"/>
      <c r="CH1103" s="4"/>
      <c r="CI1103" s="4"/>
      <c r="CJ1103" s="4"/>
      <c r="CK1103" s="4"/>
      <c r="CL1103" s="4"/>
      <c r="CM1103" s="4"/>
      <c r="CN1103" s="4"/>
      <c r="CO1103" s="4"/>
      <c r="CP1103" s="4"/>
      <c r="CQ1103" s="4"/>
      <c r="CR1103" s="4"/>
      <c r="CS1103" s="4"/>
      <c r="CT1103" s="4"/>
      <c r="CU1103" s="4"/>
      <c r="CV1103" s="4"/>
      <c r="CW1103" s="4"/>
      <c r="CX1103" s="4"/>
      <c r="CY1103" s="4"/>
      <c r="CZ1103" s="4"/>
      <c r="DA1103" s="4"/>
      <c r="DB1103" s="4"/>
      <c r="DC1103" s="4"/>
      <c r="DD1103" s="4"/>
      <c r="DE1103" s="4"/>
      <c r="DF1103" s="4"/>
      <c r="DG1103" s="4"/>
      <c r="DH1103" s="4"/>
      <c r="DI1103" s="4"/>
      <c r="DJ1103" s="4"/>
      <c r="DK1103" s="4"/>
      <c r="DL1103" s="4"/>
      <c r="DM1103" s="4"/>
      <c r="DN1103" s="4"/>
      <c r="DO1103" s="4"/>
      <c r="DP1103" s="4"/>
      <c r="DQ1103" s="4"/>
      <c r="DR1103" s="4"/>
      <c r="DS1103" s="4"/>
      <c r="DT1103" s="4"/>
      <c r="DU1103" s="4"/>
      <c r="DV1103" s="4"/>
      <c r="DW1103" s="4"/>
      <c r="DX1103" s="4"/>
      <c r="DY1103" s="4"/>
      <c r="DZ1103" s="4"/>
      <c r="EA1103" s="4"/>
      <c r="EB1103" s="4"/>
      <c r="EC1103" s="4"/>
      <c r="ED1103" s="4"/>
      <c r="EE1103" s="4"/>
      <c r="EF1103" s="4"/>
      <c r="EG1103" s="4"/>
      <c r="EH1103" s="4"/>
      <c r="EI1103" s="4"/>
      <c r="EJ1103" s="4"/>
      <c r="EK1103" s="4"/>
      <c r="EL1103" s="4"/>
      <c r="EM1103" s="4"/>
      <c r="EN1103" s="4"/>
      <c r="EO1103" s="4"/>
      <c r="EP1103" s="4"/>
      <c r="EQ1103" s="4"/>
      <c r="ER1103" s="4"/>
      <c r="ES1103" s="4"/>
      <c r="ET1103" s="4"/>
      <c r="EU1103" s="4"/>
      <c r="EV1103" s="4"/>
      <c r="EW1103" s="4"/>
      <c r="EX1103" s="4"/>
      <c r="EY1103" s="4"/>
      <c r="EZ1103" s="4"/>
      <c r="FA1103" s="4"/>
      <c r="FB1103" s="4"/>
      <c r="FC1103" s="4"/>
      <c r="FD1103" s="4"/>
      <c r="FE1103" s="4"/>
      <c r="FF1103" s="4"/>
      <c r="FG1103" s="4"/>
      <c r="FH1103" s="4"/>
      <c r="FI1103" s="4"/>
      <c r="FJ1103" s="4"/>
      <c r="FK1103" s="4"/>
      <c r="FL1103" s="4"/>
      <c r="FM1103" s="4"/>
      <c r="FN1103" s="4"/>
      <c r="FO1103" s="4"/>
      <c r="FP1103" s="4"/>
      <c r="FQ1103" s="4"/>
      <c r="FR1103" s="4"/>
      <c r="FS1103" s="4"/>
      <c r="FT1103" s="4"/>
      <c r="FU1103" s="4"/>
      <c r="FV1103" s="4"/>
      <c r="FW1103" s="4"/>
      <c r="FX1103" s="4"/>
      <c r="FY1103" s="4"/>
      <c r="FZ1103" s="4"/>
      <c r="GA1103" s="4"/>
      <c r="GB1103" s="4"/>
      <c r="GC1103" s="4"/>
      <c r="GD1103" s="4"/>
      <c r="GE1103" s="4"/>
      <c r="GF1103" s="4"/>
      <c r="GG1103" s="4"/>
      <c r="GH1103" s="4"/>
      <c r="GI1103" s="4"/>
      <c r="GJ1103" s="4"/>
      <c r="GK1103" s="4"/>
      <c r="GL1103" s="4"/>
      <c r="GM1103" s="4"/>
      <c r="GN1103" s="4"/>
      <c r="GO1103" s="4"/>
      <c r="GP1103" s="4"/>
      <c r="GQ1103" s="4"/>
      <c r="GR1103" s="4"/>
      <c r="GS1103" s="4"/>
      <c r="GT1103" s="4"/>
      <c r="GU1103" s="4"/>
      <c r="GV1103" s="4"/>
      <c r="GW1103" s="4"/>
      <c r="GX1103" s="4"/>
      <c r="GY1103" s="4"/>
      <c r="GZ1103" s="4"/>
      <c r="HA1103" s="4"/>
      <c r="HB1103" s="4"/>
      <c r="HC1103" s="4"/>
      <c r="HD1103" s="4"/>
      <c r="HE1103" s="4"/>
      <c r="HF1103" s="4"/>
      <c r="HG1103" s="4"/>
      <c r="HH1103" s="4"/>
      <c r="HI1103" s="4"/>
      <c r="HJ1103" s="4"/>
      <c r="HK1103" s="4"/>
      <c r="HL1103" s="4"/>
      <c r="HM1103" s="4"/>
      <c r="HN1103" s="4"/>
      <c r="HO1103" s="4"/>
      <c r="HP1103" s="4"/>
      <c r="HQ1103" s="4"/>
      <c r="HR1103" s="4"/>
      <c r="HS1103" s="4"/>
      <c r="HT1103" s="4"/>
      <c r="HU1103" s="4"/>
      <c r="HV1103" s="4"/>
      <c r="HW1103" s="4"/>
      <c r="HX1103" s="4"/>
      <c r="HY1103" s="4"/>
      <c r="HZ1103" s="4"/>
      <c r="IA1103" s="4"/>
      <c r="IB1103" s="4"/>
      <c r="IC1103" s="4"/>
      <c r="ID1103" s="4"/>
      <c r="IE1103" s="4"/>
      <c r="IF1103" s="4"/>
      <c r="IG1103" s="4"/>
      <c r="IH1103" s="4"/>
      <c r="II1103" s="4"/>
      <c r="IJ1103" s="4"/>
      <c r="IK1103" s="4"/>
      <c r="IL1103" s="4"/>
      <c r="IM1103" s="4"/>
      <c r="IN1103" s="4"/>
      <c r="IO1103" s="4"/>
      <c r="IP1103" s="4"/>
      <c r="IQ1103" s="4"/>
      <c r="IR1103" s="4"/>
      <c r="IS1103" s="4"/>
      <c r="IT1103" s="4"/>
      <c r="IU1103" s="4"/>
      <c r="IV1103" s="4"/>
    </row>
    <row r="1104" spans="1:256" s="209" customFormat="1">
      <c r="A1104" s="121"/>
      <c r="B1104" s="115"/>
      <c r="C1104" s="116"/>
      <c r="D1104" s="117"/>
      <c r="E1104" s="118"/>
      <c r="F1104" s="119"/>
      <c r="G1104" s="120"/>
      <c r="H1104" s="5"/>
      <c r="I1104" s="39"/>
      <c r="J1104" s="40"/>
      <c r="K1104" s="41"/>
      <c r="L1104" s="37"/>
      <c r="N1104" s="38"/>
      <c r="O1104" s="38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  <c r="AC1104" s="4"/>
      <c r="AD1104" s="4"/>
      <c r="AE1104" s="4"/>
      <c r="AF1104" s="4"/>
      <c r="AG1104" s="4"/>
      <c r="AH1104" s="4"/>
      <c r="AI1104" s="4"/>
      <c r="AJ1104" s="4"/>
      <c r="AK1104" s="4"/>
      <c r="AL1104" s="4"/>
      <c r="AM1104" s="4"/>
      <c r="AN1104" s="4"/>
      <c r="AO1104" s="4"/>
      <c r="AP1104" s="4"/>
      <c r="AQ1104" s="4"/>
      <c r="AR1104" s="4"/>
      <c r="AS1104" s="4"/>
      <c r="AT1104" s="4"/>
      <c r="AU1104" s="4"/>
      <c r="AV1104" s="4"/>
      <c r="AW1104" s="4"/>
      <c r="AX1104" s="4"/>
      <c r="AY1104" s="4"/>
      <c r="AZ1104" s="4"/>
      <c r="BA1104" s="4"/>
      <c r="BB1104" s="4"/>
      <c r="BC1104" s="4"/>
      <c r="BD1104" s="4"/>
      <c r="BE1104" s="4"/>
      <c r="BF1104" s="4"/>
      <c r="BG1104" s="4"/>
      <c r="BH1104" s="4"/>
      <c r="BI1104" s="4"/>
      <c r="BJ1104" s="4"/>
      <c r="BK1104" s="4"/>
      <c r="BL1104" s="4"/>
      <c r="BM1104" s="4"/>
      <c r="BN1104" s="4"/>
      <c r="BO1104" s="4"/>
      <c r="BP1104" s="4"/>
      <c r="BQ1104" s="4"/>
      <c r="BR1104" s="4"/>
      <c r="BS1104" s="4"/>
      <c r="BT1104" s="4"/>
      <c r="BU1104" s="4"/>
      <c r="BV1104" s="4"/>
      <c r="BW1104" s="4"/>
      <c r="BX1104" s="4"/>
      <c r="BY1104" s="4"/>
      <c r="BZ1104" s="4"/>
      <c r="CA1104" s="4"/>
      <c r="CB1104" s="4"/>
      <c r="CC1104" s="4"/>
      <c r="CD1104" s="4"/>
      <c r="CE1104" s="4"/>
      <c r="CF1104" s="4"/>
      <c r="CG1104" s="4"/>
      <c r="CH1104" s="4"/>
      <c r="CI1104" s="4"/>
      <c r="CJ1104" s="4"/>
      <c r="CK1104" s="4"/>
      <c r="CL1104" s="4"/>
      <c r="CM1104" s="4"/>
      <c r="CN1104" s="4"/>
      <c r="CO1104" s="4"/>
      <c r="CP1104" s="4"/>
      <c r="CQ1104" s="4"/>
      <c r="CR1104" s="4"/>
      <c r="CS1104" s="4"/>
      <c r="CT1104" s="4"/>
      <c r="CU1104" s="4"/>
      <c r="CV1104" s="4"/>
      <c r="CW1104" s="4"/>
      <c r="CX1104" s="4"/>
      <c r="CY1104" s="4"/>
      <c r="CZ1104" s="4"/>
      <c r="DA1104" s="4"/>
      <c r="DB1104" s="4"/>
      <c r="DC1104" s="4"/>
      <c r="DD1104" s="4"/>
      <c r="DE1104" s="4"/>
      <c r="DF1104" s="4"/>
      <c r="DG1104" s="4"/>
      <c r="DH1104" s="4"/>
      <c r="DI1104" s="4"/>
      <c r="DJ1104" s="4"/>
      <c r="DK1104" s="4"/>
      <c r="DL1104" s="4"/>
      <c r="DM1104" s="4"/>
      <c r="DN1104" s="4"/>
      <c r="DO1104" s="4"/>
      <c r="DP1104" s="4"/>
      <c r="DQ1104" s="4"/>
      <c r="DR1104" s="4"/>
      <c r="DS1104" s="4"/>
      <c r="DT1104" s="4"/>
      <c r="DU1104" s="4"/>
      <c r="DV1104" s="4"/>
      <c r="DW1104" s="4"/>
      <c r="DX1104" s="4"/>
      <c r="DY1104" s="4"/>
      <c r="DZ1104" s="4"/>
      <c r="EA1104" s="4"/>
      <c r="EB1104" s="4"/>
      <c r="EC1104" s="4"/>
      <c r="ED1104" s="4"/>
      <c r="EE1104" s="4"/>
      <c r="EF1104" s="4"/>
      <c r="EG1104" s="4"/>
      <c r="EH1104" s="4"/>
      <c r="EI1104" s="4"/>
      <c r="EJ1104" s="4"/>
      <c r="EK1104" s="4"/>
      <c r="EL1104" s="4"/>
      <c r="EM1104" s="4"/>
      <c r="EN1104" s="4"/>
      <c r="EO1104" s="4"/>
      <c r="EP1104" s="4"/>
      <c r="EQ1104" s="4"/>
      <c r="ER1104" s="4"/>
      <c r="ES1104" s="4"/>
      <c r="ET1104" s="4"/>
      <c r="EU1104" s="4"/>
      <c r="EV1104" s="4"/>
      <c r="EW1104" s="4"/>
      <c r="EX1104" s="4"/>
      <c r="EY1104" s="4"/>
      <c r="EZ1104" s="4"/>
      <c r="FA1104" s="4"/>
      <c r="FB1104" s="4"/>
      <c r="FC1104" s="4"/>
      <c r="FD1104" s="4"/>
      <c r="FE1104" s="4"/>
      <c r="FF1104" s="4"/>
      <c r="FG1104" s="4"/>
      <c r="FH1104" s="4"/>
      <c r="FI1104" s="4"/>
      <c r="FJ1104" s="4"/>
      <c r="FK1104" s="4"/>
      <c r="FL1104" s="4"/>
      <c r="FM1104" s="4"/>
      <c r="FN1104" s="4"/>
      <c r="FO1104" s="4"/>
      <c r="FP1104" s="4"/>
      <c r="FQ1104" s="4"/>
      <c r="FR1104" s="4"/>
      <c r="FS1104" s="4"/>
      <c r="FT1104" s="4"/>
      <c r="FU1104" s="4"/>
      <c r="FV1104" s="4"/>
      <c r="FW1104" s="4"/>
      <c r="FX1104" s="4"/>
      <c r="FY1104" s="4"/>
      <c r="FZ1104" s="4"/>
      <c r="GA1104" s="4"/>
      <c r="GB1104" s="4"/>
      <c r="GC1104" s="4"/>
      <c r="GD1104" s="4"/>
      <c r="GE1104" s="4"/>
      <c r="GF1104" s="4"/>
      <c r="GG1104" s="4"/>
      <c r="GH1104" s="4"/>
      <c r="GI1104" s="4"/>
      <c r="GJ1104" s="4"/>
      <c r="GK1104" s="4"/>
      <c r="GL1104" s="4"/>
      <c r="GM1104" s="4"/>
      <c r="GN1104" s="4"/>
      <c r="GO1104" s="4"/>
      <c r="GP1104" s="4"/>
      <c r="GQ1104" s="4"/>
      <c r="GR1104" s="4"/>
      <c r="GS1104" s="4"/>
      <c r="GT1104" s="4"/>
      <c r="GU1104" s="4"/>
      <c r="GV1104" s="4"/>
      <c r="GW1104" s="4"/>
      <c r="GX1104" s="4"/>
      <c r="GY1104" s="4"/>
      <c r="GZ1104" s="4"/>
      <c r="HA1104" s="4"/>
      <c r="HB1104" s="4"/>
      <c r="HC1104" s="4"/>
      <c r="HD1104" s="4"/>
      <c r="HE1104" s="4"/>
      <c r="HF1104" s="4"/>
      <c r="HG1104" s="4"/>
      <c r="HH1104" s="4"/>
      <c r="HI1104" s="4"/>
      <c r="HJ1104" s="4"/>
      <c r="HK1104" s="4"/>
      <c r="HL1104" s="4"/>
      <c r="HM1104" s="4"/>
      <c r="HN1104" s="4"/>
      <c r="HO1104" s="4"/>
      <c r="HP1104" s="4"/>
      <c r="HQ1104" s="4"/>
      <c r="HR1104" s="4"/>
      <c r="HS1104" s="4"/>
      <c r="HT1104" s="4"/>
      <c r="HU1104" s="4"/>
      <c r="HV1104" s="4"/>
      <c r="HW1104" s="4"/>
      <c r="HX1104" s="4"/>
      <c r="HY1104" s="4"/>
      <c r="HZ1104" s="4"/>
      <c r="IA1104" s="4"/>
      <c r="IB1104" s="4"/>
      <c r="IC1104" s="4"/>
      <c r="ID1104" s="4"/>
      <c r="IE1104" s="4"/>
      <c r="IF1104" s="4"/>
      <c r="IG1104" s="4"/>
      <c r="IH1104" s="4"/>
      <c r="II1104" s="4"/>
      <c r="IJ1104" s="4"/>
      <c r="IK1104" s="4"/>
      <c r="IL1104" s="4"/>
      <c r="IM1104" s="4"/>
      <c r="IN1104" s="4"/>
      <c r="IO1104" s="4"/>
      <c r="IP1104" s="4"/>
      <c r="IQ1104" s="4"/>
      <c r="IR1104" s="4"/>
      <c r="IS1104" s="4"/>
      <c r="IT1104" s="4"/>
      <c r="IU1104" s="4"/>
      <c r="IV1104" s="4"/>
    </row>
    <row r="1105" spans="1:256" s="209" customFormat="1">
      <c r="A1105" s="121"/>
      <c r="B1105" s="115"/>
      <c r="C1105" s="116"/>
      <c r="D1105" s="117"/>
      <c r="E1105" s="118"/>
      <c r="F1105" s="119"/>
      <c r="G1105" s="120"/>
      <c r="H1105" s="5"/>
      <c r="I1105" s="39"/>
      <c r="J1105" s="40"/>
      <c r="K1105" s="41"/>
      <c r="L1105" s="37"/>
      <c r="N1105" s="38"/>
      <c r="O1105" s="38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  <c r="AC1105" s="4"/>
      <c r="AD1105" s="4"/>
      <c r="AE1105" s="4"/>
      <c r="AF1105" s="4"/>
      <c r="AG1105" s="4"/>
      <c r="AH1105" s="4"/>
      <c r="AI1105" s="4"/>
      <c r="AJ1105" s="4"/>
      <c r="AK1105" s="4"/>
      <c r="AL1105" s="4"/>
      <c r="AM1105" s="4"/>
      <c r="AN1105" s="4"/>
      <c r="AO1105" s="4"/>
      <c r="AP1105" s="4"/>
      <c r="AQ1105" s="4"/>
      <c r="AR1105" s="4"/>
      <c r="AS1105" s="4"/>
      <c r="AT1105" s="4"/>
      <c r="AU1105" s="4"/>
      <c r="AV1105" s="4"/>
      <c r="AW1105" s="4"/>
      <c r="AX1105" s="4"/>
      <c r="AY1105" s="4"/>
      <c r="AZ1105" s="4"/>
      <c r="BA1105" s="4"/>
      <c r="BB1105" s="4"/>
      <c r="BC1105" s="4"/>
      <c r="BD1105" s="4"/>
      <c r="BE1105" s="4"/>
      <c r="BF1105" s="4"/>
      <c r="BG1105" s="4"/>
      <c r="BH1105" s="4"/>
      <c r="BI1105" s="4"/>
      <c r="BJ1105" s="4"/>
      <c r="BK1105" s="4"/>
      <c r="BL1105" s="4"/>
      <c r="BM1105" s="4"/>
      <c r="BN1105" s="4"/>
      <c r="BO1105" s="4"/>
      <c r="BP1105" s="4"/>
      <c r="BQ1105" s="4"/>
      <c r="BR1105" s="4"/>
      <c r="BS1105" s="4"/>
      <c r="BT1105" s="4"/>
      <c r="BU1105" s="4"/>
      <c r="BV1105" s="4"/>
      <c r="BW1105" s="4"/>
      <c r="BX1105" s="4"/>
      <c r="BY1105" s="4"/>
      <c r="BZ1105" s="4"/>
      <c r="CA1105" s="4"/>
      <c r="CB1105" s="4"/>
      <c r="CC1105" s="4"/>
      <c r="CD1105" s="4"/>
      <c r="CE1105" s="4"/>
      <c r="CF1105" s="4"/>
      <c r="CG1105" s="4"/>
      <c r="CH1105" s="4"/>
      <c r="CI1105" s="4"/>
      <c r="CJ1105" s="4"/>
      <c r="CK1105" s="4"/>
      <c r="CL1105" s="4"/>
      <c r="CM1105" s="4"/>
      <c r="CN1105" s="4"/>
      <c r="CO1105" s="4"/>
      <c r="CP1105" s="4"/>
      <c r="CQ1105" s="4"/>
      <c r="CR1105" s="4"/>
      <c r="CS1105" s="4"/>
      <c r="CT1105" s="4"/>
      <c r="CU1105" s="4"/>
      <c r="CV1105" s="4"/>
      <c r="CW1105" s="4"/>
      <c r="CX1105" s="4"/>
      <c r="CY1105" s="4"/>
      <c r="CZ1105" s="4"/>
      <c r="DA1105" s="4"/>
      <c r="DB1105" s="4"/>
      <c r="DC1105" s="4"/>
      <c r="DD1105" s="4"/>
      <c r="DE1105" s="4"/>
      <c r="DF1105" s="4"/>
      <c r="DG1105" s="4"/>
      <c r="DH1105" s="4"/>
      <c r="DI1105" s="4"/>
      <c r="DJ1105" s="4"/>
      <c r="DK1105" s="4"/>
      <c r="DL1105" s="4"/>
      <c r="DM1105" s="4"/>
      <c r="DN1105" s="4"/>
      <c r="DO1105" s="4"/>
      <c r="DP1105" s="4"/>
      <c r="DQ1105" s="4"/>
      <c r="DR1105" s="4"/>
      <c r="DS1105" s="4"/>
      <c r="DT1105" s="4"/>
      <c r="DU1105" s="4"/>
      <c r="DV1105" s="4"/>
      <c r="DW1105" s="4"/>
      <c r="DX1105" s="4"/>
      <c r="DY1105" s="4"/>
      <c r="DZ1105" s="4"/>
      <c r="EA1105" s="4"/>
      <c r="EB1105" s="4"/>
      <c r="EC1105" s="4"/>
      <c r="ED1105" s="4"/>
      <c r="EE1105" s="4"/>
      <c r="EF1105" s="4"/>
      <c r="EG1105" s="4"/>
      <c r="EH1105" s="4"/>
      <c r="EI1105" s="4"/>
      <c r="EJ1105" s="4"/>
      <c r="EK1105" s="4"/>
      <c r="EL1105" s="4"/>
      <c r="EM1105" s="4"/>
      <c r="EN1105" s="4"/>
      <c r="EO1105" s="4"/>
      <c r="EP1105" s="4"/>
      <c r="EQ1105" s="4"/>
      <c r="ER1105" s="4"/>
      <c r="ES1105" s="4"/>
      <c r="ET1105" s="4"/>
      <c r="EU1105" s="4"/>
      <c r="EV1105" s="4"/>
      <c r="EW1105" s="4"/>
      <c r="EX1105" s="4"/>
      <c r="EY1105" s="4"/>
      <c r="EZ1105" s="4"/>
      <c r="FA1105" s="4"/>
      <c r="FB1105" s="4"/>
      <c r="FC1105" s="4"/>
      <c r="FD1105" s="4"/>
      <c r="FE1105" s="4"/>
      <c r="FF1105" s="4"/>
      <c r="FG1105" s="4"/>
      <c r="FH1105" s="4"/>
      <c r="FI1105" s="4"/>
      <c r="FJ1105" s="4"/>
      <c r="FK1105" s="4"/>
      <c r="FL1105" s="4"/>
      <c r="FM1105" s="4"/>
      <c r="FN1105" s="4"/>
      <c r="FO1105" s="4"/>
      <c r="FP1105" s="4"/>
      <c r="FQ1105" s="4"/>
      <c r="FR1105" s="4"/>
      <c r="FS1105" s="4"/>
      <c r="FT1105" s="4"/>
      <c r="FU1105" s="4"/>
      <c r="FV1105" s="4"/>
      <c r="FW1105" s="4"/>
      <c r="FX1105" s="4"/>
      <c r="FY1105" s="4"/>
      <c r="FZ1105" s="4"/>
      <c r="GA1105" s="4"/>
      <c r="GB1105" s="4"/>
      <c r="GC1105" s="4"/>
      <c r="GD1105" s="4"/>
      <c r="GE1105" s="4"/>
      <c r="GF1105" s="4"/>
      <c r="GG1105" s="4"/>
      <c r="GH1105" s="4"/>
      <c r="GI1105" s="4"/>
      <c r="GJ1105" s="4"/>
      <c r="GK1105" s="4"/>
      <c r="GL1105" s="4"/>
      <c r="GM1105" s="4"/>
      <c r="GN1105" s="4"/>
      <c r="GO1105" s="4"/>
      <c r="GP1105" s="4"/>
      <c r="GQ1105" s="4"/>
      <c r="GR1105" s="4"/>
      <c r="GS1105" s="4"/>
      <c r="GT1105" s="4"/>
      <c r="GU1105" s="4"/>
      <c r="GV1105" s="4"/>
      <c r="GW1105" s="4"/>
      <c r="GX1105" s="4"/>
      <c r="GY1105" s="4"/>
      <c r="GZ1105" s="4"/>
      <c r="HA1105" s="4"/>
      <c r="HB1105" s="4"/>
      <c r="HC1105" s="4"/>
      <c r="HD1105" s="4"/>
      <c r="HE1105" s="4"/>
      <c r="HF1105" s="4"/>
      <c r="HG1105" s="4"/>
      <c r="HH1105" s="4"/>
      <c r="HI1105" s="4"/>
      <c r="HJ1105" s="4"/>
      <c r="HK1105" s="4"/>
      <c r="HL1105" s="4"/>
      <c r="HM1105" s="4"/>
      <c r="HN1105" s="4"/>
      <c r="HO1105" s="4"/>
      <c r="HP1105" s="4"/>
      <c r="HQ1105" s="4"/>
      <c r="HR1105" s="4"/>
      <c r="HS1105" s="4"/>
      <c r="HT1105" s="4"/>
      <c r="HU1105" s="4"/>
      <c r="HV1105" s="4"/>
      <c r="HW1105" s="4"/>
      <c r="HX1105" s="4"/>
      <c r="HY1105" s="4"/>
      <c r="HZ1105" s="4"/>
      <c r="IA1105" s="4"/>
      <c r="IB1105" s="4"/>
      <c r="IC1105" s="4"/>
      <c r="ID1105" s="4"/>
      <c r="IE1105" s="4"/>
      <c r="IF1105" s="4"/>
      <c r="IG1105" s="4"/>
      <c r="IH1105" s="4"/>
      <c r="II1105" s="4"/>
      <c r="IJ1105" s="4"/>
      <c r="IK1105" s="4"/>
      <c r="IL1105" s="4"/>
      <c r="IM1105" s="4"/>
      <c r="IN1105" s="4"/>
      <c r="IO1105" s="4"/>
      <c r="IP1105" s="4"/>
      <c r="IQ1105" s="4"/>
      <c r="IR1105" s="4"/>
      <c r="IS1105" s="4"/>
      <c r="IT1105" s="4"/>
      <c r="IU1105" s="4"/>
      <c r="IV1105" s="4"/>
    </row>
    <row r="1106" spans="1:256" s="209" customFormat="1">
      <c r="A1106" s="121"/>
      <c r="B1106" s="115"/>
      <c r="C1106" s="116"/>
      <c r="D1106" s="117"/>
      <c r="E1106" s="118"/>
      <c r="F1106" s="119"/>
      <c r="G1106" s="120"/>
      <c r="H1106" s="5"/>
      <c r="I1106" s="39"/>
      <c r="J1106" s="40"/>
      <c r="K1106" s="41"/>
      <c r="L1106" s="37"/>
      <c r="N1106" s="38"/>
      <c r="O1106" s="38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  <c r="AC1106" s="4"/>
      <c r="AD1106" s="4"/>
      <c r="AE1106" s="4"/>
      <c r="AF1106" s="4"/>
      <c r="AG1106" s="4"/>
      <c r="AH1106" s="4"/>
      <c r="AI1106" s="4"/>
      <c r="AJ1106" s="4"/>
      <c r="AK1106" s="4"/>
      <c r="AL1106" s="4"/>
      <c r="AM1106" s="4"/>
      <c r="AN1106" s="4"/>
      <c r="AO1106" s="4"/>
      <c r="AP1106" s="4"/>
      <c r="AQ1106" s="4"/>
      <c r="AR1106" s="4"/>
      <c r="AS1106" s="4"/>
      <c r="AT1106" s="4"/>
      <c r="AU1106" s="4"/>
      <c r="AV1106" s="4"/>
      <c r="AW1106" s="4"/>
      <c r="AX1106" s="4"/>
      <c r="AY1106" s="4"/>
      <c r="AZ1106" s="4"/>
      <c r="BA1106" s="4"/>
      <c r="BB1106" s="4"/>
      <c r="BC1106" s="4"/>
      <c r="BD1106" s="4"/>
      <c r="BE1106" s="4"/>
      <c r="BF1106" s="4"/>
      <c r="BG1106" s="4"/>
      <c r="BH1106" s="4"/>
      <c r="BI1106" s="4"/>
      <c r="BJ1106" s="4"/>
      <c r="BK1106" s="4"/>
      <c r="BL1106" s="4"/>
      <c r="BM1106" s="4"/>
      <c r="BN1106" s="4"/>
      <c r="BO1106" s="4"/>
      <c r="BP1106" s="4"/>
      <c r="BQ1106" s="4"/>
      <c r="BR1106" s="4"/>
      <c r="BS1106" s="4"/>
      <c r="BT1106" s="4"/>
      <c r="BU1106" s="4"/>
      <c r="BV1106" s="4"/>
      <c r="BW1106" s="4"/>
      <c r="BX1106" s="4"/>
      <c r="BY1106" s="4"/>
      <c r="BZ1106" s="4"/>
      <c r="CA1106" s="4"/>
      <c r="CB1106" s="4"/>
      <c r="CC1106" s="4"/>
      <c r="CD1106" s="4"/>
      <c r="CE1106" s="4"/>
      <c r="CF1106" s="4"/>
      <c r="CG1106" s="4"/>
      <c r="CH1106" s="4"/>
      <c r="CI1106" s="4"/>
      <c r="CJ1106" s="4"/>
      <c r="CK1106" s="4"/>
      <c r="CL1106" s="4"/>
      <c r="CM1106" s="4"/>
      <c r="CN1106" s="4"/>
      <c r="CO1106" s="4"/>
      <c r="CP1106" s="4"/>
      <c r="CQ1106" s="4"/>
      <c r="CR1106" s="4"/>
      <c r="CS1106" s="4"/>
      <c r="CT1106" s="4"/>
      <c r="CU1106" s="4"/>
      <c r="CV1106" s="4"/>
      <c r="CW1106" s="4"/>
      <c r="CX1106" s="4"/>
      <c r="CY1106" s="4"/>
      <c r="CZ1106" s="4"/>
      <c r="DA1106" s="4"/>
      <c r="DB1106" s="4"/>
      <c r="DC1106" s="4"/>
      <c r="DD1106" s="4"/>
      <c r="DE1106" s="4"/>
      <c r="DF1106" s="4"/>
      <c r="DG1106" s="4"/>
      <c r="DH1106" s="4"/>
      <c r="DI1106" s="4"/>
      <c r="DJ1106" s="4"/>
      <c r="DK1106" s="4"/>
      <c r="DL1106" s="4"/>
      <c r="DM1106" s="4"/>
      <c r="DN1106" s="4"/>
      <c r="DO1106" s="4"/>
      <c r="DP1106" s="4"/>
      <c r="DQ1106" s="4"/>
      <c r="DR1106" s="4"/>
      <c r="DS1106" s="4"/>
      <c r="DT1106" s="4"/>
      <c r="DU1106" s="4"/>
      <c r="DV1106" s="4"/>
      <c r="DW1106" s="4"/>
      <c r="DX1106" s="4"/>
      <c r="DY1106" s="4"/>
      <c r="DZ1106" s="4"/>
      <c r="EA1106" s="4"/>
      <c r="EB1106" s="4"/>
      <c r="EC1106" s="4"/>
      <c r="ED1106" s="4"/>
      <c r="EE1106" s="4"/>
      <c r="EF1106" s="4"/>
      <c r="EG1106" s="4"/>
      <c r="EH1106" s="4"/>
      <c r="EI1106" s="4"/>
      <c r="EJ1106" s="4"/>
      <c r="EK1106" s="4"/>
      <c r="EL1106" s="4"/>
      <c r="EM1106" s="4"/>
      <c r="EN1106" s="4"/>
      <c r="EO1106" s="4"/>
      <c r="EP1106" s="4"/>
      <c r="EQ1106" s="4"/>
      <c r="ER1106" s="4"/>
      <c r="ES1106" s="4"/>
      <c r="ET1106" s="4"/>
      <c r="EU1106" s="4"/>
      <c r="EV1106" s="4"/>
      <c r="EW1106" s="4"/>
      <c r="EX1106" s="4"/>
      <c r="EY1106" s="4"/>
      <c r="EZ1106" s="4"/>
      <c r="FA1106" s="4"/>
      <c r="FB1106" s="4"/>
      <c r="FC1106" s="4"/>
      <c r="FD1106" s="4"/>
      <c r="FE1106" s="4"/>
      <c r="FF1106" s="4"/>
      <c r="FG1106" s="4"/>
      <c r="FH1106" s="4"/>
      <c r="FI1106" s="4"/>
      <c r="FJ1106" s="4"/>
      <c r="FK1106" s="4"/>
      <c r="FL1106" s="4"/>
      <c r="FM1106" s="4"/>
      <c r="FN1106" s="4"/>
      <c r="FO1106" s="4"/>
      <c r="FP1106" s="4"/>
      <c r="FQ1106" s="4"/>
      <c r="FR1106" s="4"/>
      <c r="FS1106" s="4"/>
      <c r="FT1106" s="4"/>
      <c r="FU1106" s="4"/>
      <c r="FV1106" s="4"/>
      <c r="FW1106" s="4"/>
      <c r="FX1106" s="4"/>
      <c r="FY1106" s="4"/>
      <c r="FZ1106" s="4"/>
      <c r="GA1106" s="4"/>
      <c r="GB1106" s="4"/>
      <c r="GC1106" s="4"/>
      <c r="GD1106" s="4"/>
      <c r="GE1106" s="4"/>
      <c r="GF1106" s="4"/>
      <c r="GG1106" s="4"/>
      <c r="GH1106" s="4"/>
      <c r="GI1106" s="4"/>
      <c r="GJ1106" s="4"/>
      <c r="GK1106" s="4"/>
      <c r="GL1106" s="4"/>
      <c r="GM1106" s="4"/>
      <c r="GN1106" s="4"/>
      <c r="GO1106" s="4"/>
      <c r="GP1106" s="4"/>
      <c r="GQ1106" s="4"/>
      <c r="GR1106" s="4"/>
      <c r="GS1106" s="4"/>
      <c r="GT1106" s="4"/>
      <c r="GU1106" s="4"/>
      <c r="GV1106" s="4"/>
      <c r="GW1106" s="4"/>
      <c r="GX1106" s="4"/>
      <c r="GY1106" s="4"/>
      <c r="GZ1106" s="4"/>
      <c r="HA1106" s="4"/>
      <c r="HB1106" s="4"/>
      <c r="HC1106" s="4"/>
      <c r="HD1106" s="4"/>
      <c r="HE1106" s="4"/>
      <c r="HF1106" s="4"/>
      <c r="HG1106" s="4"/>
      <c r="HH1106" s="4"/>
      <c r="HI1106" s="4"/>
      <c r="HJ1106" s="4"/>
      <c r="HK1106" s="4"/>
      <c r="HL1106" s="4"/>
      <c r="HM1106" s="4"/>
      <c r="HN1106" s="4"/>
      <c r="HO1106" s="4"/>
      <c r="HP1106" s="4"/>
      <c r="HQ1106" s="4"/>
      <c r="HR1106" s="4"/>
      <c r="HS1106" s="4"/>
      <c r="HT1106" s="4"/>
      <c r="HU1106" s="4"/>
      <c r="HV1106" s="4"/>
      <c r="HW1106" s="4"/>
      <c r="HX1106" s="4"/>
      <c r="HY1106" s="4"/>
      <c r="HZ1106" s="4"/>
      <c r="IA1106" s="4"/>
      <c r="IB1106" s="4"/>
      <c r="IC1106" s="4"/>
      <c r="ID1106" s="4"/>
      <c r="IE1106" s="4"/>
      <c r="IF1106" s="4"/>
      <c r="IG1106" s="4"/>
      <c r="IH1106" s="4"/>
      <c r="II1106" s="4"/>
      <c r="IJ1106" s="4"/>
      <c r="IK1106" s="4"/>
      <c r="IL1106" s="4"/>
      <c r="IM1106" s="4"/>
      <c r="IN1106" s="4"/>
      <c r="IO1106" s="4"/>
      <c r="IP1106" s="4"/>
      <c r="IQ1106" s="4"/>
      <c r="IR1106" s="4"/>
      <c r="IS1106" s="4"/>
      <c r="IT1106" s="4"/>
      <c r="IU1106" s="4"/>
      <c r="IV1106" s="4"/>
    </row>
    <row r="1107" spans="1:256" s="209" customFormat="1">
      <c r="A1107" s="121"/>
      <c r="B1107" s="115"/>
      <c r="C1107" s="116"/>
      <c r="D1107" s="117"/>
      <c r="E1107" s="118"/>
      <c r="F1107" s="119"/>
      <c r="G1107" s="120"/>
      <c r="H1107" s="5"/>
      <c r="I1107" s="39"/>
      <c r="J1107" s="40"/>
      <c r="K1107" s="41"/>
      <c r="L1107" s="37"/>
      <c r="N1107" s="38"/>
      <c r="O1107" s="38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  <c r="AC1107" s="4"/>
      <c r="AD1107" s="4"/>
      <c r="AE1107" s="4"/>
      <c r="AF1107" s="4"/>
      <c r="AG1107" s="4"/>
      <c r="AH1107" s="4"/>
      <c r="AI1107" s="4"/>
      <c r="AJ1107" s="4"/>
      <c r="AK1107" s="4"/>
      <c r="AL1107" s="4"/>
      <c r="AM1107" s="4"/>
      <c r="AN1107" s="4"/>
      <c r="AO1107" s="4"/>
      <c r="AP1107" s="4"/>
      <c r="AQ1107" s="4"/>
      <c r="AR1107" s="4"/>
      <c r="AS1107" s="4"/>
      <c r="AT1107" s="4"/>
      <c r="AU1107" s="4"/>
      <c r="AV1107" s="4"/>
      <c r="AW1107" s="4"/>
      <c r="AX1107" s="4"/>
      <c r="AY1107" s="4"/>
      <c r="AZ1107" s="4"/>
      <c r="BA1107" s="4"/>
      <c r="BB1107" s="4"/>
      <c r="BC1107" s="4"/>
      <c r="BD1107" s="4"/>
      <c r="BE1107" s="4"/>
      <c r="BF1107" s="4"/>
      <c r="BG1107" s="4"/>
      <c r="BH1107" s="4"/>
      <c r="BI1107" s="4"/>
      <c r="BJ1107" s="4"/>
      <c r="BK1107" s="4"/>
      <c r="BL1107" s="4"/>
      <c r="BM1107" s="4"/>
      <c r="BN1107" s="4"/>
      <c r="BO1107" s="4"/>
      <c r="BP1107" s="4"/>
      <c r="BQ1107" s="4"/>
      <c r="BR1107" s="4"/>
      <c r="BS1107" s="4"/>
      <c r="BT1107" s="4"/>
      <c r="BU1107" s="4"/>
      <c r="BV1107" s="4"/>
      <c r="BW1107" s="4"/>
      <c r="BX1107" s="4"/>
      <c r="BY1107" s="4"/>
      <c r="BZ1107" s="4"/>
      <c r="CA1107" s="4"/>
      <c r="CB1107" s="4"/>
      <c r="CC1107" s="4"/>
      <c r="CD1107" s="4"/>
      <c r="CE1107" s="4"/>
      <c r="CF1107" s="4"/>
      <c r="CG1107" s="4"/>
      <c r="CH1107" s="4"/>
      <c r="CI1107" s="4"/>
      <c r="CJ1107" s="4"/>
      <c r="CK1107" s="4"/>
      <c r="CL1107" s="4"/>
      <c r="CM1107" s="4"/>
      <c r="CN1107" s="4"/>
      <c r="CO1107" s="4"/>
      <c r="CP1107" s="4"/>
      <c r="CQ1107" s="4"/>
      <c r="CR1107" s="4"/>
      <c r="CS1107" s="4"/>
      <c r="CT1107" s="4"/>
      <c r="CU1107" s="4"/>
      <c r="CV1107" s="4"/>
      <c r="CW1107" s="4"/>
      <c r="CX1107" s="4"/>
      <c r="CY1107" s="4"/>
      <c r="CZ1107" s="4"/>
      <c r="DA1107" s="4"/>
      <c r="DB1107" s="4"/>
      <c r="DC1107" s="4"/>
      <c r="DD1107" s="4"/>
      <c r="DE1107" s="4"/>
      <c r="DF1107" s="4"/>
      <c r="DG1107" s="4"/>
      <c r="DH1107" s="4"/>
      <c r="DI1107" s="4"/>
      <c r="DJ1107" s="4"/>
      <c r="DK1107" s="4"/>
      <c r="DL1107" s="4"/>
      <c r="DM1107" s="4"/>
      <c r="DN1107" s="4"/>
      <c r="DO1107" s="4"/>
      <c r="DP1107" s="4"/>
      <c r="DQ1107" s="4"/>
      <c r="DR1107" s="4"/>
      <c r="DS1107" s="4"/>
      <c r="DT1107" s="4"/>
      <c r="DU1107" s="4"/>
      <c r="DV1107" s="4"/>
      <c r="DW1107" s="4"/>
      <c r="DX1107" s="4"/>
      <c r="DY1107" s="4"/>
      <c r="DZ1107" s="4"/>
      <c r="EA1107" s="4"/>
      <c r="EB1107" s="4"/>
      <c r="EC1107" s="4"/>
      <c r="ED1107" s="4"/>
      <c r="EE1107" s="4"/>
      <c r="EF1107" s="4"/>
      <c r="EG1107" s="4"/>
      <c r="EH1107" s="4"/>
      <c r="EI1107" s="4"/>
      <c r="EJ1107" s="4"/>
      <c r="EK1107" s="4"/>
      <c r="EL1107" s="4"/>
      <c r="EM1107" s="4"/>
      <c r="EN1107" s="4"/>
      <c r="EO1107" s="4"/>
      <c r="EP1107" s="4"/>
      <c r="EQ1107" s="4"/>
      <c r="ER1107" s="4"/>
      <c r="ES1107" s="4"/>
      <c r="ET1107" s="4"/>
      <c r="EU1107" s="4"/>
      <c r="EV1107" s="4"/>
      <c r="EW1107" s="4"/>
      <c r="EX1107" s="4"/>
      <c r="EY1107" s="4"/>
      <c r="EZ1107" s="4"/>
      <c r="FA1107" s="4"/>
      <c r="FB1107" s="4"/>
      <c r="FC1107" s="4"/>
      <c r="FD1107" s="4"/>
      <c r="FE1107" s="4"/>
      <c r="FF1107" s="4"/>
      <c r="FG1107" s="4"/>
      <c r="FH1107" s="4"/>
      <c r="FI1107" s="4"/>
      <c r="FJ1107" s="4"/>
      <c r="FK1107" s="4"/>
      <c r="FL1107" s="4"/>
      <c r="FM1107" s="4"/>
      <c r="FN1107" s="4"/>
      <c r="FO1107" s="4"/>
      <c r="FP1107" s="4"/>
      <c r="FQ1107" s="4"/>
      <c r="FR1107" s="4"/>
      <c r="FS1107" s="4"/>
      <c r="FT1107" s="4"/>
      <c r="FU1107" s="4"/>
      <c r="FV1107" s="4"/>
      <c r="FW1107" s="4"/>
      <c r="FX1107" s="4"/>
      <c r="FY1107" s="4"/>
      <c r="FZ1107" s="4"/>
      <c r="GA1107" s="4"/>
      <c r="GB1107" s="4"/>
      <c r="GC1107" s="4"/>
      <c r="GD1107" s="4"/>
      <c r="GE1107" s="4"/>
      <c r="GF1107" s="4"/>
      <c r="GG1107" s="4"/>
      <c r="GH1107" s="4"/>
      <c r="GI1107" s="4"/>
      <c r="GJ1107" s="4"/>
      <c r="GK1107" s="4"/>
      <c r="GL1107" s="4"/>
      <c r="GM1107" s="4"/>
      <c r="GN1107" s="4"/>
      <c r="GO1107" s="4"/>
      <c r="GP1107" s="4"/>
      <c r="GQ1107" s="4"/>
      <c r="GR1107" s="4"/>
      <c r="GS1107" s="4"/>
      <c r="GT1107" s="4"/>
      <c r="GU1107" s="4"/>
      <c r="GV1107" s="4"/>
      <c r="GW1107" s="4"/>
      <c r="GX1107" s="4"/>
      <c r="GY1107" s="4"/>
      <c r="GZ1107" s="4"/>
      <c r="HA1107" s="4"/>
      <c r="HB1107" s="4"/>
      <c r="HC1107" s="4"/>
      <c r="HD1107" s="4"/>
      <c r="HE1107" s="4"/>
      <c r="HF1107" s="4"/>
      <c r="HG1107" s="4"/>
      <c r="HH1107" s="4"/>
      <c r="HI1107" s="4"/>
      <c r="HJ1107" s="4"/>
      <c r="HK1107" s="4"/>
      <c r="HL1107" s="4"/>
      <c r="HM1107" s="4"/>
      <c r="HN1107" s="4"/>
      <c r="HO1107" s="4"/>
      <c r="HP1107" s="4"/>
      <c r="HQ1107" s="4"/>
      <c r="HR1107" s="4"/>
      <c r="HS1107" s="4"/>
      <c r="HT1107" s="4"/>
      <c r="HU1107" s="4"/>
      <c r="HV1107" s="4"/>
      <c r="HW1107" s="4"/>
      <c r="HX1107" s="4"/>
      <c r="HY1107" s="4"/>
      <c r="HZ1107" s="4"/>
      <c r="IA1107" s="4"/>
      <c r="IB1107" s="4"/>
      <c r="IC1107" s="4"/>
      <c r="ID1107" s="4"/>
      <c r="IE1107" s="4"/>
      <c r="IF1107" s="4"/>
      <c r="IG1107" s="4"/>
      <c r="IH1107" s="4"/>
      <c r="II1107" s="4"/>
      <c r="IJ1107" s="4"/>
      <c r="IK1107" s="4"/>
      <c r="IL1107" s="4"/>
      <c r="IM1107" s="4"/>
      <c r="IN1107" s="4"/>
      <c r="IO1107" s="4"/>
      <c r="IP1107" s="4"/>
      <c r="IQ1107" s="4"/>
      <c r="IR1107" s="4"/>
      <c r="IS1107" s="4"/>
      <c r="IT1107" s="4"/>
      <c r="IU1107" s="4"/>
      <c r="IV1107" s="4"/>
    </row>
    <row r="1109" spans="1:256" s="209" customFormat="1">
      <c r="A1109" s="121"/>
      <c r="B1109" s="115"/>
      <c r="C1109" s="116"/>
      <c r="D1109" s="117"/>
      <c r="E1109" s="118"/>
      <c r="F1109" s="119"/>
      <c r="G1109" s="120"/>
      <c r="H1109" s="5"/>
      <c r="I1109" s="39"/>
      <c r="J1109" s="40"/>
      <c r="K1109" s="41"/>
      <c r="L1109" s="37"/>
      <c r="N1109" s="38"/>
      <c r="O1109" s="38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  <c r="AC1109" s="4"/>
      <c r="AD1109" s="4"/>
      <c r="AE1109" s="4"/>
      <c r="AF1109" s="4"/>
      <c r="AG1109" s="4"/>
      <c r="AH1109" s="4"/>
      <c r="AI1109" s="4"/>
      <c r="AJ1109" s="4"/>
      <c r="AK1109" s="4"/>
      <c r="AL1109" s="4"/>
      <c r="AM1109" s="4"/>
      <c r="AN1109" s="4"/>
      <c r="AO1109" s="4"/>
      <c r="AP1109" s="4"/>
      <c r="AQ1109" s="4"/>
      <c r="AR1109" s="4"/>
      <c r="AS1109" s="4"/>
      <c r="AT1109" s="4"/>
      <c r="AU1109" s="4"/>
      <c r="AV1109" s="4"/>
      <c r="AW1109" s="4"/>
      <c r="AX1109" s="4"/>
      <c r="AY1109" s="4"/>
      <c r="AZ1109" s="4"/>
      <c r="BA1109" s="4"/>
      <c r="BB1109" s="4"/>
      <c r="BC1109" s="4"/>
      <c r="BD1109" s="4"/>
      <c r="BE1109" s="4"/>
      <c r="BF1109" s="4"/>
      <c r="BG1109" s="4"/>
      <c r="BH1109" s="4"/>
      <c r="BI1109" s="4"/>
      <c r="BJ1109" s="4"/>
      <c r="BK1109" s="4"/>
      <c r="BL1109" s="4"/>
      <c r="BM1109" s="4"/>
      <c r="BN1109" s="4"/>
      <c r="BO1109" s="4"/>
      <c r="BP1109" s="4"/>
      <c r="BQ1109" s="4"/>
      <c r="BR1109" s="4"/>
      <c r="BS1109" s="4"/>
      <c r="BT1109" s="4"/>
      <c r="BU1109" s="4"/>
      <c r="BV1109" s="4"/>
      <c r="BW1109" s="4"/>
      <c r="BX1109" s="4"/>
      <c r="BY1109" s="4"/>
      <c r="BZ1109" s="4"/>
      <c r="CA1109" s="4"/>
      <c r="CB1109" s="4"/>
      <c r="CC1109" s="4"/>
      <c r="CD1109" s="4"/>
      <c r="CE1109" s="4"/>
      <c r="CF1109" s="4"/>
      <c r="CG1109" s="4"/>
      <c r="CH1109" s="4"/>
      <c r="CI1109" s="4"/>
      <c r="CJ1109" s="4"/>
      <c r="CK1109" s="4"/>
      <c r="CL1109" s="4"/>
      <c r="CM1109" s="4"/>
      <c r="CN1109" s="4"/>
      <c r="CO1109" s="4"/>
      <c r="CP1109" s="4"/>
      <c r="CQ1109" s="4"/>
      <c r="CR1109" s="4"/>
      <c r="CS1109" s="4"/>
      <c r="CT1109" s="4"/>
      <c r="CU1109" s="4"/>
      <c r="CV1109" s="4"/>
      <c r="CW1109" s="4"/>
      <c r="CX1109" s="4"/>
      <c r="CY1109" s="4"/>
      <c r="CZ1109" s="4"/>
      <c r="DA1109" s="4"/>
      <c r="DB1109" s="4"/>
      <c r="DC1109" s="4"/>
      <c r="DD1109" s="4"/>
      <c r="DE1109" s="4"/>
      <c r="DF1109" s="4"/>
      <c r="DG1109" s="4"/>
      <c r="DH1109" s="4"/>
      <c r="DI1109" s="4"/>
      <c r="DJ1109" s="4"/>
      <c r="DK1109" s="4"/>
      <c r="DL1109" s="4"/>
      <c r="DM1109" s="4"/>
      <c r="DN1109" s="4"/>
      <c r="DO1109" s="4"/>
      <c r="DP1109" s="4"/>
      <c r="DQ1109" s="4"/>
      <c r="DR1109" s="4"/>
      <c r="DS1109" s="4"/>
      <c r="DT1109" s="4"/>
      <c r="DU1109" s="4"/>
      <c r="DV1109" s="4"/>
      <c r="DW1109" s="4"/>
      <c r="DX1109" s="4"/>
      <c r="DY1109" s="4"/>
      <c r="DZ1109" s="4"/>
      <c r="EA1109" s="4"/>
      <c r="EB1109" s="4"/>
      <c r="EC1109" s="4"/>
      <c r="ED1109" s="4"/>
      <c r="EE1109" s="4"/>
      <c r="EF1109" s="4"/>
      <c r="EG1109" s="4"/>
      <c r="EH1109" s="4"/>
      <c r="EI1109" s="4"/>
      <c r="EJ1109" s="4"/>
      <c r="EK1109" s="4"/>
      <c r="EL1109" s="4"/>
      <c r="EM1109" s="4"/>
      <c r="EN1109" s="4"/>
      <c r="EO1109" s="4"/>
      <c r="EP1109" s="4"/>
      <c r="EQ1109" s="4"/>
      <c r="ER1109" s="4"/>
      <c r="ES1109" s="4"/>
      <c r="ET1109" s="4"/>
      <c r="EU1109" s="4"/>
      <c r="EV1109" s="4"/>
      <c r="EW1109" s="4"/>
      <c r="EX1109" s="4"/>
      <c r="EY1109" s="4"/>
      <c r="EZ1109" s="4"/>
      <c r="FA1109" s="4"/>
      <c r="FB1109" s="4"/>
      <c r="FC1109" s="4"/>
      <c r="FD1109" s="4"/>
      <c r="FE1109" s="4"/>
      <c r="FF1109" s="4"/>
      <c r="FG1109" s="4"/>
      <c r="FH1109" s="4"/>
      <c r="FI1109" s="4"/>
      <c r="FJ1109" s="4"/>
      <c r="FK1109" s="4"/>
      <c r="FL1109" s="4"/>
      <c r="FM1109" s="4"/>
      <c r="FN1109" s="4"/>
      <c r="FO1109" s="4"/>
      <c r="FP1109" s="4"/>
      <c r="FQ1109" s="4"/>
      <c r="FR1109" s="4"/>
      <c r="FS1109" s="4"/>
      <c r="FT1109" s="4"/>
      <c r="FU1109" s="4"/>
      <c r="FV1109" s="4"/>
      <c r="FW1109" s="4"/>
      <c r="FX1109" s="4"/>
      <c r="FY1109" s="4"/>
      <c r="FZ1109" s="4"/>
      <c r="GA1109" s="4"/>
      <c r="GB1109" s="4"/>
      <c r="GC1109" s="4"/>
      <c r="GD1109" s="4"/>
      <c r="GE1109" s="4"/>
      <c r="GF1109" s="4"/>
      <c r="GG1109" s="4"/>
      <c r="GH1109" s="4"/>
      <c r="GI1109" s="4"/>
      <c r="GJ1109" s="4"/>
      <c r="GK1109" s="4"/>
      <c r="GL1109" s="4"/>
      <c r="GM1109" s="4"/>
      <c r="GN1109" s="4"/>
      <c r="GO1109" s="4"/>
      <c r="GP1109" s="4"/>
      <c r="GQ1109" s="4"/>
      <c r="GR1109" s="4"/>
      <c r="GS1109" s="4"/>
      <c r="GT1109" s="4"/>
      <c r="GU1109" s="4"/>
      <c r="GV1109" s="4"/>
      <c r="GW1109" s="4"/>
      <c r="GX1109" s="4"/>
      <c r="GY1109" s="4"/>
      <c r="GZ1109" s="4"/>
      <c r="HA1109" s="4"/>
      <c r="HB1109" s="4"/>
      <c r="HC1109" s="4"/>
      <c r="HD1109" s="4"/>
      <c r="HE1109" s="4"/>
      <c r="HF1109" s="4"/>
      <c r="HG1109" s="4"/>
      <c r="HH1109" s="4"/>
      <c r="HI1109" s="4"/>
      <c r="HJ1109" s="4"/>
      <c r="HK1109" s="4"/>
      <c r="HL1109" s="4"/>
      <c r="HM1109" s="4"/>
      <c r="HN1109" s="4"/>
      <c r="HO1109" s="4"/>
      <c r="HP1109" s="4"/>
      <c r="HQ1109" s="4"/>
      <c r="HR1109" s="4"/>
      <c r="HS1109" s="4"/>
      <c r="HT1109" s="4"/>
      <c r="HU1109" s="4"/>
      <c r="HV1109" s="4"/>
      <c r="HW1109" s="4"/>
      <c r="HX1109" s="4"/>
      <c r="HY1109" s="4"/>
      <c r="HZ1109" s="4"/>
      <c r="IA1109" s="4"/>
      <c r="IB1109" s="4"/>
      <c r="IC1109" s="4"/>
      <c r="ID1109" s="4"/>
      <c r="IE1109" s="4"/>
      <c r="IF1109" s="4"/>
      <c r="IG1109" s="4"/>
      <c r="IH1109" s="4"/>
      <c r="II1109" s="4"/>
      <c r="IJ1109" s="4"/>
      <c r="IK1109" s="4"/>
      <c r="IL1109" s="4"/>
      <c r="IM1109" s="4"/>
      <c r="IN1109" s="4"/>
      <c r="IO1109" s="4"/>
      <c r="IP1109" s="4"/>
      <c r="IQ1109" s="4"/>
      <c r="IR1109" s="4"/>
      <c r="IS1109" s="4"/>
      <c r="IT1109" s="4"/>
      <c r="IU1109" s="4"/>
      <c r="IV1109" s="4"/>
    </row>
    <row r="1110" spans="1:256" s="209" customFormat="1">
      <c r="A1110" s="121"/>
      <c r="B1110" s="115"/>
      <c r="C1110" s="116"/>
      <c r="D1110" s="117"/>
      <c r="E1110" s="118"/>
      <c r="F1110" s="119"/>
      <c r="G1110" s="120"/>
      <c r="H1110" s="5"/>
      <c r="I1110" s="39"/>
      <c r="J1110" s="40"/>
      <c r="K1110" s="41"/>
      <c r="L1110" s="37"/>
      <c r="N1110" s="38"/>
      <c r="O1110" s="38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  <c r="AC1110" s="4"/>
      <c r="AD1110" s="4"/>
      <c r="AE1110" s="4"/>
      <c r="AF1110" s="4"/>
      <c r="AG1110" s="4"/>
      <c r="AH1110" s="4"/>
      <c r="AI1110" s="4"/>
      <c r="AJ1110" s="4"/>
      <c r="AK1110" s="4"/>
      <c r="AL1110" s="4"/>
      <c r="AM1110" s="4"/>
      <c r="AN1110" s="4"/>
      <c r="AO1110" s="4"/>
      <c r="AP1110" s="4"/>
      <c r="AQ1110" s="4"/>
      <c r="AR1110" s="4"/>
      <c r="AS1110" s="4"/>
      <c r="AT1110" s="4"/>
      <c r="AU1110" s="4"/>
      <c r="AV1110" s="4"/>
      <c r="AW1110" s="4"/>
      <c r="AX1110" s="4"/>
      <c r="AY1110" s="4"/>
      <c r="AZ1110" s="4"/>
      <c r="BA1110" s="4"/>
      <c r="BB1110" s="4"/>
      <c r="BC1110" s="4"/>
      <c r="BD1110" s="4"/>
      <c r="BE1110" s="4"/>
      <c r="BF1110" s="4"/>
      <c r="BG1110" s="4"/>
      <c r="BH1110" s="4"/>
      <c r="BI1110" s="4"/>
      <c r="BJ1110" s="4"/>
      <c r="BK1110" s="4"/>
      <c r="BL1110" s="4"/>
      <c r="BM1110" s="4"/>
      <c r="BN1110" s="4"/>
      <c r="BO1110" s="4"/>
      <c r="BP1110" s="4"/>
      <c r="BQ1110" s="4"/>
      <c r="BR1110" s="4"/>
      <c r="BS1110" s="4"/>
      <c r="BT1110" s="4"/>
      <c r="BU1110" s="4"/>
      <c r="BV1110" s="4"/>
      <c r="BW1110" s="4"/>
      <c r="BX1110" s="4"/>
      <c r="BY1110" s="4"/>
      <c r="BZ1110" s="4"/>
      <c r="CA1110" s="4"/>
      <c r="CB1110" s="4"/>
      <c r="CC1110" s="4"/>
      <c r="CD1110" s="4"/>
      <c r="CE1110" s="4"/>
      <c r="CF1110" s="4"/>
      <c r="CG1110" s="4"/>
      <c r="CH1110" s="4"/>
      <c r="CI1110" s="4"/>
      <c r="CJ1110" s="4"/>
      <c r="CK1110" s="4"/>
      <c r="CL1110" s="4"/>
      <c r="CM1110" s="4"/>
      <c r="CN1110" s="4"/>
      <c r="CO1110" s="4"/>
      <c r="CP1110" s="4"/>
      <c r="CQ1110" s="4"/>
      <c r="CR1110" s="4"/>
      <c r="CS1110" s="4"/>
      <c r="CT1110" s="4"/>
      <c r="CU1110" s="4"/>
      <c r="CV1110" s="4"/>
      <c r="CW1110" s="4"/>
      <c r="CX1110" s="4"/>
      <c r="CY1110" s="4"/>
      <c r="CZ1110" s="4"/>
      <c r="DA1110" s="4"/>
      <c r="DB1110" s="4"/>
      <c r="DC1110" s="4"/>
      <c r="DD1110" s="4"/>
      <c r="DE1110" s="4"/>
      <c r="DF1110" s="4"/>
      <c r="DG1110" s="4"/>
      <c r="DH1110" s="4"/>
      <c r="DI1110" s="4"/>
      <c r="DJ1110" s="4"/>
      <c r="DK1110" s="4"/>
      <c r="DL1110" s="4"/>
      <c r="DM1110" s="4"/>
      <c r="DN1110" s="4"/>
      <c r="DO1110" s="4"/>
      <c r="DP1110" s="4"/>
      <c r="DQ1110" s="4"/>
      <c r="DR1110" s="4"/>
      <c r="DS1110" s="4"/>
      <c r="DT1110" s="4"/>
      <c r="DU1110" s="4"/>
      <c r="DV1110" s="4"/>
      <c r="DW1110" s="4"/>
      <c r="DX1110" s="4"/>
      <c r="DY1110" s="4"/>
      <c r="DZ1110" s="4"/>
      <c r="EA1110" s="4"/>
      <c r="EB1110" s="4"/>
      <c r="EC1110" s="4"/>
      <c r="ED1110" s="4"/>
      <c r="EE1110" s="4"/>
      <c r="EF1110" s="4"/>
      <c r="EG1110" s="4"/>
      <c r="EH1110" s="4"/>
      <c r="EI1110" s="4"/>
      <c r="EJ1110" s="4"/>
      <c r="EK1110" s="4"/>
      <c r="EL1110" s="4"/>
      <c r="EM1110" s="4"/>
      <c r="EN1110" s="4"/>
      <c r="EO1110" s="4"/>
      <c r="EP1110" s="4"/>
      <c r="EQ1110" s="4"/>
      <c r="ER1110" s="4"/>
      <c r="ES1110" s="4"/>
      <c r="ET1110" s="4"/>
      <c r="EU1110" s="4"/>
      <c r="EV1110" s="4"/>
      <c r="EW1110" s="4"/>
      <c r="EX1110" s="4"/>
      <c r="EY1110" s="4"/>
      <c r="EZ1110" s="4"/>
      <c r="FA1110" s="4"/>
      <c r="FB1110" s="4"/>
      <c r="FC1110" s="4"/>
      <c r="FD1110" s="4"/>
      <c r="FE1110" s="4"/>
      <c r="FF1110" s="4"/>
      <c r="FG1110" s="4"/>
      <c r="FH1110" s="4"/>
      <c r="FI1110" s="4"/>
      <c r="FJ1110" s="4"/>
      <c r="FK1110" s="4"/>
      <c r="FL1110" s="4"/>
      <c r="FM1110" s="4"/>
      <c r="FN1110" s="4"/>
      <c r="FO1110" s="4"/>
      <c r="FP1110" s="4"/>
      <c r="FQ1110" s="4"/>
      <c r="FR1110" s="4"/>
      <c r="FS1110" s="4"/>
      <c r="FT1110" s="4"/>
      <c r="FU1110" s="4"/>
      <c r="FV1110" s="4"/>
      <c r="FW1110" s="4"/>
      <c r="FX1110" s="4"/>
      <c r="FY1110" s="4"/>
      <c r="FZ1110" s="4"/>
      <c r="GA1110" s="4"/>
      <c r="GB1110" s="4"/>
      <c r="GC1110" s="4"/>
      <c r="GD1110" s="4"/>
      <c r="GE1110" s="4"/>
      <c r="GF1110" s="4"/>
      <c r="GG1110" s="4"/>
      <c r="GH1110" s="4"/>
      <c r="GI1110" s="4"/>
      <c r="GJ1110" s="4"/>
      <c r="GK1110" s="4"/>
      <c r="GL1110" s="4"/>
      <c r="GM1110" s="4"/>
      <c r="GN1110" s="4"/>
      <c r="GO1110" s="4"/>
      <c r="GP1110" s="4"/>
      <c r="GQ1110" s="4"/>
      <c r="GR1110" s="4"/>
      <c r="GS1110" s="4"/>
      <c r="GT1110" s="4"/>
      <c r="GU1110" s="4"/>
      <c r="GV1110" s="4"/>
      <c r="GW1110" s="4"/>
      <c r="GX1110" s="4"/>
      <c r="GY1110" s="4"/>
      <c r="GZ1110" s="4"/>
      <c r="HA1110" s="4"/>
      <c r="HB1110" s="4"/>
      <c r="HC1110" s="4"/>
      <c r="HD1110" s="4"/>
      <c r="HE1110" s="4"/>
      <c r="HF1110" s="4"/>
      <c r="HG1110" s="4"/>
      <c r="HH1110" s="4"/>
      <c r="HI1110" s="4"/>
      <c r="HJ1110" s="4"/>
      <c r="HK1110" s="4"/>
      <c r="HL1110" s="4"/>
      <c r="HM1110" s="4"/>
      <c r="HN1110" s="4"/>
      <c r="HO1110" s="4"/>
      <c r="HP1110" s="4"/>
      <c r="HQ1110" s="4"/>
      <c r="HR1110" s="4"/>
      <c r="HS1110" s="4"/>
      <c r="HT1110" s="4"/>
      <c r="HU1110" s="4"/>
      <c r="HV1110" s="4"/>
      <c r="HW1110" s="4"/>
      <c r="HX1110" s="4"/>
      <c r="HY1110" s="4"/>
      <c r="HZ1110" s="4"/>
      <c r="IA1110" s="4"/>
      <c r="IB1110" s="4"/>
      <c r="IC1110" s="4"/>
      <c r="ID1110" s="4"/>
      <c r="IE1110" s="4"/>
      <c r="IF1110" s="4"/>
      <c r="IG1110" s="4"/>
      <c r="IH1110" s="4"/>
      <c r="II1110" s="4"/>
      <c r="IJ1110" s="4"/>
      <c r="IK1110" s="4"/>
      <c r="IL1110" s="4"/>
      <c r="IM1110" s="4"/>
      <c r="IN1110" s="4"/>
      <c r="IO1110" s="4"/>
      <c r="IP1110" s="4"/>
      <c r="IQ1110" s="4"/>
      <c r="IR1110" s="4"/>
      <c r="IS1110" s="4"/>
      <c r="IT1110" s="4"/>
      <c r="IU1110" s="4"/>
      <c r="IV1110" s="4"/>
    </row>
    <row r="1111" spans="1:256" s="209" customFormat="1">
      <c r="A1111" s="121"/>
      <c r="B1111" s="115"/>
      <c r="C1111" s="116"/>
      <c r="D1111" s="117"/>
      <c r="E1111" s="118"/>
      <c r="F1111" s="119"/>
      <c r="G1111" s="120"/>
      <c r="H1111" s="5"/>
      <c r="I1111" s="39"/>
      <c r="J1111" s="40"/>
      <c r="K1111" s="41"/>
      <c r="L1111" s="37"/>
      <c r="N1111" s="38"/>
      <c r="O1111" s="38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  <c r="AC1111" s="4"/>
      <c r="AD1111" s="4"/>
      <c r="AE1111" s="4"/>
      <c r="AF1111" s="4"/>
      <c r="AG1111" s="4"/>
      <c r="AH1111" s="4"/>
      <c r="AI1111" s="4"/>
      <c r="AJ1111" s="4"/>
      <c r="AK1111" s="4"/>
      <c r="AL1111" s="4"/>
      <c r="AM1111" s="4"/>
      <c r="AN1111" s="4"/>
      <c r="AO1111" s="4"/>
      <c r="AP1111" s="4"/>
      <c r="AQ1111" s="4"/>
      <c r="AR1111" s="4"/>
      <c r="AS1111" s="4"/>
      <c r="AT1111" s="4"/>
      <c r="AU1111" s="4"/>
      <c r="AV1111" s="4"/>
      <c r="AW1111" s="4"/>
      <c r="AX1111" s="4"/>
      <c r="AY1111" s="4"/>
      <c r="AZ1111" s="4"/>
      <c r="BA1111" s="4"/>
      <c r="BB1111" s="4"/>
      <c r="BC1111" s="4"/>
      <c r="BD1111" s="4"/>
      <c r="BE1111" s="4"/>
      <c r="BF1111" s="4"/>
      <c r="BG1111" s="4"/>
      <c r="BH1111" s="4"/>
      <c r="BI1111" s="4"/>
      <c r="BJ1111" s="4"/>
      <c r="BK1111" s="4"/>
      <c r="BL1111" s="4"/>
      <c r="BM1111" s="4"/>
      <c r="BN1111" s="4"/>
      <c r="BO1111" s="4"/>
      <c r="BP1111" s="4"/>
      <c r="BQ1111" s="4"/>
      <c r="BR1111" s="4"/>
      <c r="BS1111" s="4"/>
      <c r="BT1111" s="4"/>
      <c r="BU1111" s="4"/>
      <c r="BV1111" s="4"/>
      <c r="BW1111" s="4"/>
      <c r="BX1111" s="4"/>
      <c r="BY1111" s="4"/>
      <c r="BZ1111" s="4"/>
      <c r="CA1111" s="4"/>
      <c r="CB1111" s="4"/>
      <c r="CC1111" s="4"/>
      <c r="CD1111" s="4"/>
      <c r="CE1111" s="4"/>
      <c r="CF1111" s="4"/>
      <c r="CG1111" s="4"/>
      <c r="CH1111" s="4"/>
      <c r="CI1111" s="4"/>
      <c r="CJ1111" s="4"/>
      <c r="CK1111" s="4"/>
      <c r="CL1111" s="4"/>
      <c r="CM1111" s="4"/>
      <c r="CN1111" s="4"/>
      <c r="CO1111" s="4"/>
      <c r="CP1111" s="4"/>
      <c r="CQ1111" s="4"/>
      <c r="CR1111" s="4"/>
      <c r="CS1111" s="4"/>
      <c r="CT1111" s="4"/>
      <c r="CU1111" s="4"/>
      <c r="CV1111" s="4"/>
      <c r="CW1111" s="4"/>
      <c r="CX1111" s="4"/>
      <c r="CY1111" s="4"/>
      <c r="CZ1111" s="4"/>
      <c r="DA1111" s="4"/>
      <c r="DB1111" s="4"/>
      <c r="DC1111" s="4"/>
      <c r="DD1111" s="4"/>
      <c r="DE1111" s="4"/>
      <c r="DF1111" s="4"/>
      <c r="DG1111" s="4"/>
      <c r="DH1111" s="4"/>
      <c r="DI1111" s="4"/>
      <c r="DJ1111" s="4"/>
      <c r="DK1111" s="4"/>
      <c r="DL1111" s="4"/>
      <c r="DM1111" s="4"/>
      <c r="DN1111" s="4"/>
      <c r="DO1111" s="4"/>
      <c r="DP1111" s="4"/>
      <c r="DQ1111" s="4"/>
      <c r="DR1111" s="4"/>
      <c r="DS1111" s="4"/>
      <c r="DT1111" s="4"/>
      <c r="DU1111" s="4"/>
      <c r="DV1111" s="4"/>
      <c r="DW1111" s="4"/>
      <c r="DX1111" s="4"/>
      <c r="DY1111" s="4"/>
      <c r="DZ1111" s="4"/>
      <c r="EA1111" s="4"/>
      <c r="EB1111" s="4"/>
      <c r="EC1111" s="4"/>
      <c r="ED1111" s="4"/>
      <c r="EE1111" s="4"/>
      <c r="EF1111" s="4"/>
      <c r="EG1111" s="4"/>
      <c r="EH1111" s="4"/>
      <c r="EI1111" s="4"/>
      <c r="EJ1111" s="4"/>
      <c r="EK1111" s="4"/>
      <c r="EL1111" s="4"/>
      <c r="EM1111" s="4"/>
      <c r="EN1111" s="4"/>
      <c r="EO1111" s="4"/>
      <c r="EP1111" s="4"/>
      <c r="EQ1111" s="4"/>
      <c r="ER1111" s="4"/>
      <c r="ES1111" s="4"/>
      <c r="ET1111" s="4"/>
      <c r="EU1111" s="4"/>
      <c r="EV1111" s="4"/>
      <c r="EW1111" s="4"/>
      <c r="EX1111" s="4"/>
      <c r="EY1111" s="4"/>
      <c r="EZ1111" s="4"/>
      <c r="FA1111" s="4"/>
      <c r="FB1111" s="4"/>
      <c r="FC1111" s="4"/>
      <c r="FD1111" s="4"/>
      <c r="FE1111" s="4"/>
      <c r="FF1111" s="4"/>
      <c r="FG1111" s="4"/>
      <c r="FH1111" s="4"/>
      <c r="FI1111" s="4"/>
      <c r="FJ1111" s="4"/>
      <c r="FK1111" s="4"/>
      <c r="FL1111" s="4"/>
      <c r="FM1111" s="4"/>
      <c r="FN1111" s="4"/>
      <c r="FO1111" s="4"/>
      <c r="FP1111" s="4"/>
      <c r="FQ1111" s="4"/>
      <c r="FR1111" s="4"/>
      <c r="FS1111" s="4"/>
      <c r="FT1111" s="4"/>
      <c r="FU1111" s="4"/>
      <c r="FV1111" s="4"/>
      <c r="FW1111" s="4"/>
      <c r="FX1111" s="4"/>
      <c r="FY1111" s="4"/>
      <c r="FZ1111" s="4"/>
      <c r="GA1111" s="4"/>
      <c r="GB1111" s="4"/>
      <c r="GC1111" s="4"/>
      <c r="GD1111" s="4"/>
      <c r="GE1111" s="4"/>
      <c r="GF1111" s="4"/>
      <c r="GG1111" s="4"/>
      <c r="GH1111" s="4"/>
      <c r="GI1111" s="4"/>
      <c r="GJ1111" s="4"/>
      <c r="GK1111" s="4"/>
      <c r="GL1111" s="4"/>
      <c r="GM1111" s="4"/>
      <c r="GN1111" s="4"/>
      <c r="GO1111" s="4"/>
      <c r="GP1111" s="4"/>
      <c r="GQ1111" s="4"/>
      <c r="GR1111" s="4"/>
      <c r="GS1111" s="4"/>
      <c r="GT1111" s="4"/>
      <c r="GU1111" s="4"/>
      <c r="GV1111" s="4"/>
      <c r="GW1111" s="4"/>
      <c r="GX1111" s="4"/>
      <c r="GY1111" s="4"/>
      <c r="GZ1111" s="4"/>
      <c r="HA1111" s="4"/>
      <c r="HB1111" s="4"/>
      <c r="HC1111" s="4"/>
      <c r="HD1111" s="4"/>
      <c r="HE1111" s="4"/>
      <c r="HF1111" s="4"/>
      <c r="HG1111" s="4"/>
      <c r="HH1111" s="4"/>
      <c r="HI1111" s="4"/>
      <c r="HJ1111" s="4"/>
      <c r="HK1111" s="4"/>
      <c r="HL1111" s="4"/>
      <c r="HM1111" s="4"/>
      <c r="HN1111" s="4"/>
      <c r="HO1111" s="4"/>
      <c r="HP1111" s="4"/>
      <c r="HQ1111" s="4"/>
      <c r="HR1111" s="4"/>
      <c r="HS1111" s="4"/>
      <c r="HT1111" s="4"/>
      <c r="HU1111" s="4"/>
      <c r="HV1111" s="4"/>
      <c r="HW1111" s="4"/>
      <c r="HX1111" s="4"/>
      <c r="HY1111" s="4"/>
      <c r="HZ1111" s="4"/>
      <c r="IA1111" s="4"/>
      <c r="IB1111" s="4"/>
      <c r="IC1111" s="4"/>
      <c r="ID1111" s="4"/>
      <c r="IE1111" s="4"/>
      <c r="IF1111" s="4"/>
      <c r="IG1111" s="4"/>
      <c r="IH1111" s="4"/>
      <c r="II1111" s="4"/>
      <c r="IJ1111" s="4"/>
      <c r="IK1111" s="4"/>
      <c r="IL1111" s="4"/>
      <c r="IM1111" s="4"/>
      <c r="IN1111" s="4"/>
      <c r="IO1111" s="4"/>
      <c r="IP1111" s="4"/>
      <c r="IQ1111" s="4"/>
      <c r="IR1111" s="4"/>
      <c r="IS1111" s="4"/>
      <c r="IT1111" s="4"/>
      <c r="IU1111" s="4"/>
      <c r="IV1111" s="4"/>
    </row>
    <row r="1113" spans="1:256" s="209" customFormat="1">
      <c r="A1113" s="121"/>
      <c r="B1113" s="115"/>
      <c r="C1113" s="116"/>
      <c r="D1113" s="117"/>
      <c r="E1113" s="118"/>
      <c r="F1113" s="119"/>
      <c r="G1113" s="120"/>
      <c r="H1113" s="5"/>
      <c r="I1113" s="39"/>
      <c r="J1113" s="40"/>
      <c r="K1113" s="41"/>
      <c r="L1113" s="37"/>
      <c r="N1113" s="38"/>
      <c r="O1113" s="38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  <c r="AL1113" s="4"/>
      <c r="AM1113" s="4"/>
      <c r="AN1113" s="4"/>
      <c r="AO1113" s="4"/>
      <c r="AP1113" s="4"/>
      <c r="AQ1113" s="4"/>
      <c r="AR1113" s="4"/>
      <c r="AS1113" s="4"/>
      <c r="AT1113" s="4"/>
      <c r="AU1113" s="4"/>
      <c r="AV1113" s="4"/>
      <c r="AW1113" s="4"/>
      <c r="AX1113" s="4"/>
      <c r="AY1113" s="4"/>
      <c r="AZ1113" s="4"/>
      <c r="BA1113" s="4"/>
      <c r="BB1113" s="4"/>
      <c r="BC1113" s="4"/>
      <c r="BD1113" s="4"/>
      <c r="BE1113" s="4"/>
      <c r="BF1113" s="4"/>
      <c r="BG1113" s="4"/>
      <c r="BH1113" s="4"/>
      <c r="BI1113" s="4"/>
      <c r="BJ1113" s="4"/>
      <c r="BK1113" s="4"/>
      <c r="BL1113" s="4"/>
      <c r="BM1113" s="4"/>
      <c r="BN1113" s="4"/>
      <c r="BO1113" s="4"/>
      <c r="BP1113" s="4"/>
      <c r="BQ1113" s="4"/>
      <c r="BR1113" s="4"/>
      <c r="BS1113" s="4"/>
      <c r="BT1113" s="4"/>
      <c r="BU1113" s="4"/>
      <c r="BV1113" s="4"/>
      <c r="BW1113" s="4"/>
      <c r="BX1113" s="4"/>
      <c r="BY1113" s="4"/>
      <c r="BZ1113" s="4"/>
      <c r="CA1113" s="4"/>
      <c r="CB1113" s="4"/>
      <c r="CC1113" s="4"/>
      <c r="CD1113" s="4"/>
      <c r="CE1113" s="4"/>
      <c r="CF1113" s="4"/>
      <c r="CG1113" s="4"/>
      <c r="CH1113" s="4"/>
      <c r="CI1113" s="4"/>
      <c r="CJ1113" s="4"/>
      <c r="CK1113" s="4"/>
      <c r="CL1113" s="4"/>
      <c r="CM1113" s="4"/>
      <c r="CN1113" s="4"/>
      <c r="CO1113" s="4"/>
      <c r="CP1113" s="4"/>
      <c r="CQ1113" s="4"/>
      <c r="CR1113" s="4"/>
      <c r="CS1113" s="4"/>
      <c r="CT1113" s="4"/>
      <c r="CU1113" s="4"/>
      <c r="CV1113" s="4"/>
      <c r="CW1113" s="4"/>
      <c r="CX1113" s="4"/>
      <c r="CY1113" s="4"/>
      <c r="CZ1113" s="4"/>
      <c r="DA1113" s="4"/>
      <c r="DB1113" s="4"/>
      <c r="DC1113" s="4"/>
      <c r="DD1113" s="4"/>
      <c r="DE1113" s="4"/>
      <c r="DF1113" s="4"/>
      <c r="DG1113" s="4"/>
      <c r="DH1113" s="4"/>
      <c r="DI1113" s="4"/>
      <c r="DJ1113" s="4"/>
      <c r="DK1113" s="4"/>
      <c r="DL1113" s="4"/>
      <c r="DM1113" s="4"/>
      <c r="DN1113" s="4"/>
      <c r="DO1113" s="4"/>
      <c r="DP1113" s="4"/>
      <c r="DQ1113" s="4"/>
      <c r="DR1113" s="4"/>
      <c r="DS1113" s="4"/>
      <c r="DT1113" s="4"/>
      <c r="DU1113" s="4"/>
      <c r="DV1113" s="4"/>
      <c r="DW1113" s="4"/>
      <c r="DX1113" s="4"/>
      <c r="DY1113" s="4"/>
      <c r="DZ1113" s="4"/>
      <c r="EA1113" s="4"/>
      <c r="EB1113" s="4"/>
      <c r="EC1113" s="4"/>
      <c r="ED1113" s="4"/>
      <c r="EE1113" s="4"/>
      <c r="EF1113" s="4"/>
      <c r="EG1113" s="4"/>
      <c r="EH1113" s="4"/>
      <c r="EI1113" s="4"/>
      <c r="EJ1113" s="4"/>
      <c r="EK1113" s="4"/>
      <c r="EL1113" s="4"/>
      <c r="EM1113" s="4"/>
      <c r="EN1113" s="4"/>
      <c r="EO1113" s="4"/>
      <c r="EP1113" s="4"/>
      <c r="EQ1113" s="4"/>
      <c r="ER1113" s="4"/>
      <c r="ES1113" s="4"/>
      <c r="ET1113" s="4"/>
      <c r="EU1113" s="4"/>
      <c r="EV1113" s="4"/>
      <c r="EW1113" s="4"/>
      <c r="EX1113" s="4"/>
      <c r="EY1113" s="4"/>
      <c r="EZ1113" s="4"/>
      <c r="FA1113" s="4"/>
      <c r="FB1113" s="4"/>
      <c r="FC1113" s="4"/>
      <c r="FD1113" s="4"/>
      <c r="FE1113" s="4"/>
      <c r="FF1113" s="4"/>
      <c r="FG1113" s="4"/>
      <c r="FH1113" s="4"/>
      <c r="FI1113" s="4"/>
      <c r="FJ1113" s="4"/>
      <c r="FK1113" s="4"/>
      <c r="FL1113" s="4"/>
      <c r="FM1113" s="4"/>
      <c r="FN1113" s="4"/>
      <c r="FO1113" s="4"/>
      <c r="FP1113" s="4"/>
      <c r="FQ1113" s="4"/>
      <c r="FR1113" s="4"/>
      <c r="FS1113" s="4"/>
      <c r="FT1113" s="4"/>
      <c r="FU1113" s="4"/>
      <c r="FV1113" s="4"/>
      <c r="FW1113" s="4"/>
      <c r="FX1113" s="4"/>
      <c r="FY1113" s="4"/>
      <c r="FZ1113" s="4"/>
      <c r="GA1113" s="4"/>
      <c r="GB1113" s="4"/>
      <c r="GC1113" s="4"/>
      <c r="GD1113" s="4"/>
      <c r="GE1113" s="4"/>
      <c r="GF1113" s="4"/>
      <c r="GG1113" s="4"/>
      <c r="GH1113" s="4"/>
      <c r="GI1113" s="4"/>
      <c r="GJ1113" s="4"/>
      <c r="GK1113" s="4"/>
      <c r="GL1113" s="4"/>
      <c r="GM1113" s="4"/>
      <c r="GN1113" s="4"/>
      <c r="GO1113" s="4"/>
      <c r="GP1113" s="4"/>
      <c r="GQ1113" s="4"/>
      <c r="GR1113" s="4"/>
      <c r="GS1113" s="4"/>
      <c r="GT1113" s="4"/>
      <c r="GU1113" s="4"/>
      <c r="GV1113" s="4"/>
      <c r="GW1113" s="4"/>
      <c r="GX1113" s="4"/>
      <c r="GY1113" s="4"/>
      <c r="GZ1113" s="4"/>
      <c r="HA1113" s="4"/>
      <c r="HB1113" s="4"/>
      <c r="HC1113" s="4"/>
      <c r="HD1113" s="4"/>
      <c r="HE1113" s="4"/>
      <c r="HF1113" s="4"/>
      <c r="HG1113" s="4"/>
      <c r="HH1113" s="4"/>
      <c r="HI1113" s="4"/>
      <c r="HJ1113" s="4"/>
      <c r="HK1113" s="4"/>
      <c r="HL1113" s="4"/>
      <c r="HM1113" s="4"/>
      <c r="HN1113" s="4"/>
      <c r="HO1113" s="4"/>
      <c r="HP1113" s="4"/>
      <c r="HQ1113" s="4"/>
      <c r="HR1113" s="4"/>
      <c r="HS1113" s="4"/>
      <c r="HT1113" s="4"/>
      <c r="HU1113" s="4"/>
      <c r="HV1113" s="4"/>
      <c r="HW1113" s="4"/>
      <c r="HX1113" s="4"/>
      <c r="HY1113" s="4"/>
      <c r="HZ1113" s="4"/>
      <c r="IA1113" s="4"/>
      <c r="IB1113" s="4"/>
      <c r="IC1113" s="4"/>
      <c r="ID1113" s="4"/>
      <c r="IE1113" s="4"/>
      <c r="IF1113" s="4"/>
      <c r="IG1113" s="4"/>
      <c r="IH1113" s="4"/>
      <c r="II1113" s="4"/>
      <c r="IJ1113" s="4"/>
      <c r="IK1113" s="4"/>
      <c r="IL1113" s="4"/>
      <c r="IM1113" s="4"/>
      <c r="IN1113" s="4"/>
      <c r="IO1113" s="4"/>
      <c r="IP1113" s="4"/>
      <c r="IQ1113" s="4"/>
      <c r="IR1113" s="4"/>
      <c r="IS1113" s="4"/>
      <c r="IT1113" s="4"/>
      <c r="IU1113" s="4"/>
      <c r="IV1113" s="4"/>
    </row>
    <row r="1114" spans="1:256" s="209" customFormat="1">
      <c r="A1114" s="121"/>
      <c r="B1114" s="115"/>
      <c r="C1114" s="116"/>
      <c r="D1114" s="117"/>
      <c r="E1114" s="118"/>
      <c r="F1114" s="119"/>
      <c r="G1114" s="120"/>
      <c r="H1114" s="5"/>
      <c r="I1114" s="39"/>
      <c r="J1114" s="40"/>
      <c r="K1114" s="41"/>
      <c r="L1114" s="37"/>
      <c r="N1114" s="38"/>
      <c r="O1114" s="38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  <c r="AL1114" s="4"/>
      <c r="AM1114" s="4"/>
      <c r="AN1114" s="4"/>
      <c r="AO1114" s="4"/>
      <c r="AP1114" s="4"/>
      <c r="AQ1114" s="4"/>
      <c r="AR1114" s="4"/>
      <c r="AS1114" s="4"/>
      <c r="AT1114" s="4"/>
      <c r="AU1114" s="4"/>
      <c r="AV1114" s="4"/>
      <c r="AW1114" s="4"/>
      <c r="AX1114" s="4"/>
      <c r="AY1114" s="4"/>
      <c r="AZ1114" s="4"/>
      <c r="BA1114" s="4"/>
      <c r="BB1114" s="4"/>
      <c r="BC1114" s="4"/>
      <c r="BD1114" s="4"/>
      <c r="BE1114" s="4"/>
      <c r="BF1114" s="4"/>
      <c r="BG1114" s="4"/>
      <c r="BH1114" s="4"/>
      <c r="BI1114" s="4"/>
      <c r="BJ1114" s="4"/>
      <c r="BK1114" s="4"/>
      <c r="BL1114" s="4"/>
      <c r="BM1114" s="4"/>
      <c r="BN1114" s="4"/>
      <c r="BO1114" s="4"/>
      <c r="BP1114" s="4"/>
      <c r="BQ1114" s="4"/>
      <c r="BR1114" s="4"/>
      <c r="BS1114" s="4"/>
      <c r="BT1114" s="4"/>
      <c r="BU1114" s="4"/>
      <c r="BV1114" s="4"/>
      <c r="BW1114" s="4"/>
      <c r="BX1114" s="4"/>
      <c r="BY1114" s="4"/>
      <c r="BZ1114" s="4"/>
      <c r="CA1114" s="4"/>
      <c r="CB1114" s="4"/>
      <c r="CC1114" s="4"/>
      <c r="CD1114" s="4"/>
      <c r="CE1114" s="4"/>
      <c r="CF1114" s="4"/>
      <c r="CG1114" s="4"/>
      <c r="CH1114" s="4"/>
      <c r="CI1114" s="4"/>
      <c r="CJ1114" s="4"/>
      <c r="CK1114" s="4"/>
      <c r="CL1114" s="4"/>
      <c r="CM1114" s="4"/>
      <c r="CN1114" s="4"/>
      <c r="CO1114" s="4"/>
      <c r="CP1114" s="4"/>
      <c r="CQ1114" s="4"/>
      <c r="CR1114" s="4"/>
      <c r="CS1114" s="4"/>
      <c r="CT1114" s="4"/>
      <c r="CU1114" s="4"/>
      <c r="CV1114" s="4"/>
      <c r="CW1114" s="4"/>
      <c r="CX1114" s="4"/>
      <c r="CY1114" s="4"/>
      <c r="CZ1114" s="4"/>
      <c r="DA1114" s="4"/>
      <c r="DB1114" s="4"/>
      <c r="DC1114" s="4"/>
      <c r="DD1114" s="4"/>
      <c r="DE1114" s="4"/>
      <c r="DF1114" s="4"/>
      <c r="DG1114" s="4"/>
      <c r="DH1114" s="4"/>
      <c r="DI1114" s="4"/>
      <c r="DJ1114" s="4"/>
      <c r="DK1114" s="4"/>
      <c r="DL1114" s="4"/>
      <c r="DM1114" s="4"/>
      <c r="DN1114" s="4"/>
      <c r="DO1114" s="4"/>
      <c r="DP1114" s="4"/>
      <c r="DQ1114" s="4"/>
      <c r="DR1114" s="4"/>
      <c r="DS1114" s="4"/>
      <c r="DT1114" s="4"/>
      <c r="DU1114" s="4"/>
      <c r="DV1114" s="4"/>
      <c r="DW1114" s="4"/>
      <c r="DX1114" s="4"/>
      <c r="DY1114" s="4"/>
      <c r="DZ1114" s="4"/>
      <c r="EA1114" s="4"/>
      <c r="EB1114" s="4"/>
      <c r="EC1114" s="4"/>
      <c r="ED1114" s="4"/>
      <c r="EE1114" s="4"/>
      <c r="EF1114" s="4"/>
      <c r="EG1114" s="4"/>
      <c r="EH1114" s="4"/>
      <c r="EI1114" s="4"/>
      <c r="EJ1114" s="4"/>
      <c r="EK1114" s="4"/>
      <c r="EL1114" s="4"/>
      <c r="EM1114" s="4"/>
      <c r="EN1114" s="4"/>
      <c r="EO1114" s="4"/>
      <c r="EP1114" s="4"/>
      <c r="EQ1114" s="4"/>
      <c r="ER1114" s="4"/>
      <c r="ES1114" s="4"/>
      <c r="ET1114" s="4"/>
      <c r="EU1114" s="4"/>
      <c r="EV1114" s="4"/>
      <c r="EW1114" s="4"/>
      <c r="EX1114" s="4"/>
      <c r="EY1114" s="4"/>
      <c r="EZ1114" s="4"/>
      <c r="FA1114" s="4"/>
      <c r="FB1114" s="4"/>
      <c r="FC1114" s="4"/>
      <c r="FD1114" s="4"/>
      <c r="FE1114" s="4"/>
      <c r="FF1114" s="4"/>
      <c r="FG1114" s="4"/>
      <c r="FH1114" s="4"/>
      <c r="FI1114" s="4"/>
      <c r="FJ1114" s="4"/>
      <c r="FK1114" s="4"/>
      <c r="FL1114" s="4"/>
      <c r="FM1114" s="4"/>
      <c r="FN1114" s="4"/>
      <c r="FO1114" s="4"/>
      <c r="FP1114" s="4"/>
      <c r="FQ1114" s="4"/>
      <c r="FR1114" s="4"/>
      <c r="FS1114" s="4"/>
      <c r="FT1114" s="4"/>
      <c r="FU1114" s="4"/>
      <c r="FV1114" s="4"/>
      <c r="FW1114" s="4"/>
      <c r="FX1114" s="4"/>
      <c r="FY1114" s="4"/>
      <c r="FZ1114" s="4"/>
      <c r="GA1114" s="4"/>
      <c r="GB1114" s="4"/>
      <c r="GC1114" s="4"/>
      <c r="GD1114" s="4"/>
      <c r="GE1114" s="4"/>
      <c r="GF1114" s="4"/>
      <c r="GG1114" s="4"/>
      <c r="GH1114" s="4"/>
      <c r="GI1114" s="4"/>
      <c r="GJ1114" s="4"/>
      <c r="GK1114" s="4"/>
      <c r="GL1114" s="4"/>
      <c r="GM1114" s="4"/>
      <c r="GN1114" s="4"/>
      <c r="GO1114" s="4"/>
      <c r="GP1114" s="4"/>
      <c r="GQ1114" s="4"/>
      <c r="GR1114" s="4"/>
      <c r="GS1114" s="4"/>
      <c r="GT1114" s="4"/>
      <c r="GU1114" s="4"/>
      <c r="GV1114" s="4"/>
      <c r="GW1114" s="4"/>
      <c r="GX1114" s="4"/>
      <c r="GY1114" s="4"/>
      <c r="GZ1114" s="4"/>
      <c r="HA1114" s="4"/>
      <c r="HB1114" s="4"/>
      <c r="HC1114" s="4"/>
      <c r="HD1114" s="4"/>
      <c r="HE1114" s="4"/>
      <c r="HF1114" s="4"/>
      <c r="HG1114" s="4"/>
      <c r="HH1114" s="4"/>
      <c r="HI1114" s="4"/>
      <c r="HJ1114" s="4"/>
      <c r="HK1114" s="4"/>
      <c r="HL1114" s="4"/>
      <c r="HM1114" s="4"/>
      <c r="HN1114" s="4"/>
      <c r="HO1114" s="4"/>
      <c r="HP1114" s="4"/>
      <c r="HQ1114" s="4"/>
      <c r="HR1114" s="4"/>
      <c r="HS1114" s="4"/>
      <c r="HT1114" s="4"/>
      <c r="HU1114" s="4"/>
      <c r="HV1114" s="4"/>
      <c r="HW1114" s="4"/>
      <c r="HX1114" s="4"/>
      <c r="HY1114" s="4"/>
      <c r="HZ1114" s="4"/>
      <c r="IA1114" s="4"/>
      <c r="IB1114" s="4"/>
      <c r="IC1114" s="4"/>
      <c r="ID1114" s="4"/>
      <c r="IE1114" s="4"/>
      <c r="IF1114" s="4"/>
      <c r="IG1114" s="4"/>
      <c r="IH1114" s="4"/>
      <c r="II1114" s="4"/>
      <c r="IJ1114" s="4"/>
      <c r="IK1114" s="4"/>
      <c r="IL1114" s="4"/>
      <c r="IM1114" s="4"/>
      <c r="IN1114" s="4"/>
      <c r="IO1114" s="4"/>
      <c r="IP1114" s="4"/>
      <c r="IQ1114" s="4"/>
      <c r="IR1114" s="4"/>
      <c r="IS1114" s="4"/>
      <c r="IT1114" s="4"/>
      <c r="IU1114" s="4"/>
      <c r="IV1114" s="4"/>
    </row>
    <row r="1115" spans="1:256" s="209" customFormat="1">
      <c r="A1115" s="121"/>
      <c r="B1115" s="115"/>
      <c r="C1115" s="116"/>
      <c r="D1115" s="117"/>
      <c r="E1115" s="118"/>
      <c r="F1115" s="119"/>
      <c r="G1115" s="120"/>
      <c r="H1115" s="5"/>
      <c r="I1115" s="39"/>
      <c r="J1115" s="40"/>
      <c r="K1115" s="41"/>
      <c r="L1115" s="37"/>
      <c r="N1115" s="38"/>
      <c r="O1115" s="38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  <c r="AL1115" s="4"/>
      <c r="AM1115" s="4"/>
      <c r="AN1115" s="4"/>
      <c r="AO1115" s="4"/>
      <c r="AP1115" s="4"/>
      <c r="AQ1115" s="4"/>
      <c r="AR1115" s="4"/>
      <c r="AS1115" s="4"/>
      <c r="AT1115" s="4"/>
      <c r="AU1115" s="4"/>
      <c r="AV1115" s="4"/>
      <c r="AW1115" s="4"/>
      <c r="AX1115" s="4"/>
      <c r="AY1115" s="4"/>
      <c r="AZ1115" s="4"/>
      <c r="BA1115" s="4"/>
      <c r="BB1115" s="4"/>
      <c r="BC1115" s="4"/>
      <c r="BD1115" s="4"/>
      <c r="BE1115" s="4"/>
      <c r="BF1115" s="4"/>
      <c r="BG1115" s="4"/>
      <c r="BH1115" s="4"/>
      <c r="BI1115" s="4"/>
      <c r="BJ1115" s="4"/>
      <c r="BK1115" s="4"/>
      <c r="BL1115" s="4"/>
      <c r="BM1115" s="4"/>
      <c r="BN1115" s="4"/>
      <c r="BO1115" s="4"/>
      <c r="BP1115" s="4"/>
      <c r="BQ1115" s="4"/>
      <c r="BR1115" s="4"/>
      <c r="BS1115" s="4"/>
      <c r="BT1115" s="4"/>
      <c r="BU1115" s="4"/>
      <c r="BV1115" s="4"/>
      <c r="BW1115" s="4"/>
      <c r="BX1115" s="4"/>
      <c r="BY1115" s="4"/>
      <c r="BZ1115" s="4"/>
      <c r="CA1115" s="4"/>
      <c r="CB1115" s="4"/>
      <c r="CC1115" s="4"/>
      <c r="CD1115" s="4"/>
      <c r="CE1115" s="4"/>
      <c r="CF1115" s="4"/>
      <c r="CG1115" s="4"/>
      <c r="CH1115" s="4"/>
      <c r="CI1115" s="4"/>
      <c r="CJ1115" s="4"/>
      <c r="CK1115" s="4"/>
      <c r="CL1115" s="4"/>
      <c r="CM1115" s="4"/>
      <c r="CN1115" s="4"/>
      <c r="CO1115" s="4"/>
      <c r="CP1115" s="4"/>
      <c r="CQ1115" s="4"/>
      <c r="CR1115" s="4"/>
      <c r="CS1115" s="4"/>
      <c r="CT1115" s="4"/>
      <c r="CU1115" s="4"/>
      <c r="CV1115" s="4"/>
      <c r="CW1115" s="4"/>
      <c r="CX1115" s="4"/>
      <c r="CY1115" s="4"/>
      <c r="CZ1115" s="4"/>
      <c r="DA1115" s="4"/>
      <c r="DB1115" s="4"/>
      <c r="DC1115" s="4"/>
      <c r="DD1115" s="4"/>
      <c r="DE1115" s="4"/>
      <c r="DF1115" s="4"/>
      <c r="DG1115" s="4"/>
      <c r="DH1115" s="4"/>
      <c r="DI1115" s="4"/>
      <c r="DJ1115" s="4"/>
      <c r="DK1115" s="4"/>
      <c r="DL1115" s="4"/>
      <c r="DM1115" s="4"/>
      <c r="DN1115" s="4"/>
      <c r="DO1115" s="4"/>
      <c r="DP1115" s="4"/>
      <c r="DQ1115" s="4"/>
      <c r="DR1115" s="4"/>
      <c r="DS1115" s="4"/>
      <c r="DT1115" s="4"/>
      <c r="DU1115" s="4"/>
      <c r="DV1115" s="4"/>
      <c r="DW1115" s="4"/>
      <c r="DX1115" s="4"/>
      <c r="DY1115" s="4"/>
      <c r="DZ1115" s="4"/>
      <c r="EA1115" s="4"/>
      <c r="EB1115" s="4"/>
      <c r="EC1115" s="4"/>
      <c r="ED1115" s="4"/>
      <c r="EE1115" s="4"/>
      <c r="EF1115" s="4"/>
      <c r="EG1115" s="4"/>
      <c r="EH1115" s="4"/>
      <c r="EI1115" s="4"/>
      <c r="EJ1115" s="4"/>
      <c r="EK1115" s="4"/>
      <c r="EL1115" s="4"/>
      <c r="EM1115" s="4"/>
      <c r="EN1115" s="4"/>
      <c r="EO1115" s="4"/>
      <c r="EP1115" s="4"/>
      <c r="EQ1115" s="4"/>
      <c r="ER1115" s="4"/>
      <c r="ES1115" s="4"/>
      <c r="ET1115" s="4"/>
      <c r="EU1115" s="4"/>
      <c r="EV1115" s="4"/>
      <c r="EW1115" s="4"/>
      <c r="EX1115" s="4"/>
      <c r="EY1115" s="4"/>
      <c r="EZ1115" s="4"/>
      <c r="FA1115" s="4"/>
      <c r="FB1115" s="4"/>
      <c r="FC1115" s="4"/>
      <c r="FD1115" s="4"/>
      <c r="FE1115" s="4"/>
      <c r="FF1115" s="4"/>
      <c r="FG1115" s="4"/>
      <c r="FH1115" s="4"/>
      <c r="FI1115" s="4"/>
      <c r="FJ1115" s="4"/>
      <c r="FK1115" s="4"/>
      <c r="FL1115" s="4"/>
      <c r="FM1115" s="4"/>
      <c r="FN1115" s="4"/>
      <c r="FO1115" s="4"/>
      <c r="FP1115" s="4"/>
      <c r="FQ1115" s="4"/>
      <c r="FR1115" s="4"/>
      <c r="FS1115" s="4"/>
      <c r="FT1115" s="4"/>
      <c r="FU1115" s="4"/>
      <c r="FV1115" s="4"/>
      <c r="FW1115" s="4"/>
      <c r="FX1115" s="4"/>
      <c r="FY1115" s="4"/>
      <c r="FZ1115" s="4"/>
      <c r="GA1115" s="4"/>
      <c r="GB1115" s="4"/>
      <c r="GC1115" s="4"/>
      <c r="GD1115" s="4"/>
      <c r="GE1115" s="4"/>
      <c r="GF1115" s="4"/>
      <c r="GG1115" s="4"/>
      <c r="GH1115" s="4"/>
      <c r="GI1115" s="4"/>
      <c r="GJ1115" s="4"/>
      <c r="GK1115" s="4"/>
      <c r="GL1115" s="4"/>
      <c r="GM1115" s="4"/>
      <c r="GN1115" s="4"/>
      <c r="GO1115" s="4"/>
      <c r="GP1115" s="4"/>
      <c r="GQ1115" s="4"/>
      <c r="GR1115" s="4"/>
      <c r="GS1115" s="4"/>
      <c r="GT1115" s="4"/>
      <c r="GU1115" s="4"/>
      <c r="GV1115" s="4"/>
      <c r="GW1115" s="4"/>
      <c r="GX1115" s="4"/>
      <c r="GY1115" s="4"/>
      <c r="GZ1115" s="4"/>
      <c r="HA1115" s="4"/>
      <c r="HB1115" s="4"/>
      <c r="HC1115" s="4"/>
      <c r="HD1115" s="4"/>
      <c r="HE1115" s="4"/>
      <c r="HF1115" s="4"/>
      <c r="HG1115" s="4"/>
      <c r="HH1115" s="4"/>
      <c r="HI1115" s="4"/>
      <c r="HJ1115" s="4"/>
      <c r="HK1115" s="4"/>
      <c r="HL1115" s="4"/>
      <c r="HM1115" s="4"/>
      <c r="HN1115" s="4"/>
      <c r="HO1115" s="4"/>
      <c r="HP1115" s="4"/>
      <c r="HQ1115" s="4"/>
      <c r="HR1115" s="4"/>
      <c r="HS1115" s="4"/>
      <c r="HT1115" s="4"/>
      <c r="HU1115" s="4"/>
      <c r="HV1115" s="4"/>
      <c r="HW1115" s="4"/>
      <c r="HX1115" s="4"/>
      <c r="HY1115" s="4"/>
      <c r="HZ1115" s="4"/>
      <c r="IA1115" s="4"/>
      <c r="IB1115" s="4"/>
      <c r="IC1115" s="4"/>
      <c r="ID1115" s="4"/>
      <c r="IE1115" s="4"/>
      <c r="IF1115" s="4"/>
      <c r="IG1115" s="4"/>
      <c r="IH1115" s="4"/>
      <c r="II1115" s="4"/>
      <c r="IJ1115" s="4"/>
      <c r="IK1115" s="4"/>
      <c r="IL1115" s="4"/>
      <c r="IM1115" s="4"/>
      <c r="IN1115" s="4"/>
      <c r="IO1115" s="4"/>
      <c r="IP1115" s="4"/>
      <c r="IQ1115" s="4"/>
      <c r="IR1115" s="4"/>
      <c r="IS1115" s="4"/>
      <c r="IT1115" s="4"/>
      <c r="IU1115" s="4"/>
      <c r="IV1115" s="4"/>
    </row>
    <row r="1117" spans="1:256" s="209" customFormat="1">
      <c r="A1117" s="121"/>
      <c r="B1117" s="115"/>
      <c r="C1117" s="116"/>
      <c r="D1117" s="117"/>
      <c r="E1117" s="118"/>
      <c r="F1117" s="119"/>
      <c r="G1117" s="120"/>
      <c r="H1117" s="5"/>
      <c r="I1117" s="39"/>
      <c r="J1117" s="40"/>
      <c r="K1117" s="41"/>
      <c r="L1117" s="37"/>
      <c r="N1117" s="38"/>
      <c r="O1117" s="38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  <c r="AP1117" s="4"/>
      <c r="AQ1117" s="4"/>
      <c r="AR1117" s="4"/>
      <c r="AS1117" s="4"/>
      <c r="AT1117" s="4"/>
      <c r="AU1117" s="4"/>
      <c r="AV1117" s="4"/>
      <c r="AW1117" s="4"/>
      <c r="AX1117" s="4"/>
      <c r="AY1117" s="4"/>
      <c r="AZ1117" s="4"/>
      <c r="BA1117" s="4"/>
      <c r="BB1117" s="4"/>
      <c r="BC1117" s="4"/>
      <c r="BD1117" s="4"/>
      <c r="BE1117" s="4"/>
      <c r="BF1117" s="4"/>
      <c r="BG1117" s="4"/>
      <c r="BH1117" s="4"/>
      <c r="BI1117" s="4"/>
      <c r="BJ1117" s="4"/>
      <c r="BK1117" s="4"/>
      <c r="BL1117" s="4"/>
      <c r="BM1117" s="4"/>
      <c r="BN1117" s="4"/>
      <c r="BO1117" s="4"/>
      <c r="BP1117" s="4"/>
      <c r="BQ1117" s="4"/>
      <c r="BR1117" s="4"/>
      <c r="BS1117" s="4"/>
      <c r="BT1117" s="4"/>
      <c r="BU1117" s="4"/>
      <c r="BV1117" s="4"/>
      <c r="BW1117" s="4"/>
      <c r="BX1117" s="4"/>
      <c r="BY1117" s="4"/>
      <c r="BZ1117" s="4"/>
      <c r="CA1117" s="4"/>
      <c r="CB1117" s="4"/>
      <c r="CC1117" s="4"/>
      <c r="CD1117" s="4"/>
      <c r="CE1117" s="4"/>
      <c r="CF1117" s="4"/>
      <c r="CG1117" s="4"/>
      <c r="CH1117" s="4"/>
      <c r="CI1117" s="4"/>
      <c r="CJ1117" s="4"/>
      <c r="CK1117" s="4"/>
      <c r="CL1117" s="4"/>
      <c r="CM1117" s="4"/>
      <c r="CN1117" s="4"/>
      <c r="CO1117" s="4"/>
      <c r="CP1117" s="4"/>
      <c r="CQ1117" s="4"/>
      <c r="CR1117" s="4"/>
      <c r="CS1117" s="4"/>
      <c r="CT1117" s="4"/>
      <c r="CU1117" s="4"/>
      <c r="CV1117" s="4"/>
      <c r="CW1117" s="4"/>
      <c r="CX1117" s="4"/>
      <c r="CY1117" s="4"/>
      <c r="CZ1117" s="4"/>
      <c r="DA1117" s="4"/>
      <c r="DB1117" s="4"/>
      <c r="DC1117" s="4"/>
      <c r="DD1117" s="4"/>
      <c r="DE1117" s="4"/>
      <c r="DF1117" s="4"/>
      <c r="DG1117" s="4"/>
      <c r="DH1117" s="4"/>
      <c r="DI1117" s="4"/>
      <c r="DJ1117" s="4"/>
      <c r="DK1117" s="4"/>
      <c r="DL1117" s="4"/>
      <c r="DM1117" s="4"/>
      <c r="DN1117" s="4"/>
      <c r="DO1117" s="4"/>
      <c r="DP1117" s="4"/>
      <c r="DQ1117" s="4"/>
      <c r="DR1117" s="4"/>
      <c r="DS1117" s="4"/>
      <c r="DT1117" s="4"/>
      <c r="DU1117" s="4"/>
      <c r="DV1117" s="4"/>
      <c r="DW1117" s="4"/>
      <c r="DX1117" s="4"/>
      <c r="DY1117" s="4"/>
      <c r="DZ1117" s="4"/>
      <c r="EA1117" s="4"/>
      <c r="EB1117" s="4"/>
      <c r="EC1117" s="4"/>
      <c r="ED1117" s="4"/>
      <c r="EE1117" s="4"/>
      <c r="EF1117" s="4"/>
      <c r="EG1117" s="4"/>
      <c r="EH1117" s="4"/>
      <c r="EI1117" s="4"/>
      <c r="EJ1117" s="4"/>
      <c r="EK1117" s="4"/>
      <c r="EL1117" s="4"/>
      <c r="EM1117" s="4"/>
      <c r="EN1117" s="4"/>
      <c r="EO1117" s="4"/>
      <c r="EP1117" s="4"/>
      <c r="EQ1117" s="4"/>
      <c r="ER1117" s="4"/>
      <c r="ES1117" s="4"/>
      <c r="ET1117" s="4"/>
      <c r="EU1117" s="4"/>
      <c r="EV1117" s="4"/>
      <c r="EW1117" s="4"/>
      <c r="EX1117" s="4"/>
      <c r="EY1117" s="4"/>
      <c r="EZ1117" s="4"/>
      <c r="FA1117" s="4"/>
      <c r="FB1117" s="4"/>
      <c r="FC1117" s="4"/>
      <c r="FD1117" s="4"/>
      <c r="FE1117" s="4"/>
      <c r="FF1117" s="4"/>
      <c r="FG1117" s="4"/>
      <c r="FH1117" s="4"/>
      <c r="FI1117" s="4"/>
      <c r="FJ1117" s="4"/>
      <c r="FK1117" s="4"/>
      <c r="FL1117" s="4"/>
      <c r="FM1117" s="4"/>
      <c r="FN1117" s="4"/>
      <c r="FO1117" s="4"/>
      <c r="FP1117" s="4"/>
      <c r="FQ1117" s="4"/>
      <c r="FR1117" s="4"/>
      <c r="FS1117" s="4"/>
      <c r="FT1117" s="4"/>
      <c r="FU1117" s="4"/>
      <c r="FV1117" s="4"/>
      <c r="FW1117" s="4"/>
      <c r="FX1117" s="4"/>
      <c r="FY1117" s="4"/>
      <c r="FZ1117" s="4"/>
      <c r="GA1117" s="4"/>
      <c r="GB1117" s="4"/>
      <c r="GC1117" s="4"/>
      <c r="GD1117" s="4"/>
      <c r="GE1117" s="4"/>
      <c r="GF1117" s="4"/>
      <c r="GG1117" s="4"/>
      <c r="GH1117" s="4"/>
      <c r="GI1117" s="4"/>
      <c r="GJ1117" s="4"/>
      <c r="GK1117" s="4"/>
      <c r="GL1117" s="4"/>
      <c r="GM1117" s="4"/>
      <c r="GN1117" s="4"/>
      <c r="GO1117" s="4"/>
      <c r="GP1117" s="4"/>
      <c r="GQ1117" s="4"/>
      <c r="GR1117" s="4"/>
      <c r="GS1117" s="4"/>
      <c r="GT1117" s="4"/>
      <c r="GU1117" s="4"/>
      <c r="GV1117" s="4"/>
      <c r="GW1117" s="4"/>
      <c r="GX1117" s="4"/>
      <c r="GY1117" s="4"/>
      <c r="GZ1117" s="4"/>
      <c r="HA1117" s="4"/>
      <c r="HB1117" s="4"/>
      <c r="HC1117" s="4"/>
      <c r="HD1117" s="4"/>
      <c r="HE1117" s="4"/>
      <c r="HF1117" s="4"/>
      <c r="HG1117" s="4"/>
      <c r="HH1117" s="4"/>
      <c r="HI1117" s="4"/>
      <c r="HJ1117" s="4"/>
      <c r="HK1117" s="4"/>
      <c r="HL1117" s="4"/>
      <c r="HM1117" s="4"/>
      <c r="HN1117" s="4"/>
      <c r="HO1117" s="4"/>
      <c r="HP1117" s="4"/>
      <c r="HQ1117" s="4"/>
      <c r="HR1117" s="4"/>
      <c r="HS1117" s="4"/>
      <c r="HT1117" s="4"/>
      <c r="HU1117" s="4"/>
      <c r="HV1117" s="4"/>
      <c r="HW1117" s="4"/>
      <c r="HX1117" s="4"/>
      <c r="HY1117" s="4"/>
      <c r="HZ1117" s="4"/>
      <c r="IA1117" s="4"/>
      <c r="IB1117" s="4"/>
      <c r="IC1117" s="4"/>
      <c r="ID1117" s="4"/>
      <c r="IE1117" s="4"/>
      <c r="IF1117" s="4"/>
      <c r="IG1117" s="4"/>
      <c r="IH1117" s="4"/>
      <c r="II1117" s="4"/>
      <c r="IJ1117" s="4"/>
      <c r="IK1117" s="4"/>
      <c r="IL1117" s="4"/>
      <c r="IM1117" s="4"/>
      <c r="IN1117" s="4"/>
      <c r="IO1117" s="4"/>
      <c r="IP1117" s="4"/>
      <c r="IQ1117" s="4"/>
      <c r="IR1117" s="4"/>
      <c r="IS1117" s="4"/>
      <c r="IT1117" s="4"/>
      <c r="IU1117" s="4"/>
      <c r="IV1117" s="4"/>
    </row>
    <row r="1119" spans="1:256" s="209" customFormat="1">
      <c r="A1119" s="121"/>
      <c r="B1119" s="115"/>
      <c r="C1119" s="116"/>
      <c r="D1119" s="117"/>
      <c r="E1119" s="118"/>
      <c r="F1119" s="119"/>
      <c r="G1119" s="120"/>
      <c r="H1119" s="5"/>
      <c r="I1119" s="39"/>
      <c r="J1119" s="40"/>
      <c r="K1119" s="41"/>
      <c r="L1119" s="37"/>
      <c r="N1119" s="38"/>
      <c r="O1119" s="38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  <c r="AC1119" s="4"/>
      <c r="AD1119" s="4"/>
      <c r="AE1119" s="4"/>
      <c r="AF1119" s="4"/>
      <c r="AG1119" s="4"/>
      <c r="AH1119" s="4"/>
      <c r="AI1119" s="4"/>
      <c r="AJ1119" s="4"/>
      <c r="AK1119" s="4"/>
      <c r="AL1119" s="4"/>
      <c r="AM1119" s="4"/>
      <c r="AN1119" s="4"/>
      <c r="AO1119" s="4"/>
      <c r="AP1119" s="4"/>
      <c r="AQ1119" s="4"/>
      <c r="AR1119" s="4"/>
      <c r="AS1119" s="4"/>
      <c r="AT1119" s="4"/>
      <c r="AU1119" s="4"/>
      <c r="AV1119" s="4"/>
      <c r="AW1119" s="4"/>
      <c r="AX1119" s="4"/>
      <c r="AY1119" s="4"/>
      <c r="AZ1119" s="4"/>
      <c r="BA1119" s="4"/>
      <c r="BB1119" s="4"/>
      <c r="BC1119" s="4"/>
      <c r="BD1119" s="4"/>
      <c r="BE1119" s="4"/>
      <c r="BF1119" s="4"/>
      <c r="BG1119" s="4"/>
      <c r="BH1119" s="4"/>
      <c r="BI1119" s="4"/>
      <c r="BJ1119" s="4"/>
      <c r="BK1119" s="4"/>
      <c r="BL1119" s="4"/>
      <c r="BM1119" s="4"/>
      <c r="BN1119" s="4"/>
      <c r="BO1119" s="4"/>
      <c r="BP1119" s="4"/>
      <c r="BQ1119" s="4"/>
      <c r="BR1119" s="4"/>
      <c r="BS1119" s="4"/>
      <c r="BT1119" s="4"/>
      <c r="BU1119" s="4"/>
      <c r="BV1119" s="4"/>
      <c r="BW1119" s="4"/>
      <c r="BX1119" s="4"/>
      <c r="BY1119" s="4"/>
      <c r="BZ1119" s="4"/>
      <c r="CA1119" s="4"/>
      <c r="CB1119" s="4"/>
      <c r="CC1119" s="4"/>
      <c r="CD1119" s="4"/>
      <c r="CE1119" s="4"/>
      <c r="CF1119" s="4"/>
      <c r="CG1119" s="4"/>
      <c r="CH1119" s="4"/>
      <c r="CI1119" s="4"/>
      <c r="CJ1119" s="4"/>
      <c r="CK1119" s="4"/>
      <c r="CL1119" s="4"/>
      <c r="CM1119" s="4"/>
      <c r="CN1119" s="4"/>
      <c r="CO1119" s="4"/>
      <c r="CP1119" s="4"/>
      <c r="CQ1119" s="4"/>
      <c r="CR1119" s="4"/>
      <c r="CS1119" s="4"/>
      <c r="CT1119" s="4"/>
      <c r="CU1119" s="4"/>
      <c r="CV1119" s="4"/>
      <c r="CW1119" s="4"/>
      <c r="CX1119" s="4"/>
      <c r="CY1119" s="4"/>
      <c r="CZ1119" s="4"/>
      <c r="DA1119" s="4"/>
      <c r="DB1119" s="4"/>
      <c r="DC1119" s="4"/>
      <c r="DD1119" s="4"/>
      <c r="DE1119" s="4"/>
      <c r="DF1119" s="4"/>
      <c r="DG1119" s="4"/>
      <c r="DH1119" s="4"/>
      <c r="DI1119" s="4"/>
      <c r="DJ1119" s="4"/>
      <c r="DK1119" s="4"/>
      <c r="DL1119" s="4"/>
      <c r="DM1119" s="4"/>
      <c r="DN1119" s="4"/>
      <c r="DO1119" s="4"/>
      <c r="DP1119" s="4"/>
      <c r="DQ1119" s="4"/>
      <c r="DR1119" s="4"/>
      <c r="DS1119" s="4"/>
      <c r="DT1119" s="4"/>
      <c r="DU1119" s="4"/>
      <c r="DV1119" s="4"/>
      <c r="DW1119" s="4"/>
      <c r="DX1119" s="4"/>
      <c r="DY1119" s="4"/>
      <c r="DZ1119" s="4"/>
      <c r="EA1119" s="4"/>
      <c r="EB1119" s="4"/>
      <c r="EC1119" s="4"/>
      <c r="ED1119" s="4"/>
      <c r="EE1119" s="4"/>
      <c r="EF1119" s="4"/>
      <c r="EG1119" s="4"/>
      <c r="EH1119" s="4"/>
      <c r="EI1119" s="4"/>
      <c r="EJ1119" s="4"/>
      <c r="EK1119" s="4"/>
      <c r="EL1119" s="4"/>
      <c r="EM1119" s="4"/>
      <c r="EN1119" s="4"/>
      <c r="EO1119" s="4"/>
      <c r="EP1119" s="4"/>
      <c r="EQ1119" s="4"/>
      <c r="ER1119" s="4"/>
      <c r="ES1119" s="4"/>
      <c r="ET1119" s="4"/>
      <c r="EU1119" s="4"/>
      <c r="EV1119" s="4"/>
      <c r="EW1119" s="4"/>
      <c r="EX1119" s="4"/>
      <c r="EY1119" s="4"/>
      <c r="EZ1119" s="4"/>
      <c r="FA1119" s="4"/>
      <c r="FB1119" s="4"/>
      <c r="FC1119" s="4"/>
      <c r="FD1119" s="4"/>
      <c r="FE1119" s="4"/>
      <c r="FF1119" s="4"/>
      <c r="FG1119" s="4"/>
      <c r="FH1119" s="4"/>
      <c r="FI1119" s="4"/>
      <c r="FJ1119" s="4"/>
      <c r="FK1119" s="4"/>
      <c r="FL1119" s="4"/>
      <c r="FM1119" s="4"/>
      <c r="FN1119" s="4"/>
      <c r="FO1119" s="4"/>
      <c r="FP1119" s="4"/>
      <c r="FQ1119" s="4"/>
      <c r="FR1119" s="4"/>
      <c r="FS1119" s="4"/>
      <c r="FT1119" s="4"/>
      <c r="FU1119" s="4"/>
      <c r="FV1119" s="4"/>
      <c r="FW1119" s="4"/>
      <c r="FX1119" s="4"/>
      <c r="FY1119" s="4"/>
      <c r="FZ1119" s="4"/>
      <c r="GA1119" s="4"/>
      <c r="GB1119" s="4"/>
      <c r="GC1119" s="4"/>
      <c r="GD1119" s="4"/>
      <c r="GE1119" s="4"/>
      <c r="GF1119" s="4"/>
      <c r="GG1119" s="4"/>
      <c r="GH1119" s="4"/>
      <c r="GI1119" s="4"/>
      <c r="GJ1119" s="4"/>
      <c r="GK1119" s="4"/>
      <c r="GL1119" s="4"/>
      <c r="GM1119" s="4"/>
      <c r="GN1119" s="4"/>
      <c r="GO1119" s="4"/>
      <c r="GP1119" s="4"/>
      <c r="GQ1119" s="4"/>
      <c r="GR1119" s="4"/>
      <c r="GS1119" s="4"/>
      <c r="GT1119" s="4"/>
      <c r="GU1119" s="4"/>
      <c r="GV1119" s="4"/>
      <c r="GW1119" s="4"/>
      <c r="GX1119" s="4"/>
      <c r="GY1119" s="4"/>
      <c r="GZ1119" s="4"/>
      <c r="HA1119" s="4"/>
      <c r="HB1119" s="4"/>
      <c r="HC1119" s="4"/>
      <c r="HD1119" s="4"/>
      <c r="HE1119" s="4"/>
      <c r="HF1119" s="4"/>
      <c r="HG1119" s="4"/>
      <c r="HH1119" s="4"/>
      <c r="HI1119" s="4"/>
      <c r="HJ1119" s="4"/>
      <c r="HK1119" s="4"/>
      <c r="HL1119" s="4"/>
      <c r="HM1119" s="4"/>
      <c r="HN1119" s="4"/>
      <c r="HO1119" s="4"/>
      <c r="HP1119" s="4"/>
      <c r="HQ1119" s="4"/>
      <c r="HR1119" s="4"/>
      <c r="HS1119" s="4"/>
      <c r="HT1119" s="4"/>
      <c r="HU1119" s="4"/>
      <c r="HV1119" s="4"/>
      <c r="HW1119" s="4"/>
      <c r="HX1119" s="4"/>
      <c r="HY1119" s="4"/>
      <c r="HZ1119" s="4"/>
      <c r="IA1119" s="4"/>
      <c r="IB1119" s="4"/>
      <c r="IC1119" s="4"/>
      <c r="ID1119" s="4"/>
      <c r="IE1119" s="4"/>
      <c r="IF1119" s="4"/>
      <c r="IG1119" s="4"/>
      <c r="IH1119" s="4"/>
      <c r="II1119" s="4"/>
      <c r="IJ1119" s="4"/>
      <c r="IK1119" s="4"/>
      <c r="IL1119" s="4"/>
      <c r="IM1119" s="4"/>
      <c r="IN1119" s="4"/>
      <c r="IO1119" s="4"/>
      <c r="IP1119" s="4"/>
      <c r="IQ1119" s="4"/>
      <c r="IR1119" s="4"/>
      <c r="IS1119" s="4"/>
      <c r="IT1119" s="4"/>
      <c r="IU1119" s="4"/>
      <c r="IV1119" s="4"/>
    </row>
    <row r="1121" spans="1:256" s="209" customFormat="1">
      <c r="A1121" s="121"/>
      <c r="B1121" s="115"/>
      <c r="C1121" s="116"/>
      <c r="D1121" s="117"/>
      <c r="E1121" s="118"/>
      <c r="F1121" s="119"/>
      <c r="G1121" s="120"/>
      <c r="H1121" s="5"/>
      <c r="I1121" s="39"/>
      <c r="J1121" s="40"/>
      <c r="K1121" s="41"/>
      <c r="L1121" s="37"/>
      <c r="N1121" s="38"/>
      <c r="O1121" s="38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  <c r="AC1121" s="4"/>
      <c r="AD1121" s="4"/>
      <c r="AE1121" s="4"/>
      <c r="AF1121" s="4"/>
      <c r="AG1121" s="4"/>
      <c r="AH1121" s="4"/>
      <c r="AI1121" s="4"/>
      <c r="AJ1121" s="4"/>
      <c r="AK1121" s="4"/>
      <c r="AL1121" s="4"/>
      <c r="AM1121" s="4"/>
      <c r="AN1121" s="4"/>
      <c r="AO1121" s="4"/>
      <c r="AP1121" s="4"/>
      <c r="AQ1121" s="4"/>
      <c r="AR1121" s="4"/>
      <c r="AS1121" s="4"/>
      <c r="AT1121" s="4"/>
      <c r="AU1121" s="4"/>
      <c r="AV1121" s="4"/>
      <c r="AW1121" s="4"/>
      <c r="AX1121" s="4"/>
      <c r="AY1121" s="4"/>
      <c r="AZ1121" s="4"/>
      <c r="BA1121" s="4"/>
      <c r="BB1121" s="4"/>
      <c r="BC1121" s="4"/>
      <c r="BD1121" s="4"/>
      <c r="BE1121" s="4"/>
      <c r="BF1121" s="4"/>
      <c r="BG1121" s="4"/>
      <c r="BH1121" s="4"/>
      <c r="BI1121" s="4"/>
      <c r="BJ1121" s="4"/>
      <c r="BK1121" s="4"/>
      <c r="BL1121" s="4"/>
      <c r="BM1121" s="4"/>
      <c r="BN1121" s="4"/>
      <c r="BO1121" s="4"/>
      <c r="BP1121" s="4"/>
      <c r="BQ1121" s="4"/>
      <c r="BR1121" s="4"/>
      <c r="BS1121" s="4"/>
      <c r="BT1121" s="4"/>
      <c r="BU1121" s="4"/>
      <c r="BV1121" s="4"/>
      <c r="BW1121" s="4"/>
      <c r="BX1121" s="4"/>
      <c r="BY1121" s="4"/>
      <c r="BZ1121" s="4"/>
      <c r="CA1121" s="4"/>
      <c r="CB1121" s="4"/>
      <c r="CC1121" s="4"/>
      <c r="CD1121" s="4"/>
      <c r="CE1121" s="4"/>
      <c r="CF1121" s="4"/>
      <c r="CG1121" s="4"/>
      <c r="CH1121" s="4"/>
      <c r="CI1121" s="4"/>
      <c r="CJ1121" s="4"/>
      <c r="CK1121" s="4"/>
      <c r="CL1121" s="4"/>
      <c r="CM1121" s="4"/>
      <c r="CN1121" s="4"/>
      <c r="CO1121" s="4"/>
      <c r="CP1121" s="4"/>
      <c r="CQ1121" s="4"/>
      <c r="CR1121" s="4"/>
      <c r="CS1121" s="4"/>
      <c r="CT1121" s="4"/>
      <c r="CU1121" s="4"/>
      <c r="CV1121" s="4"/>
      <c r="CW1121" s="4"/>
      <c r="CX1121" s="4"/>
      <c r="CY1121" s="4"/>
      <c r="CZ1121" s="4"/>
      <c r="DA1121" s="4"/>
      <c r="DB1121" s="4"/>
      <c r="DC1121" s="4"/>
      <c r="DD1121" s="4"/>
      <c r="DE1121" s="4"/>
      <c r="DF1121" s="4"/>
      <c r="DG1121" s="4"/>
      <c r="DH1121" s="4"/>
      <c r="DI1121" s="4"/>
      <c r="DJ1121" s="4"/>
      <c r="DK1121" s="4"/>
      <c r="DL1121" s="4"/>
      <c r="DM1121" s="4"/>
      <c r="DN1121" s="4"/>
      <c r="DO1121" s="4"/>
      <c r="DP1121" s="4"/>
      <c r="DQ1121" s="4"/>
      <c r="DR1121" s="4"/>
      <c r="DS1121" s="4"/>
      <c r="DT1121" s="4"/>
      <c r="DU1121" s="4"/>
      <c r="DV1121" s="4"/>
      <c r="DW1121" s="4"/>
      <c r="DX1121" s="4"/>
      <c r="DY1121" s="4"/>
      <c r="DZ1121" s="4"/>
      <c r="EA1121" s="4"/>
      <c r="EB1121" s="4"/>
      <c r="EC1121" s="4"/>
      <c r="ED1121" s="4"/>
      <c r="EE1121" s="4"/>
      <c r="EF1121" s="4"/>
      <c r="EG1121" s="4"/>
      <c r="EH1121" s="4"/>
      <c r="EI1121" s="4"/>
      <c r="EJ1121" s="4"/>
      <c r="EK1121" s="4"/>
      <c r="EL1121" s="4"/>
      <c r="EM1121" s="4"/>
      <c r="EN1121" s="4"/>
      <c r="EO1121" s="4"/>
      <c r="EP1121" s="4"/>
      <c r="EQ1121" s="4"/>
      <c r="ER1121" s="4"/>
      <c r="ES1121" s="4"/>
      <c r="ET1121" s="4"/>
      <c r="EU1121" s="4"/>
      <c r="EV1121" s="4"/>
      <c r="EW1121" s="4"/>
      <c r="EX1121" s="4"/>
      <c r="EY1121" s="4"/>
      <c r="EZ1121" s="4"/>
      <c r="FA1121" s="4"/>
      <c r="FB1121" s="4"/>
      <c r="FC1121" s="4"/>
      <c r="FD1121" s="4"/>
      <c r="FE1121" s="4"/>
      <c r="FF1121" s="4"/>
      <c r="FG1121" s="4"/>
      <c r="FH1121" s="4"/>
      <c r="FI1121" s="4"/>
      <c r="FJ1121" s="4"/>
      <c r="FK1121" s="4"/>
      <c r="FL1121" s="4"/>
      <c r="FM1121" s="4"/>
      <c r="FN1121" s="4"/>
      <c r="FO1121" s="4"/>
      <c r="FP1121" s="4"/>
      <c r="FQ1121" s="4"/>
      <c r="FR1121" s="4"/>
      <c r="FS1121" s="4"/>
      <c r="FT1121" s="4"/>
      <c r="FU1121" s="4"/>
      <c r="FV1121" s="4"/>
      <c r="FW1121" s="4"/>
      <c r="FX1121" s="4"/>
      <c r="FY1121" s="4"/>
      <c r="FZ1121" s="4"/>
      <c r="GA1121" s="4"/>
      <c r="GB1121" s="4"/>
      <c r="GC1121" s="4"/>
      <c r="GD1121" s="4"/>
      <c r="GE1121" s="4"/>
      <c r="GF1121" s="4"/>
      <c r="GG1121" s="4"/>
      <c r="GH1121" s="4"/>
      <c r="GI1121" s="4"/>
      <c r="GJ1121" s="4"/>
      <c r="GK1121" s="4"/>
      <c r="GL1121" s="4"/>
      <c r="GM1121" s="4"/>
      <c r="GN1121" s="4"/>
      <c r="GO1121" s="4"/>
      <c r="GP1121" s="4"/>
      <c r="GQ1121" s="4"/>
      <c r="GR1121" s="4"/>
      <c r="GS1121" s="4"/>
      <c r="GT1121" s="4"/>
      <c r="GU1121" s="4"/>
      <c r="GV1121" s="4"/>
      <c r="GW1121" s="4"/>
      <c r="GX1121" s="4"/>
      <c r="GY1121" s="4"/>
      <c r="GZ1121" s="4"/>
      <c r="HA1121" s="4"/>
      <c r="HB1121" s="4"/>
      <c r="HC1121" s="4"/>
      <c r="HD1121" s="4"/>
      <c r="HE1121" s="4"/>
      <c r="HF1121" s="4"/>
      <c r="HG1121" s="4"/>
      <c r="HH1121" s="4"/>
      <c r="HI1121" s="4"/>
      <c r="HJ1121" s="4"/>
      <c r="HK1121" s="4"/>
      <c r="HL1121" s="4"/>
      <c r="HM1121" s="4"/>
      <c r="HN1121" s="4"/>
      <c r="HO1121" s="4"/>
      <c r="HP1121" s="4"/>
      <c r="HQ1121" s="4"/>
      <c r="HR1121" s="4"/>
      <c r="HS1121" s="4"/>
      <c r="HT1121" s="4"/>
      <c r="HU1121" s="4"/>
      <c r="HV1121" s="4"/>
      <c r="HW1121" s="4"/>
      <c r="HX1121" s="4"/>
      <c r="HY1121" s="4"/>
      <c r="HZ1121" s="4"/>
      <c r="IA1121" s="4"/>
      <c r="IB1121" s="4"/>
      <c r="IC1121" s="4"/>
      <c r="ID1121" s="4"/>
      <c r="IE1121" s="4"/>
      <c r="IF1121" s="4"/>
      <c r="IG1121" s="4"/>
      <c r="IH1121" s="4"/>
      <c r="II1121" s="4"/>
      <c r="IJ1121" s="4"/>
      <c r="IK1121" s="4"/>
      <c r="IL1121" s="4"/>
      <c r="IM1121" s="4"/>
      <c r="IN1121" s="4"/>
      <c r="IO1121" s="4"/>
      <c r="IP1121" s="4"/>
      <c r="IQ1121" s="4"/>
      <c r="IR1121" s="4"/>
      <c r="IS1121" s="4"/>
      <c r="IT1121" s="4"/>
      <c r="IU1121" s="4"/>
      <c r="IV1121" s="4"/>
    </row>
    <row r="1123" spans="1:256" s="209" customFormat="1">
      <c r="A1123" s="121"/>
      <c r="B1123" s="115"/>
      <c r="C1123" s="116"/>
      <c r="D1123" s="117"/>
      <c r="E1123" s="118"/>
      <c r="F1123" s="119"/>
      <c r="G1123" s="120"/>
      <c r="H1123" s="5"/>
      <c r="I1123" s="39"/>
      <c r="J1123" s="40"/>
      <c r="K1123" s="41"/>
      <c r="L1123" s="37"/>
      <c r="N1123" s="38"/>
      <c r="O1123" s="38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  <c r="AC1123" s="4"/>
      <c r="AD1123" s="4"/>
      <c r="AE1123" s="4"/>
      <c r="AF1123" s="4"/>
      <c r="AG1123" s="4"/>
      <c r="AH1123" s="4"/>
      <c r="AI1123" s="4"/>
      <c r="AJ1123" s="4"/>
      <c r="AK1123" s="4"/>
      <c r="AL1123" s="4"/>
      <c r="AM1123" s="4"/>
      <c r="AN1123" s="4"/>
      <c r="AO1123" s="4"/>
      <c r="AP1123" s="4"/>
      <c r="AQ1123" s="4"/>
      <c r="AR1123" s="4"/>
      <c r="AS1123" s="4"/>
      <c r="AT1123" s="4"/>
      <c r="AU1123" s="4"/>
      <c r="AV1123" s="4"/>
      <c r="AW1123" s="4"/>
      <c r="AX1123" s="4"/>
      <c r="AY1123" s="4"/>
      <c r="AZ1123" s="4"/>
      <c r="BA1123" s="4"/>
      <c r="BB1123" s="4"/>
      <c r="BC1123" s="4"/>
      <c r="BD1123" s="4"/>
      <c r="BE1123" s="4"/>
      <c r="BF1123" s="4"/>
      <c r="BG1123" s="4"/>
      <c r="BH1123" s="4"/>
      <c r="BI1123" s="4"/>
      <c r="BJ1123" s="4"/>
      <c r="BK1123" s="4"/>
      <c r="BL1123" s="4"/>
      <c r="BM1123" s="4"/>
      <c r="BN1123" s="4"/>
      <c r="BO1123" s="4"/>
      <c r="BP1123" s="4"/>
      <c r="BQ1123" s="4"/>
      <c r="BR1123" s="4"/>
      <c r="BS1123" s="4"/>
      <c r="BT1123" s="4"/>
      <c r="BU1123" s="4"/>
      <c r="BV1123" s="4"/>
      <c r="BW1123" s="4"/>
      <c r="BX1123" s="4"/>
      <c r="BY1123" s="4"/>
      <c r="BZ1123" s="4"/>
      <c r="CA1123" s="4"/>
      <c r="CB1123" s="4"/>
      <c r="CC1123" s="4"/>
      <c r="CD1123" s="4"/>
      <c r="CE1123" s="4"/>
      <c r="CF1123" s="4"/>
      <c r="CG1123" s="4"/>
      <c r="CH1123" s="4"/>
      <c r="CI1123" s="4"/>
      <c r="CJ1123" s="4"/>
      <c r="CK1123" s="4"/>
      <c r="CL1123" s="4"/>
      <c r="CM1123" s="4"/>
      <c r="CN1123" s="4"/>
      <c r="CO1123" s="4"/>
      <c r="CP1123" s="4"/>
      <c r="CQ1123" s="4"/>
      <c r="CR1123" s="4"/>
      <c r="CS1123" s="4"/>
      <c r="CT1123" s="4"/>
      <c r="CU1123" s="4"/>
      <c r="CV1123" s="4"/>
      <c r="CW1123" s="4"/>
      <c r="CX1123" s="4"/>
      <c r="CY1123" s="4"/>
      <c r="CZ1123" s="4"/>
      <c r="DA1123" s="4"/>
      <c r="DB1123" s="4"/>
      <c r="DC1123" s="4"/>
      <c r="DD1123" s="4"/>
      <c r="DE1123" s="4"/>
      <c r="DF1123" s="4"/>
      <c r="DG1123" s="4"/>
      <c r="DH1123" s="4"/>
      <c r="DI1123" s="4"/>
      <c r="DJ1123" s="4"/>
      <c r="DK1123" s="4"/>
      <c r="DL1123" s="4"/>
      <c r="DM1123" s="4"/>
      <c r="DN1123" s="4"/>
      <c r="DO1123" s="4"/>
      <c r="DP1123" s="4"/>
      <c r="DQ1123" s="4"/>
      <c r="DR1123" s="4"/>
      <c r="DS1123" s="4"/>
      <c r="DT1123" s="4"/>
      <c r="DU1123" s="4"/>
      <c r="DV1123" s="4"/>
      <c r="DW1123" s="4"/>
      <c r="DX1123" s="4"/>
      <c r="DY1123" s="4"/>
      <c r="DZ1123" s="4"/>
      <c r="EA1123" s="4"/>
      <c r="EB1123" s="4"/>
      <c r="EC1123" s="4"/>
      <c r="ED1123" s="4"/>
      <c r="EE1123" s="4"/>
      <c r="EF1123" s="4"/>
      <c r="EG1123" s="4"/>
      <c r="EH1123" s="4"/>
      <c r="EI1123" s="4"/>
      <c r="EJ1123" s="4"/>
      <c r="EK1123" s="4"/>
      <c r="EL1123" s="4"/>
      <c r="EM1123" s="4"/>
      <c r="EN1123" s="4"/>
      <c r="EO1123" s="4"/>
      <c r="EP1123" s="4"/>
      <c r="EQ1123" s="4"/>
      <c r="ER1123" s="4"/>
      <c r="ES1123" s="4"/>
      <c r="ET1123" s="4"/>
      <c r="EU1123" s="4"/>
      <c r="EV1123" s="4"/>
      <c r="EW1123" s="4"/>
      <c r="EX1123" s="4"/>
      <c r="EY1123" s="4"/>
      <c r="EZ1123" s="4"/>
      <c r="FA1123" s="4"/>
      <c r="FB1123" s="4"/>
      <c r="FC1123" s="4"/>
      <c r="FD1123" s="4"/>
      <c r="FE1123" s="4"/>
      <c r="FF1123" s="4"/>
      <c r="FG1123" s="4"/>
      <c r="FH1123" s="4"/>
      <c r="FI1123" s="4"/>
      <c r="FJ1123" s="4"/>
      <c r="FK1123" s="4"/>
      <c r="FL1123" s="4"/>
      <c r="FM1123" s="4"/>
      <c r="FN1123" s="4"/>
      <c r="FO1123" s="4"/>
      <c r="FP1123" s="4"/>
      <c r="FQ1123" s="4"/>
      <c r="FR1123" s="4"/>
      <c r="FS1123" s="4"/>
      <c r="FT1123" s="4"/>
      <c r="FU1123" s="4"/>
      <c r="FV1123" s="4"/>
      <c r="FW1123" s="4"/>
      <c r="FX1123" s="4"/>
      <c r="FY1123" s="4"/>
      <c r="FZ1123" s="4"/>
      <c r="GA1123" s="4"/>
      <c r="GB1123" s="4"/>
      <c r="GC1123" s="4"/>
      <c r="GD1123" s="4"/>
      <c r="GE1123" s="4"/>
      <c r="GF1123" s="4"/>
      <c r="GG1123" s="4"/>
      <c r="GH1123" s="4"/>
      <c r="GI1123" s="4"/>
      <c r="GJ1123" s="4"/>
      <c r="GK1123" s="4"/>
      <c r="GL1123" s="4"/>
      <c r="GM1123" s="4"/>
      <c r="GN1123" s="4"/>
      <c r="GO1123" s="4"/>
      <c r="GP1123" s="4"/>
      <c r="GQ1123" s="4"/>
      <c r="GR1123" s="4"/>
      <c r="GS1123" s="4"/>
      <c r="GT1123" s="4"/>
      <c r="GU1123" s="4"/>
      <c r="GV1123" s="4"/>
      <c r="GW1123" s="4"/>
      <c r="GX1123" s="4"/>
      <c r="GY1123" s="4"/>
      <c r="GZ1123" s="4"/>
      <c r="HA1123" s="4"/>
      <c r="HB1123" s="4"/>
      <c r="HC1123" s="4"/>
      <c r="HD1123" s="4"/>
      <c r="HE1123" s="4"/>
      <c r="HF1123" s="4"/>
      <c r="HG1123" s="4"/>
      <c r="HH1123" s="4"/>
      <c r="HI1123" s="4"/>
      <c r="HJ1123" s="4"/>
      <c r="HK1123" s="4"/>
      <c r="HL1123" s="4"/>
      <c r="HM1123" s="4"/>
      <c r="HN1123" s="4"/>
      <c r="HO1123" s="4"/>
      <c r="HP1123" s="4"/>
      <c r="HQ1123" s="4"/>
      <c r="HR1123" s="4"/>
      <c r="HS1123" s="4"/>
      <c r="HT1123" s="4"/>
      <c r="HU1123" s="4"/>
      <c r="HV1123" s="4"/>
      <c r="HW1123" s="4"/>
      <c r="HX1123" s="4"/>
      <c r="HY1123" s="4"/>
      <c r="HZ1123" s="4"/>
      <c r="IA1123" s="4"/>
      <c r="IB1123" s="4"/>
      <c r="IC1123" s="4"/>
      <c r="ID1123" s="4"/>
      <c r="IE1123" s="4"/>
      <c r="IF1123" s="4"/>
      <c r="IG1123" s="4"/>
      <c r="IH1123" s="4"/>
      <c r="II1123" s="4"/>
      <c r="IJ1123" s="4"/>
      <c r="IK1123" s="4"/>
      <c r="IL1123" s="4"/>
      <c r="IM1123" s="4"/>
      <c r="IN1123" s="4"/>
      <c r="IO1123" s="4"/>
      <c r="IP1123" s="4"/>
      <c r="IQ1123" s="4"/>
      <c r="IR1123" s="4"/>
      <c r="IS1123" s="4"/>
      <c r="IT1123" s="4"/>
      <c r="IU1123" s="4"/>
      <c r="IV1123" s="4"/>
    </row>
    <row r="1125" spans="1:256" s="209" customFormat="1">
      <c r="A1125" s="121"/>
      <c r="B1125" s="115"/>
      <c r="C1125" s="116"/>
      <c r="D1125" s="117"/>
      <c r="E1125" s="118"/>
      <c r="F1125" s="119"/>
      <c r="G1125" s="120"/>
      <c r="H1125" s="5"/>
      <c r="I1125" s="39"/>
      <c r="J1125" s="40"/>
      <c r="K1125" s="41"/>
      <c r="L1125" s="37"/>
      <c r="N1125" s="38"/>
      <c r="O1125" s="38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  <c r="AL1125" s="4"/>
      <c r="AM1125" s="4"/>
      <c r="AN1125" s="4"/>
      <c r="AO1125" s="4"/>
      <c r="AP1125" s="4"/>
      <c r="AQ1125" s="4"/>
      <c r="AR1125" s="4"/>
      <c r="AS1125" s="4"/>
      <c r="AT1125" s="4"/>
      <c r="AU1125" s="4"/>
      <c r="AV1125" s="4"/>
      <c r="AW1125" s="4"/>
      <c r="AX1125" s="4"/>
      <c r="AY1125" s="4"/>
      <c r="AZ1125" s="4"/>
      <c r="BA1125" s="4"/>
      <c r="BB1125" s="4"/>
      <c r="BC1125" s="4"/>
      <c r="BD1125" s="4"/>
      <c r="BE1125" s="4"/>
      <c r="BF1125" s="4"/>
      <c r="BG1125" s="4"/>
      <c r="BH1125" s="4"/>
      <c r="BI1125" s="4"/>
      <c r="BJ1125" s="4"/>
      <c r="BK1125" s="4"/>
      <c r="BL1125" s="4"/>
      <c r="BM1125" s="4"/>
      <c r="BN1125" s="4"/>
      <c r="BO1125" s="4"/>
      <c r="BP1125" s="4"/>
      <c r="BQ1125" s="4"/>
      <c r="BR1125" s="4"/>
      <c r="BS1125" s="4"/>
      <c r="BT1125" s="4"/>
      <c r="BU1125" s="4"/>
      <c r="BV1125" s="4"/>
      <c r="BW1125" s="4"/>
      <c r="BX1125" s="4"/>
      <c r="BY1125" s="4"/>
      <c r="BZ1125" s="4"/>
      <c r="CA1125" s="4"/>
      <c r="CB1125" s="4"/>
      <c r="CC1125" s="4"/>
      <c r="CD1125" s="4"/>
      <c r="CE1125" s="4"/>
      <c r="CF1125" s="4"/>
      <c r="CG1125" s="4"/>
      <c r="CH1125" s="4"/>
      <c r="CI1125" s="4"/>
      <c r="CJ1125" s="4"/>
      <c r="CK1125" s="4"/>
      <c r="CL1125" s="4"/>
      <c r="CM1125" s="4"/>
      <c r="CN1125" s="4"/>
      <c r="CO1125" s="4"/>
      <c r="CP1125" s="4"/>
      <c r="CQ1125" s="4"/>
      <c r="CR1125" s="4"/>
      <c r="CS1125" s="4"/>
      <c r="CT1125" s="4"/>
      <c r="CU1125" s="4"/>
      <c r="CV1125" s="4"/>
      <c r="CW1125" s="4"/>
      <c r="CX1125" s="4"/>
      <c r="CY1125" s="4"/>
      <c r="CZ1125" s="4"/>
      <c r="DA1125" s="4"/>
      <c r="DB1125" s="4"/>
      <c r="DC1125" s="4"/>
      <c r="DD1125" s="4"/>
      <c r="DE1125" s="4"/>
      <c r="DF1125" s="4"/>
      <c r="DG1125" s="4"/>
      <c r="DH1125" s="4"/>
      <c r="DI1125" s="4"/>
      <c r="DJ1125" s="4"/>
      <c r="DK1125" s="4"/>
      <c r="DL1125" s="4"/>
      <c r="DM1125" s="4"/>
      <c r="DN1125" s="4"/>
      <c r="DO1125" s="4"/>
      <c r="DP1125" s="4"/>
      <c r="DQ1125" s="4"/>
      <c r="DR1125" s="4"/>
      <c r="DS1125" s="4"/>
      <c r="DT1125" s="4"/>
      <c r="DU1125" s="4"/>
      <c r="DV1125" s="4"/>
      <c r="DW1125" s="4"/>
      <c r="DX1125" s="4"/>
      <c r="DY1125" s="4"/>
      <c r="DZ1125" s="4"/>
      <c r="EA1125" s="4"/>
      <c r="EB1125" s="4"/>
      <c r="EC1125" s="4"/>
      <c r="ED1125" s="4"/>
      <c r="EE1125" s="4"/>
      <c r="EF1125" s="4"/>
      <c r="EG1125" s="4"/>
      <c r="EH1125" s="4"/>
      <c r="EI1125" s="4"/>
      <c r="EJ1125" s="4"/>
      <c r="EK1125" s="4"/>
      <c r="EL1125" s="4"/>
      <c r="EM1125" s="4"/>
      <c r="EN1125" s="4"/>
      <c r="EO1125" s="4"/>
      <c r="EP1125" s="4"/>
      <c r="EQ1125" s="4"/>
      <c r="ER1125" s="4"/>
      <c r="ES1125" s="4"/>
      <c r="ET1125" s="4"/>
      <c r="EU1125" s="4"/>
      <c r="EV1125" s="4"/>
      <c r="EW1125" s="4"/>
      <c r="EX1125" s="4"/>
      <c r="EY1125" s="4"/>
      <c r="EZ1125" s="4"/>
      <c r="FA1125" s="4"/>
      <c r="FB1125" s="4"/>
      <c r="FC1125" s="4"/>
      <c r="FD1125" s="4"/>
      <c r="FE1125" s="4"/>
      <c r="FF1125" s="4"/>
      <c r="FG1125" s="4"/>
      <c r="FH1125" s="4"/>
      <c r="FI1125" s="4"/>
      <c r="FJ1125" s="4"/>
      <c r="FK1125" s="4"/>
      <c r="FL1125" s="4"/>
      <c r="FM1125" s="4"/>
      <c r="FN1125" s="4"/>
      <c r="FO1125" s="4"/>
      <c r="FP1125" s="4"/>
      <c r="FQ1125" s="4"/>
      <c r="FR1125" s="4"/>
      <c r="FS1125" s="4"/>
      <c r="FT1125" s="4"/>
      <c r="FU1125" s="4"/>
      <c r="FV1125" s="4"/>
      <c r="FW1125" s="4"/>
      <c r="FX1125" s="4"/>
      <c r="FY1125" s="4"/>
      <c r="FZ1125" s="4"/>
      <c r="GA1125" s="4"/>
      <c r="GB1125" s="4"/>
      <c r="GC1125" s="4"/>
      <c r="GD1125" s="4"/>
      <c r="GE1125" s="4"/>
      <c r="GF1125" s="4"/>
      <c r="GG1125" s="4"/>
      <c r="GH1125" s="4"/>
      <c r="GI1125" s="4"/>
      <c r="GJ1125" s="4"/>
      <c r="GK1125" s="4"/>
      <c r="GL1125" s="4"/>
      <c r="GM1125" s="4"/>
      <c r="GN1125" s="4"/>
      <c r="GO1125" s="4"/>
      <c r="GP1125" s="4"/>
      <c r="GQ1125" s="4"/>
      <c r="GR1125" s="4"/>
      <c r="GS1125" s="4"/>
      <c r="GT1125" s="4"/>
      <c r="GU1125" s="4"/>
      <c r="GV1125" s="4"/>
      <c r="GW1125" s="4"/>
      <c r="GX1125" s="4"/>
      <c r="GY1125" s="4"/>
      <c r="GZ1125" s="4"/>
      <c r="HA1125" s="4"/>
      <c r="HB1125" s="4"/>
      <c r="HC1125" s="4"/>
      <c r="HD1125" s="4"/>
      <c r="HE1125" s="4"/>
      <c r="HF1125" s="4"/>
      <c r="HG1125" s="4"/>
      <c r="HH1125" s="4"/>
      <c r="HI1125" s="4"/>
      <c r="HJ1125" s="4"/>
      <c r="HK1125" s="4"/>
      <c r="HL1125" s="4"/>
      <c r="HM1125" s="4"/>
      <c r="HN1125" s="4"/>
      <c r="HO1125" s="4"/>
      <c r="HP1125" s="4"/>
      <c r="HQ1125" s="4"/>
      <c r="HR1125" s="4"/>
      <c r="HS1125" s="4"/>
      <c r="HT1125" s="4"/>
      <c r="HU1125" s="4"/>
      <c r="HV1125" s="4"/>
      <c r="HW1125" s="4"/>
      <c r="HX1125" s="4"/>
      <c r="HY1125" s="4"/>
      <c r="HZ1125" s="4"/>
      <c r="IA1125" s="4"/>
      <c r="IB1125" s="4"/>
      <c r="IC1125" s="4"/>
      <c r="ID1125" s="4"/>
      <c r="IE1125" s="4"/>
      <c r="IF1125" s="4"/>
      <c r="IG1125" s="4"/>
      <c r="IH1125" s="4"/>
      <c r="II1125" s="4"/>
      <c r="IJ1125" s="4"/>
      <c r="IK1125" s="4"/>
      <c r="IL1125" s="4"/>
      <c r="IM1125" s="4"/>
      <c r="IN1125" s="4"/>
      <c r="IO1125" s="4"/>
      <c r="IP1125" s="4"/>
      <c r="IQ1125" s="4"/>
      <c r="IR1125" s="4"/>
      <c r="IS1125" s="4"/>
      <c r="IT1125" s="4"/>
      <c r="IU1125" s="4"/>
      <c r="IV1125" s="4"/>
    </row>
    <row r="1127" spans="1:256" s="209" customFormat="1">
      <c r="A1127" s="121"/>
      <c r="B1127" s="115"/>
      <c r="C1127" s="116"/>
      <c r="D1127" s="117"/>
      <c r="E1127" s="118"/>
      <c r="F1127" s="119"/>
      <c r="G1127" s="120"/>
      <c r="H1127" s="5"/>
      <c r="I1127" s="39"/>
      <c r="J1127" s="40"/>
      <c r="K1127" s="41"/>
      <c r="L1127" s="37"/>
      <c r="N1127" s="38"/>
      <c r="O1127" s="38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  <c r="AL1127" s="4"/>
      <c r="AM1127" s="4"/>
      <c r="AN1127" s="4"/>
      <c r="AO1127" s="4"/>
      <c r="AP1127" s="4"/>
      <c r="AQ1127" s="4"/>
      <c r="AR1127" s="4"/>
      <c r="AS1127" s="4"/>
      <c r="AT1127" s="4"/>
      <c r="AU1127" s="4"/>
      <c r="AV1127" s="4"/>
      <c r="AW1127" s="4"/>
      <c r="AX1127" s="4"/>
      <c r="AY1127" s="4"/>
      <c r="AZ1127" s="4"/>
      <c r="BA1127" s="4"/>
      <c r="BB1127" s="4"/>
      <c r="BC1127" s="4"/>
      <c r="BD1127" s="4"/>
      <c r="BE1127" s="4"/>
      <c r="BF1127" s="4"/>
      <c r="BG1127" s="4"/>
      <c r="BH1127" s="4"/>
      <c r="BI1127" s="4"/>
      <c r="BJ1127" s="4"/>
      <c r="BK1127" s="4"/>
      <c r="BL1127" s="4"/>
      <c r="BM1127" s="4"/>
      <c r="BN1127" s="4"/>
      <c r="BO1127" s="4"/>
      <c r="BP1127" s="4"/>
      <c r="BQ1127" s="4"/>
      <c r="BR1127" s="4"/>
      <c r="BS1127" s="4"/>
      <c r="BT1127" s="4"/>
      <c r="BU1127" s="4"/>
      <c r="BV1127" s="4"/>
      <c r="BW1127" s="4"/>
      <c r="BX1127" s="4"/>
      <c r="BY1127" s="4"/>
      <c r="BZ1127" s="4"/>
      <c r="CA1127" s="4"/>
      <c r="CB1127" s="4"/>
      <c r="CC1127" s="4"/>
      <c r="CD1127" s="4"/>
      <c r="CE1127" s="4"/>
      <c r="CF1127" s="4"/>
      <c r="CG1127" s="4"/>
      <c r="CH1127" s="4"/>
      <c r="CI1127" s="4"/>
      <c r="CJ1127" s="4"/>
      <c r="CK1127" s="4"/>
      <c r="CL1127" s="4"/>
      <c r="CM1127" s="4"/>
      <c r="CN1127" s="4"/>
      <c r="CO1127" s="4"/>
      <c r="CP1127" s="4"/>
      <c r="CQ1127" s="4"/>
      <c r="CR1127" s="4"/>
      <c r="CS1127" s="4"/>
      <c r="CT1127" s="4"/>
      <c r="CU1127" s="4"/>
      <c r="CV1127" s="4"/>
      <c r="CW1127" s="4"/>
      <c r="CX1127" s="4"/>
      <c r="CY1127" s="4"/>
      <c r="CZ1127" s="4"/>
      <c r="DA1127" s="4"/>
      <c r="DB1127" s="4"/>
      <c r="DC1127" s="4"/>
      <c r="DD1127" s="4"/>
      <c r="DE1127" s="4"/>
      <c r="DF1127" s="4"/>
      <c r="DG1127" s="4"/>
      <c r="DH1127" s="4"/>
      <c r="DI1127" s="4"/>
      <c r="DJ1127" s="4"/>
      <c r="DK1127" s="4"/>
      <c r="DL1127" s="4"/>
      <c r="DM1127" s="4"/>
      <c r="DN1127" s="4"/>
      <c r="DO1127" s="4"/>
      <c r="DP1127" s="4"/>
      <c r="DQ1127" s="4"/>
      <c r="DR1127" s="4"/>
      <c r="DS1127" s="4"/>
      <c r="DT1127" s="4"/>
      <c r="DU1127" s="4"/>
      <c r="DV1127" s="4"/>
      <c r="DW1127" s="4"/>
      <c r="DX1127" s="4"/>
      <c r="DY1127" s="4"/>
      <c r="DZ1127" s="4"/>
      <c r="EA1127" s="4"/>
      <c r="EB1127" s="4"/>
      <c r="EC1127" s="4"/>
      <c r="ED1127" s="4"/>
      <c r="EE1127" s="4"/>
      <c r="EF1127" s="4"/>
      <c r="EG1127" s="4"/>
      <c r="EH1127" s="4"/>
      <c r="EI1127" s="4"/>
      <c r="EJ1127" s="4"/>
      <c r="EK1127" s="4"/>
      <c r="EL1127" s="4"/>
      <c r="EM1127" s="4"/>
      <c r="EN1127" s="4"/>
      <c r="EO1127" s="4"/>
      <c r="EP1127" s="4"/>
      <c r="EQ1127" s="4"/>
      <c r="ER1127" s="4"/>
      <c r="ES1127" s="4"/>
      <c r="ET1127" s="4"/>
      <c r="EU1127" s="4"/>
      <c r="EV1127" s="4"/>
      <c r="EW1127" s="4"/>
      <c r="EX1127" s="4"/>
      <c r="EY1127" s="4"/>
      <c r="EZ1127" s="4"/>
      <c r="FA1127" s="4"/>
      <c r="FB1127" s="4"/>
      <c r="FC1127" s="4"/>
      <c r="FD1127" s="4"/>
      <c r="FE1127" s="4"/>
      <c r="FF1127" s="4"/>
      <c r="FG1127" s="4"/>
      <c r="FH1127" s="4"/>
      <c r="FI1127" s="4"/>
      <c r="FJ1127" s="4"/>
      <c r="FK1127" s="4"/>
      <c r="FL1127" s="4"/>
      <c r="FM1127" s="4"/>
      <c r="FN1127" s="4"/>
      <c r="FO1127" s="4"/>
      <c r="FP1127" s="4"/>
      <c r="FQ1127" s="4"/>
      <c r="FR1127" s="4"/>
      <c r="FS1127" s="4"/>
      <c r="FT1127" s="4"/>
      <c r="FU1127" s="4"/>
      <c r="FV1127" s="4"/>
      <c r="FW1127" s="4"/>
      <c r="FX1127" s="4"/>
      <c r="FY1127" s="4"/>
      <c r="FZ1127" s="4"/>
      <c r="GA1127" s="4"/>
      <c r="GB1127" s="4"/>
      <c r="GC1127" s="4"/>
      <c r="GD1127" s="4"/>
      <c r="GE1127" s="4"/>
      <c r="GF1127" s="4"/>
      <c r="GG1127" s="4"/>
      <c r="GH1127" s="4"/>
      <c r="GI1127" s="4"/>
      <c r="GJ1127" s="4"/>
      <c r="GK1127" s="4"/>
      <c r="GL1127" s="4"/>
      <c r="GM1127" s="4"/>
      <c r="GN1127" s="4"/>
      <c r="GO1127" s="4"/>
      <c r="GP1127" s="4"/>
      <c r="GQ1127" s="4"/>
      <c r="GR1127" s="4"/>
      <c r="GS1127" s="4"/>
      <c r="GT1127" s="4"/>
      <c r="GU1127" s="4"/>
      <c r="GV1127" s="4"/>
      <c r="GW1127" s="4"/>
      <c r="GX1127" s="4"/>
      <c r="GY1127" s="4"/>
      <c r="GZ1127" s="4"/>
      <c r="HA1127" s="4"/>
      <c r="HB1127" s="4"/>
      <c r="HC1127" s="4"/>
      <c r="HD1127" s="4"/>
      <c r="HE1127" s="4"/>
      <c r="HF1127" s="4"/>
      <c r="HG1127" s="4"/>
      <c r="HH1127" s="4"/>
      <c r="HI1127" s="4"/>
      <c r="HJ1127" s="4"/>
      <c r="HK1127" s="4"/>
      <c r="HL1127" s="4"/>
      <c r="HM1127" s="4"/>
      <c r="HN1127" s="4"/>
      <c r="HO1127" s="4"/>
      <c r="HP1127" s="4"/>
      <c r="HQ1127" s="4"/>
      <c r="HR1127" s="4"/>
      <c r="HS1127" s="4"/>
      <c r="HT1127" s="4"/>
      <c r="HU1127" s="4"/>
      <c r="HV1127" s="4"/>
      <c r="HW1127" s="4"/>
      <c r="HX1127" s="4"/>
      <c r="HY1127" s="4"/>
      <c r="HZ1127" s="4"/>
      <c r="IA1127" s="4"/>
      <c r="IB1127" s="4"/>
      <c r="IC1127" s="4"/>
      <c r="ID1127" s="4"/>
      <c r="IE1127" s="4"/>
      <c r="IF1127" s="4"/>
      <c r="IG1127" s="4"/>
      <c r="IH1127" s="4"/>
      <c r="II1127" s="4"/>
      <c r="IJ1127" s="4"/>
      <c r="IK1127" s="4"/>
      <c r="IL1127" s="4"/>
      <c r="IM1127" s="4"/>
      <c r="IN1127" s="4"/>
      <c r="IO1127" s="4"/>
      <c r="IP1127" s="4"/>
      <c r="IQ1127" s="4"/>
      <c r="IR1127" s="4"/>
      <c r="IS1127" s="4"/>
      <c r="IT1127" s="4"/>
      <c r="IU1127" s="4"/>
      <c r="IV1127" s="4"/>
    </row>
    <row r="1129" spans="1:256" s="209" customFormat="1">
      <c r="A1129" s="121"/>
      <c r="B1129" s="115"/>
      <c r="C1129" s="116"/>
      <c r="D1129" s="117"/>
      <c r="E1129" s="118"/>
      <c r="F1129" s="119"/>
      <c r="G1129" s="120"/>
      <c r="H1129" s="5"/>
      <c r="I1129" s="39"/>
      <c r="J1129" s="40"/>
      <c r="K1129" s="41"/>
      <c r="L1129" s="37"/>
      <c r="N1129" s="38"/>
      <c r="O1129" s="38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  <c r="AC1129" s="4"/>
      <c r="AD1129" s="4"/>
      <c r="AE1129" s="4"/>
      <c r="AF1129" s="4"/>
      <c r="AG1129" s="4"/>
      <c r="AH1129" s="4"/>
      <c r="AI1129" s="4"/>
      <c r="AJ1129" s="4"/>
      <c r="AK1129" s="4"/>
      <c r="AL1129" s="4"/>
      <c r="AM1129" s="4"/>
      <c r="AN1129" s="4"/>
      <c r="AO1129" s="4"/>
      <c r="AP1129" s="4"/>
      <c r="AQ1129" s="4"/>
      <c r="AR1129" s="4"/>
      <c r="AS1129" s="4"/>
      <c r="AT1129" s="4"/>
      <c r="AU1129" s="4"/>
      <c r="AV1129" s="4"/>
      <c r="AW1129" s="4"/>
      <c r="AX1129" s="4"/>
      <c r="AY1129" s="4"/>
      <c r="AZ1129" s="4"/>
      <c r="BA1129" s="4"/>
      <c r="BB1129" s="4"/>
      <c r="BC1129" s="4"/>
      <c r="BD1129" s="4"/>
      <c r="BE1129" s="4"/>
      <c r="BF1129" s="4"/>
      <c r="BG1129" s="4"/>
      <c r="BH1129" s="4"/>
      <c r="BI1129" s="4"/>
      <c r="BJ1129" s="4"/>
      <c r="BK1129" s="4"/>
      <c r="BL1129" s="4"/>
      <c r="BM1129" s="4"/>
      <c r="BN1129" s="4"/>
      <c r="BO1129" s="4"/>
      <c r="BP1129" s="4"/>
      <c r="BQ1129" s="4"/>
      <c r="BR1129" s="4"/>
      <c r="BS1129" s="4"/>
      <c r="BT1129" s="4"/>
      <c r="BU1129" s="4"/>
      <c r="BV1129" s="4"/>
      <c r="BW1129" s="4"/>
      <c r="BX1129" s="4"/>
      <c r="BY1129" s="4"/>
      <c r="BZ1129" s="4"/>
      <c r="CA1129" s="4"/>
      <c r="CB1129" s="4"/>
      <c r="CC1129" s="4"/>
      <c r="CD1129" s="4"/>
      <c r="CE1129" s="4"/>
      <c r="CF1129" s="4"/>
      <c r="CG1129" s="4"/>
      <c r="CH1129" s="4"/>
      <c r="CI1129" s="4"/>
      <c r="CJ1129" s="4"/>
      <c r="CK1129" s="4"/>
      <c r="CL1129" s="4"/>
      <c r="CM1129" s="4"/>
      <c r="CN1129" s="4"/>
      <c r="CO1129" s="4"/>
      <c r="CP1129" s="4"/>
      <c r="CQ1129" s="4"/>
      <c r="CR1129" s="4"/>
      <c r="CS1129" s="4"/>
      <c r="CT1129" s="4"/>
      <c r="CU1129" s="4"/>
      <c r="CV1129" s="4"/>
      <c r="CW1129" s="4"/>
      <c r="CX1129" s="4"/>
      <c r="CY1129" s="4"/>
      <c r="CZ1129" s="4"/>
      <c r="DA1129" s="4"/>
      <c r="DB1129" s="4"/>
      <c r="DC1129" s="4"/>
      <c r="DD1129" s="4"/>
      <c r="DE1129" s="4"/>
      <c r="DF1129" s="4"/>
      <c r="DG1129" s="4"/>
      <c r="DH1129" s="4"/>
      <c r="DI1129" s="4"/>
      <c r="DJ1129" s="4"/>
      <c r="DK1129" s="4"/>
      <c r="DL1129" s="4"/>
      <c r="DM1129" s="4"/>
      <c r="DN1129" s="4"/>
      <c r="DO1129" s="4"/>
      <c r="DP1129" s="4"/>
      <c r="DQ1129" s="4"/>
      <c r="DR1129" s="4"/>
      <c r="DS1129" s="4"/>
      <c r="DT1129" s="4"/>
      <c r="DU1129" s="4"/>
      <c r="DV1129" s="4"/>
      <c r="DW1129" s="4"/>
      <c r="DX1129" s="4"/>
      <c r="DY1129" s="4"/>
      <c r="DZ1129" s="4"/>
      <c r="EA1129" s="4"/>
      <c r="EB1129" s="4"/>
      <c r="EC1129" s="4"/>
      <c r="ED1129" s="4"/>
      <c r="EE1129" s="4"/>
      <c r="EF1129" s="4"/>
      <c r="EG1129" s="4"/>
      <c r="EH1129" s="4"/>
      <c r="EI1129" s="4"/>
      <c r="EJ1129" s="4"/>
      <c r="EK1129" s="4"/>
      <c r="EL1129" s="4"/>
      <c r="EM1129" s="4"/>
      <c r="EN1129" s="4"/>
      <c r="EO1129" s="4"/>
      <c r="EP1129" s="4"/>
      <c r="EQ1129" s="4"/>
      <c r="ER1129" s="4"/>
      <c r="ES1129" s="4"/>
      <c r="ET1129" s="4"/>
      <c r="EU1129" s="4"/>
      <c r="EV1129" s="4"/>
      <c r="EW1129" s="4"/>
      <c r="EX1129" s="4"/>
      <c r="EY1129" s="4"/>
      <c r="EZ1129" s="4"/>
      <c r="FA1129" s="4"/>
      <c r="FB1129" s="4"/>
      <c r="FC1129" s="4"/>
      <c r="FD1129" s="4"/>
      <c r="FE1129" s="4"/>
      <c r="FF1129" s="4"/>
      <c r="FG1129" s="4"/>
      <c r="FH1129" s="4"/>
      <c r="FI1129" s="4"/>
      <c r="FJ1129" s="4"/>
      <c r="FK1129" s="4"/>
      <c r="FL1129" s="4"/>
      <c r="FM1129" s="4"/>
      <c r="FN1129" s="4"/>
      <c r="FO1129" s="4"/>
      <c r="FP1129" s="4"/>
      <c r="FQ1129" s="4"/>
      <c r="FR1129" s="4"/>
      <c r="FS1129" s="4"/>
      <c r="FT1129" s="4"/>
      <c r="FU1129" s="4"/>
      <c r="FV1129" s="4"/>
      <c r="FW1129" s="4"/>
      <c r="FX1129" s="4"/>
      <c r="FY1129" s="4"/>
      <c r="FZ1129" s="4"/>
      <c r="GA1129" s="4"/>
      <c r="GB1129" s="4"/>
      <c r="GC1129" s="4"/>
      <c r="GD1129" s="4"/>
      <c r="GE1129" s="4"/>
      <c r="GF1129" s="4"/>
      <c r="GG1129" s="4"/>
      <c r="GH1129" s="4"/>
      <c r="GI1129" s="4"/>
      <c r="GJ1129" s="4"/>
      <c r="GK1129" s="4"/>
      <c r="GL1129" s="4"/>
      <c r="GM1129" s="4"/>
      <c r="GN1129" s="4"/>
      <c r="GO1129" s="4"/>
      <c r="GP1129" s="4"/>
      <c r="GQ1129" s="4"/>
      <c r="GR1129" s="4"/>
      <c r="GS1129" s="4"/>
      <c r="GT1129" s="4"/>
      <c r="GU1129" s="4"/>
      <c r="GV1129" s="4"/>
      <c r="GW1129" s="4"/>
      <c r="GX1129" s="4"/>
      <c r="GY1129" s="4"/>
      <c r="GZ1129" s="4"/>
      <c r="HA1129" s="4"/>
      <c r="HB1129" s="4"/>
      <c r="HC1129" s="4"/>
      <c r="HD1129" s="4"/>
      <c r="HE1129" s="4"/>
      <c r="HF1129" s="4"/>
      <c r="HG1129" s="4"/>
      <c r="HH1129" s="4"/>
      <c r="HI1129" s="4"/>
      <c r="HJ1129" s="4"/>
      <c r="HK1129" s="4"/>
      <c r="HL1129" s="4"/>
      <c r="HM1129" s="4"/>
      <c r="HN1129" s="4"/>
      <c r="HO1129" s="4"/>
      <c r="HP1129" s="4"/>
      <c r="HQ1129" s="4"/>
      <c r="HR1129" s="4"/>
      <c r="HS1129" s="4"/>
      <c r="HT1129" s="4"/>
      <c r="HU1129" s="4"/>
      <c r="HV1129" s="4"/>
      <c r="HW1129" s="4"/>
      <c r="HX1129" s="4"/>
      <c r="HY1129" s="4"/>
      <c r="HZ1129" s="4"/>
      <c r="IA1129" s="4"/>
      <c r="IB1129" s="4"/>
      <c r="IC1129" s="4"/>
      <c r="ID1129" s="4"/>
      <c r="IE1129" s="4"/>
      <c r="IF1129" s="4"/>
      <c r="IG1129" s="4"/>
      <c r="IH1129" s="4"/>
      <c r="II1129" s="4"/>
      <c r="IJ1129" s="4"/>
      <c r="IK1129" s="4"/>
      <c r="IL1129" s="4"/>
      <c r="IM1129" s="4"/>
      <c r="IN1129" s="4"/>
      <c r="IO1129" s="4"/>
      <c r="IP1129" s="4"/>
      <c r="IQ1129" s="4"/>
      <c r="IR1129" s="4"/>
      <c r="IS1129" s="4"/>
      <c r="IT1129" s="4"/>
      <c r="IU1129" s="4"/>
      <c r="IV1129" s="4"/>
    </row>
    <row r="1131" spans="1:256" s="209" customFormat="1">
      <c r="A1131" s="121"/>
      <c r="B1131" s="115"/>
      <c r="C1131" s="116"/>
      <c r="D1131" s="117"/>
      <c r="E1131" s="118"/>
      <c r="F1131" s="119"/>
      <c r="G1131" s="120"/>
      <c r="H1131" s="5"/>
      <c r="I1131" s="39"/>
      <c r="J1131" s="40"/>
      <c r="K1131" s="41"/>
      <c r="L1131" s="37"/>
      <c r="N1131" s="38"/>
      <c r="O1131" s="38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  <c r="AL1131" s="4"/>
      <c r="AM1131" s="4"/>
      <c r="AN1131" s="4"/>
      <c r="AO1131" s="4"/>
      <c r="AP1131" s="4"/>
      <c r="AQ1131" s="4"/>
      <c r="AR1131" s="4"/>
      <c r="AS1131" s="4"/>
      <c r="AT1131" s="4"/>
      <c r="AU1131" s="4"/>
      <c r="AV1131" s="4"/>
      <c r="AW1131" s="4"/>
      <c r="AX1131" s="4"/>
      <c r="AY1131" s="4"/>
      <c r="AZ1131" s="4"/>
      <c r="BA1131" s="4"/>
      <c r="BB1131" s="4"/>
      <c r="BC1131" s="4"/>
      <c r="BD1131" s="4"/>
      <c r="BE1131" s="4"/>
      <c r="BF1131" s="4"/>
      <c r="BG1131" s="4"/>
      <c r="BH1131" s="4"/>
      <c r="BI1131" s="4"/>
      <c r="BJ1131" s="4"/>
      <c r="BK1131" s="4"/>
      <c r="BL1131" s="4"/>
      <c r="BM1131" s="4"/>
      <c r="BN1131" s="4"/>
      <c r="BO1131" s="4"/>
      <c r="BP1131" s="4"/>
      <c r="BQ1131" s="4"/>
      <c r="BR1131" s="4"/>
      <c r="BS1131" s="4"/>
      <c r="BT1131" s="4"/>
      <c r="BU1131" s="4"/>
      <c r="BV1131" s="4"/>
      <c r="BW1131" s="4"/>
      <c r="BX1131" s="4"/>
      <c r="BY1131" s="4"/>
      <c r="BZ1131" s="4"/>
      <c r="CA1131" s="4"/>
      <c r="CB1131" s="4"/>
      <c r="CC1131" s="4"/>
      <c r="CD1131" s="4"/>
      <c r="CE1131" s="4"/>
      <c r="CF1131" s="4"/>
      <c r="CG1131" s="4"/>
      <c r="CH1131" s="4"/>
      <c r="CI1131" s="4"/>
      <c r="CJ1131" s="4"/>
      <c r="CK1131" s="4"/>
      <c r="CL1131" s="4"/>
      <c r="CM1131" s="4"/>
      <c r="CN1131" s="4"/>
      <c r="CO1131" s="4"/>
      <c r="CP1131" s="4"/>
      <c r="CQ1131" s="4"/>
      <c r="CR1131" s="4"/>
      <c r="CS1131" s="4"/>
      <c r="CT1131" s="4"/>
      <c r="CU1131" s="4"/>
      <c r="CV1131" s="4"/>
      <c r="CW1131" s="4"/>
      <c r="CX1131" s="4"/>
      <c r="CY1131" s="4"/>
      <c r="CZ1131" s="4"/>
      <c r="DA1131" s="4"/>
      <c r="DB1131" s="4"/>
      <c r="DC1131" s="4"/>
      <c r="DD1131" s="4"/>
      <c r="DE1131" s="4"/>
      <c r="DF1131" s="4"/>
      <c r="DG1131" s="4"/>
      <c r="DH1131" s="4"/>
      <c r="DI1131" s="4"/>
      <c r="DJ1131" s="4"/>
      <c r="DK1131" s="4"/>
      <c r="DL1131" s="4"/>
      <c r="DM1131" s="4"/>
      <c r="DN1131" s="4"/>
      <c r="DO1131" s="4"/>
      <c r="DP1131" s="4"/>
      <c r="DQ1131" s="4"/>
      <c r="DR1131" s="4"/>
      <c r="DS1131" s="4"/>
      <c r="DT1131" s="4"/>
      <c r="DU1131" s="4"/>
      <c r="DV1131" s="4"/>
      <c r="DW1131" s="4"/>
      <c r="DX1131" s="4"/>
      <c r="DY1131" s="4"/>
      <c r="DZ1131" s="4"/>
      <c r="EA1131" s="4"/>
      <c r="EB1131" s="4"/>
      <c r="EC1131" s="4"/>
      <c r="ED1131" s="4"/>
      <c r="EE1131" s="4"/>
      <c r="EF1131" s="4"/>
      <c r="EG1131" s="4"/>
      <c r="EH1131" s="4"/>
      <c r="EI1131" s="4"/>
      <c r="EJ1131" s="4"/>
      <c r="EK1131" s="4"/>
      <c r="EL1131" s="4"/>
      <c r="EM1131" s="4"/>
      <c r="EN1131" s="4"/>
      <c r="EO1131" s="4"/>
      <c r="EP1131" s="4"/>
      <c r="EQ1131" s="4"/>
      <c r="ER1131" s="4"/>
      <c r="ES1131" s="4"/>
      <c r="ET1131" s="4"/>
      <c r="EU1131" s="4"/>
      <c r="EV1131" s="4"/>
      <c r="EW1131" s="4"/>
      <c r="EX1131" s="4"/>
      <c r="EY1131" s="4"/>
      <c r="EZ1131" s="4"/>
      <c r="FA1131" s="4"/>
      <c r="FB1131" s="4"/>
      <c r="FC1131" s="4"/>
      <c r="FD1131" s="4"/>
      <c r="FE1131" s="4"/>
      <c r="FF1131" s="4"/>
      <c r="FG1131" s="4"/>
      <c r="FH1131" s="4"/>
      <c r="FI1131" s="4"/>
      <c r="FJ1131" s="4"/>
      <c r="FK1131" s="4"/>
      <c r="FL1131" s="4"/>
      <c r="FM1131" s="4"/>
      <c r="FN1131" s="4"/>
      <c r="FO1131" s="4"/>
      <c r="FP1131" s="4"/>
      <c r="FQ1131" s="4"/>
      <c r="FR1131" s="4"/>
      <c r="FS1131" s="4"/>
      <c r="FT1131" s="4"/>
      <c r="FU1131" s="4"/>
      <c r="FV1131" s="4"/>
      <c r="FW1131" s="4"/>
      <c r="FX1131" s="4"/>
      <c r="FY1131" s="4"/>
      <c r="FZ1131" s="4"/>
      <c r="GA1131" s="4"/>
      <c r="GB1131" s="4"/>
      <c r="GC1131" s="4"/>
      <c r="GD1131" s="4"/>
      <c r="GE1131" s="4"/>
      <c r="GF1131" s="4"/>
      <c r="GG1131" s="4"/>
      <c r="GH1131" s="4"/>
      <c r="GI1131" s="4"/>
      <c r="GJ1131" s="4"/>
      <c r="GK1131" s="4"/>
      <c r="GL1131" s="4"/>
      <c r="GM1131" s="4"/>
      <c r="GN1131" s="4"/>
      <c r="GO1131" s="4"/>
      <c r="GP1131" s="4"/>
      <c r="GQ1131" s="4"/>
      <c r="GR1131" s="4"/>
      <c r="GS1131" s="4"/>
      <c r="GT1131" s="4"/>
      <c r="GU1131" s="4"/>
      <c r="GV1131" s="4"/>
      <c r="GW1131" s="4"/>
      <c r="GX1131" s="4"/>
      <c r="GY1131" s="4"/>
      <c r="GZ1131" s="4"/>
      <c r="HA1131" s="4"/>
      <c r="HB1131" s="4"/>
      <c r="HC1131" s="4"/>
      <c r="HD1131" s="4"/>
      <c r="HE1131" s="4"/>
      <c r="HF1131" s="4"/>
      <c r="HG1131" s="4"/>
      <c r="HH1131" s="4"/>
      <c r="HI1131" s="4"/>
      <c r="HJ1131" s="4"/>
      <c r="HK1131" s="4"/>
      <c r="HL1131" s="4"/>
      <c r="HM1131" s="4"/>
      <c r="HN1131" s="4"/>
      <c r="HO1131" s="4"/>
      <c r="HP1131" s="4"/>
      <c r="HQ1131" s="4"/>
      <c r="HR1131" s="4"/>
      <c r="HS1131" s="4"/>
      <c r="HT1131" s="4"/>
      <c r="HU1131" s="4"/>
      <c r="HV1131" s="4"/>
      <c r="HW1131" s="4"/>
      <c r="HX1131" s="4"/>
      <c r="HY1131" s="4"/>
      <c r="HZ1131" s="4"/>
      <c r="IA1131" s="4"/>
      <c r="IB1131" s="4"/>
      <c r="IC1131" s="4"/>
      <c r="ID1131" s="4"/>
      <c r="IE1131" s="4"/>
      <c r="IF1131" s="4"/>
      <c r="IG1131" s="4"/>
      <c r="IH1131" s="4"/>
      <c r="II1131" s="4"/>
      <c r="IJ1131" s="4"/>
      <c r="IK1131" s="4"/>
      <c r="IL1131" s="4"/>
      <c r="IM1131" s="4"/>
      <c r="IN1131" s="4"/>
      <c r="IO1131" s="4"/>
      <c r="IP1131" s="4"/>
      <c r="IQ1131" s="4"/>
      <c r="IR1131" s="4"/>
      <c r="IS1131" s="4"/>
      <c r="IT1131" s="4"/>
      <c r="IU1131" s="4"/>
      <c r="IV1131" s="4"/>
    </row>
    <row r="1132" spans="1:256" s="209" customFormat="1">
      <c r="A1132" s="121"/>
      <c r="B1132" s="115"/>
      <c r="C1132" s="116"/>
      <c r="D1132" s="117"/>
      <c r="E1132" s="118"/>
      <c r="F1132" s="119"/>
      <c r="G1132" s="120"/>
      <c r="H1132" s="5"/>
      <c r="I1132" s="39"/>
      <c r="J1132" s="40"/>
      <c r="K1132" s="41"/>
      <c r="L1132" s="37"/>
      <c r="N1132" s="38"/>
      <c r="O1132" s="38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  <c r="AL1132" s="4"/>
      <c r="AM1132" s="4"/>
      <c r="AN1132" s="4"/>
      <c r="AO1132" s="4"/>
      <c r="AP1132" s="4"/>
      <c r="AQ1132" s="4"/>
      <c r="AR1132" s="4"/>
      <c r="AS1132" s="4"/>
      <c r="AT1132" s="4"/>
      <c r="AU1132" s="4"/>
      <c r="AV1132" s="4"/>
      <c r="AW1132" s="4"/>
      <c r="AX1132" s="4"/>
      <c r="AY1132" s="4"/>
      <c r="AZ1132" s="4"/>
      <c r="BA1132" s="4"/>
      <c r="BB1132" s="4"/>
      <c r="BC1132" s="4"/>
      <c r="BD1132" s="4"/>
      <c r="BE1132" s="4"/>
      <c r="BF1132" s="4"/>
      <c r="BG1132" s="4"/>
      <c r="BH1132" s="4"/>
      <c r="BI1132" s="4"/>
      <c r="BJ1132" s="4"/>
      <c r="BK1132" s="4"/>
      <c r="BL1132" s="4"/>
      <c r="BM1132" s="4"/>
      <c r="BN1132" s="4"/>
      <c r="BO1132" s="4"/>
      <c r="BP1132" s="4"/>
      <c r="BQ1132" s="4"/>
      <c r="BR1132" s="4"/>
      <c r="BS1132" s="4"/>
      <c r="BT1132" s="4"/>
      <c r="BU1132" s="4"/>
      <c r="BV1132" s="4"/>
      <c r="BW1132" s="4"/>
      <c r="BX1132" s="4"/>
      <c r="BY1132" s="4"/>
      <c r="BZ1132" s="4"/>
      <c r="CA1132" s="4"/>
      <c r="CB1132" s="4"/>
      <c r="CC1132" s="4"/>
      <c r="CD1132" s="4"/>
      <c r="CE1132" s="4"/>
      <c r="CF1132" s="4"/>
      <c r="CG1132" s="4"/>
      <c r="CH1132" s="4"/>
      <c r="CI1132" s="4"/>
      <c r="CJ1132" s="4"/>
      <c r="CK1132" s="4"/>
      <c r="CL1132" s="4"/>
      <c r="CM1132" s="4"/>
      <c r="CN1132" s="4"/>
      <c r="CO1132" s="4"/>
      <c r="CP1132" s="4"/>
      <c r="CQ1132" s="4"/>
      <c r="CR1132" s="4"/>
      <c r="CS1132" s="4"/>
      <c r="CT1132" s="4"/>
      <c r="CU1132" s="4"/>
      <c r="CV1132" s="4"/>
      <c r="CW1132" s="4"/>
      <c r="CX1132" s="4"/>
      <c r="CY1132" s="4"/>
      <c r="CZ1132" s="4"/>
      <c r="DA1132" s="4"/>
      <c r="DB1132" s="4"/>
      <c r="DC1132" s="4"/>
      <c r="DD1132" s="4"/>
      <c r="DE1132" s="4"/>
      <c r="DF1132" s="4"/>
      <c r="DG1132" s="4"/>
      <c r="DH1132" s="4"/>
      <c r="DI1132" s="4"/>
      <c r="DJ1132" s="4"/>
      <c r="DK1132" s="4"/>
      <c r="DL1132" s="4"/>
      <c r="DM1132" s="4"/>
      <c r="DN1132" s="4"/>
      <c r="DO1132" s="4"/>
      <c r="DP1132" s="4"/>
      <c r="DQ1132" s="4"/>
      <c r="DR1132" s="4"/>
      <c r="DS1132" s="4"/>
      <c r="DT1132" s="4"/>
      <c r="DU1132" s="4"/>
      <c r="DV1132" s="4"/>
      <c r="DW1132" s="4"/>
      <c r="DX1132" s="4"/>
      <c r="DY1132" s="4"/>
      <c r="DZ1132" s="4"/>
      <c r="EA1132" s="4"/>
      <c r="EB1132" s="4"/>
      <c r="EC1132" s="4"/>
      <c r="ED1132" s="4"/>
      <c r="EE1132" s="4"/>
      <c r="EF1132" s="4"/>
      <c r="EG1132" s="4"/>
      <c r="EH1132" s="4"/>
      <c r="EI1132" s="4"/>
      <c r="EJ1132" s="4"/>
      <c r="EK1132" s="4"/>
      <c r="EL1132" s="4"/>
      <c r="EM1132" s="4"/>
      <c r="EN1132" s="4"/>
      <c r="EO1132" s="4"/>
      <c r="EP1132" s="4"/>
      <c r="EQ1132" s="4"/>
      <c r="ER1132" s="4"/>
      <c r="ES1132" s="4"/>
      <c r="ET1132" s="4"/>
      <c r="EU1132" s="4"/>
      <c r="EV1132" s="4"/>
      <c r="EW1132" s="4"/>
      <c r="EX1132" s="4"/>
      <c r="EY1132" s="4"/>
      <c r="EZ1132" s="4"/>
      <c r="FA1132" s="4"/>
      <c r="FB1132" s="4"/>
      <c r="FC1132" s="4"/>
      <c r="FD1132" s="4"/>
      <c r="FE1132" s="4"/>
      <c r="FF1132" s="4"/>
      <c r="FG1132" s="4"/>
      <c r="FH1132" s="4"/>
      <c r="FI1132" s="4"/>
      <c r="FJ1132" s="4"/>
      <c r="FK1132" s="4"/>
      <c r="FL1132" s="4"/>
      <c r="FM1132" s="4"/>
      <c r="FN1132" s="4"/>
      <c r="FO1132" s="4"/>
      <c r="FP1132" s="4"/>
      <c r="FQ1132" s="4"/>
      <c r="FR1132" s="4"/>
      <c r="FS1132" s="4"/>
      <c r="FT1132" s="4"/>
      <c r="FU1132" s="4"/>
      <c r="FV1132" s="4"/>
      <c r="FW1132" s="4"/>
      <c r="FX1132" s="4"/>
      <c r="FY1132" s="4"/>
      <c r="FZ1132" s="4"/>
      <c r="GA1132" s="4"/>
      <c r="GB1132" s="4"/>
      <c r="GC1132" s="4"/>
      <c r="GD1132" s="4"/>
      <c r="GE1132" s="4"/>
      <c r="GF1132" s="4"/>
      <c r="GG1132" s="4"/>
      <c r="GH1132" s="4"/>
      <c r="GI1132" s="4"/>
      <c r="GJ1132" s="4"/>
      <c r="GK1132" s="4"/>
      <c r="GL1132" s="4"/>
      <c r="GM1132" s="4"/>
      <c r="GN1132" s="4"/>
      <c r="GO1132" s="4"/>
      <c r="GP1132" s="4"/>
      <c r="GQ1132" s="4"/>
      <c r="GR1132" s="4"/>
      <c r="GS1132" s="4"/>
      <c r="GT1132" s="4"/>
      <c r="GU1132" s="4"/>
      <c r="GV1132" s="4"/>
      <c r="GW1132" s="4"/>
      <c r="GX1132" s="4"/>
      <c r="GY1132" s="4"/>
      <c r="GZ1132" s="4"/>
      <c r="HA1132" s="4"/>
      <c r="HB1132" s="4"/>
      <c r="HC1132" s="4"/>
      <c r="HD1132" s="4"/>
      <c r="HE1132" s="4"/>
      <c r="HF1132" s="4"/>
      <c r="HG1132" s="4"/>
      <c r="HH1132" s="4"/>
      <c r="HI1132" s="4"/>
      <c r="HJ1132" s="4"/>
      <c r="HK1132" s="4"/>
      <c r="HL1132" s="4"/>
      <c r="HM1132" s="4"/>
      <c r="HN1132" s="4"/>
      <c r="HO1132" s="4"/>
      <c r="HP1132" s="4"/>
      <c r="HQ1132" s="4"/>
      <c r="HR1132" s="4"/>
      <c r="HS1132" s="4"/>
      <c r="HT1132" s="4"/>
      <c r="HU1132" s="4"/>
      <c r="HV1132" s="4"/>
      <c r="HW1132" s="4"/>
      <c r="HX1132" s="4"/>
      <c r="HY1132" s="4"/>
      <c r="HZ1132" s="4"/>
      <c r="IA1132" s="4"/>
      <c r="IB1132" s="4"/>
      <c r="IC1132" s="4"/>
      <c r="ID1132" s="4"/>
      <c r="IE1132" s="4"/>
      <c r="IF1132" s="4"/>
      <c r="IG1132" s="4"/>
      <c r="IH1132" s="4"/>
      <c r="II1132" s="4"/>
      <c r="IJ1132" s="4"/>
      <c r="IK1132" s="4"/>
      <c r="IL1132" s="4"/>
      <c r="IM1132" s="4"/>
      <c r="IN1132" s="4"/>
      <c r="IO1132" s="4"/>
      <c r="IP1132" s="4"/>
      <c r="IQ1132" s="4"/>
      <c r="IR1132" s="4"/>
      <c r="IS1132" s="4"/>
      <c r="IT1132" s="4"/>
      <c r="IU1132" s="4"/>
      <c r="IV1132" s="4"/>
    </row>
    <row r="1134" spans="1:256" s="209" customFormat="1">
      <c r="A1134" s="121"/>
      <c r="B1134" s="115"/>
      <c r="C1134" s="116"/>
      <c r="D1134" s="117"/>
      <c r="E1134" s="118"/>
      <c r="F1134" s="119"/>
      <c r="G1134" s="120"/>
      <c r="H1134" s="5"/>
      <c r="I1134" s="39"/>
      <c r="J1134" s="40"/>
      <c r="K1134" s="41"/>
      <c r="L1134" s="37"/>
      <c r="N1134" s="38"/>
      <c r="O1134" s="38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  <c r="AC1134" s="4"/>
      <c r="AD1134" s="4"/>
      <c r="AE1134" s="4"/>
      <c r="AF1134" s="4"/>
      <c r="AG1134" s="4"/>
      <c r="AH1134" s="4"/>
      <c r="AI1134" s="4"/>
      <c r="AJ1134" s="4"/>
      <c r="AK1134" s="4"/>
      <c r="AL1134" s="4"/>
      <c r="AM1134" s="4"/>
      <c r="AN1134" s="4"/>
      <c r="AO1134" s="4"/>
      <c r="AP1134" s="4"/>
      <c r="AQ1134" s="4"/>
      <c r="AR1134" s="4"/>
      <c r="AS1134" s="4"/>
      <c r="AT1134" s="4"/>
      <c r="AU1134" s="4"/>
      <c r="AV1134" s="4"/>
      <c r="AW1134" s="4"/>
      <c r="AX1134" s="4"/>
      <c r="AY1134" s="4"/>
      <c r="AZ1134" s="4"/>
      <c r="BA1134" s="4"/>
      <c r="BB1134" s="4"/>
      <c r="BC1134" s="4"/>
      <c r="BD1134" s="4"/>
      <c r="BE1134" s="4"/>
      <c r="BF1134" s="4"/>
      <c r="BG1134" s="4"/>
      <c r="BH1134" s="4"/>
      <c r="BI1134" s="4"/>
      <c r="BJ1134" s="4"/>
      <c r="BK1134" s="4"/>
      <c r="BL1134" s="4"/>
      <c r="BM1134" s="4"/>
      <c r="BN1134" s="4"/>
      <c r="BO1134" s="4"/>
      <c r="BP1134" s="4"/>
      <c r="BQ1134" s="4"/>
      <c r="BR1134" s="4"/>
      <c r="BS1134" s="4"/>
      <c r="BT1134" s="4"/>
      <c r="BU1134" s="4"/>
      <c r="BV1134" s="4"/>
      <c r="BW1134" s="4"/>
      <c r="BX1134" s="4"/>
      <c r="BY1134" s="4"/>
      <c r="BZ1134" s="4"/>
      <c r="CA1134" s="4"/>
      <c r="CB1134" s="4"/>
      <c r="CC1134" s="4"/>
      <c r="CD1134" s="4"/>
      <c r="CE1134" s="4"/>
      <c r="CF1134" s="4"/>
      <c r="CG1134" s="4"/>
      <c r="CH1134" s="4"/>
      <c r="CI1134" s="4"/>
      <c r="CJ1134" s="4"/>
      <c r="CK1134" s="4"/>
      <c r="CL1134" s="4"/>
      <c r="CM1134" s="4"/>
      <c r="CN1134" s="4"/>
      <c r="CO1134" s="4"/>
      <c r="CP1134" s="4"/>
      <c r="CQ1134" s="4"/>
      <c r="CR1134" s="4"/>
      <c r="CS1134" s="4"/>
      <c r="CT1134" s="4"/>
      <c r="CU1134" s="4"/>
      <c r="CV1134" s="4"/>
      <c r="CW1134" s="4"/>
      <c r="CX1134" s="4"/>
      <c r="CY1134" s="4"/>
      <c r="CZ1134" s="4"/>
      <c r="DA1134" s="4"/>
      <c r="DB1134" s="4"/>
      <c r="DC1134" s="4"/>
      <c r="DD1134" s="4"/>
      <c r="DE1134" s="4"/>
      <c r="DF1134" s="4"/>
      <c r="DG1134" s="4"/>
      <c r="DH1134" s="4"/>
      <c r="DI1134" s="4"/>
      <c r="DJ1134" s="4"/>
      <c r="DK1134" s="4"/>
      <c r="DL1134" s="4"/>
      <c r="DM1134" s="4"/>
      <c r="DN1134" s="4"/>
      <c r="DO1134" s="4"/>
      <c r="DP1134" s="4"/>
      <c r="DQ1134" s="4"/>
      <c r="DR1134" s="4"/>
      <c r="DS1134" s="4"/>
      <c r="DT1134" s="4"/>
      <c r="DU1134" s="4"/>
      <c r="DV1134" s="4"/>
      <c r="DW1134" s="4"/>
      <c r="DX1134" s="4"/>
      <c r="DY1134" s="4"/>
      <c r="DZ1134" s="4"/>
      <c r="EA1134" s="4"/>
      <c r="EB1134" s="4"/>
      <c r="EC1134" s="4"/>
      <c r="ED1134" s="4"/>
      <c r="EE1134" s="4"/>
      <c r="EF1134" s="4"/>
      <c r="EG1134" s="4"/>
      <c r="EH1134" s="4"/>
      <c r="EI1134" s="4"/>
      <c r="EJ1134" s="4"/>
      <c r="EK1134" s="4"/>
      <c r="EL1134" s="4"/>
      <c r="EM1134" s="4"/>
      <c r="EN1134" s="4"/>
      <c r="EO1134" s="4"/>
      <c r="EP1134" s="4"/>
      <c r="EQ1134" s="4"/>
      <c r="ER1134" s="4"/>
      <c r="ES1134" s="4"/>
      <c r="ET1134" s="4"/>
      <c r="EU1134" s="4"/>
      <c r="EV1134" s="4"/>
      <c r="EW1134" s="4"/>
      <c r="EX1134" s="4"/>
      <c r="EY1134" s="4"/>
      <c r="EZ1134" s="4"/>
      <c r="FA1134" s="4"/>
      <c r="FB1134" s="4"/>
      <c r="FC1134" s="4"/>
      <c r="FD1134" s="4"/>
      <c r="FE1134" s="4"/>
      <c r="FF1134" s="4"/>
      <c r="FG1134" s="4"/>
      <c r="FH1134" s="4"/>
      <c r="FI1134" s="4"/>
      <c r="FJ1134" s="4"/>
      <c r="FK1134" s="4"/>
      <c r="FL1134" s="4"/>
      <c r="FM1134" s="4"/>
      <c r="FN1134" s="4"/>
      <c r="FO1134" s="4"/>
      <c r="FP1134" s="4"/>
      <c r="FQ1134" s="4"/>
      <c r="FR1134" s="4"/>
      <c r="FS1134" s="4"/>
      <c r="FT1134" s="4"/>
      <c r="FU1134" s="4"/>
      <c r="FV1134" s="4"/>
      <c r="FW1134" s="4"/>
      <c r="FX1134" s="4"/>
      <c r="FY1134" s="4"/>
      <c r="FZ1134" s="4"/>
      <c r="GA1134" s="4"/>
      <c r="GB1134" s="4"/>
      <c r="GC1134" s="4"/>
      <c r="GD1134" s="4"/>
      <c r="GE1134" s="4"/>
      <c r="GF1134" s="4"/>
      <c r="GG1134" s="4"/>
      <c r="GH1134" s="4"/>
      <c r="GI1134" s="4"/>
      <c r="GJ1134" s="4"/>
      <c r="GK1134" s="4"/>
      <c r="GL1134" s="4"/>
      <c r="GM1134" s="4"/>
      <c r="GN1134" s="4"/>
      <c r="GO1134" s="4"/>
      <c r="GP1134" s="4"/>
      <c r="GQ1134" s="4"/>
      <c r="GR1134" s="4"/>
      <c r="GS1134" s="4"/>
      <c r="GT1134" s="4"/>
      <c r="GU1134" s="4"/>
      <c r="GV1134" s="4"/>
      <c r="GW1134" s="4"/>
      <c r="GX1134" s="4"/>
      <c r="GY1134" s="4"/>
      <c r="GZ1134" s="4"/>
      <c r="HA1134" s="4"/>
      <c r="HB1134" s="4"/>
      <c r="HC1134" s="4"/>
      <c r="HD1134" s="4"/>
      <c r="HE1134" s="4"/>
      <c r="HF1134" s="4"/>
      <c r="HG1134" s="4"/>
      <c r="HH1134" s="4"/>
      <c r="HI1134" s="4"/>
      <c r="HJ1134" s="4"/>
      <c r="HK1134" s="4"/>
      <c r="HL1134" s="4"/>
      <c r="HM1134" s="4"/>
      <c r="HN1134" s="4"/>
      <c r="HO1134" s="4"/>
      <c r="HP1134" s="4"/>
      <c r="HQ1134" s="4"/>
      <c r="HR1134" s="4"/>
      <c r="HS1134" s="4"/>
      <c r="HT1134" s="4"/>
      <c r="HU1134" s="4"/>
      <c r="HV1134" s="4"/>
      <c r="HW1134" s="4"/>
      <c r="HX1134" s="4"/>
      <c r="HY1134" s="4"/>
      <c r="HZ1134" s="4"/>
      <c r="IA1134" s="4"/>
      <c r="IB1134" s="4"/>
      <c r="IC1134" s="4"/>
      <c r="ID1134" s="4"/>
      <c r="IE1134" s="4"/>
      <c r="IF1134" s="4"/>
      <c r="IG1134" s="4"/>
      <c r="IH1134" s="4"/>
      <c r="II1134" s="4"/>
      <c r="IJ1134" s="4"/>
      <c r="IK1134" s="4"/>
      <c r="IL1134" s="4"/>
      <c r="IM1134" s="4"/>
      <c r="IN1134" s="4"/>
      <c r="IO1134" s="4"/>
      <c r="IP1134" s="4"/>
      <c r="IQ1134" s="4"/>
      <c r="IR1134" s="4"/>
      <c r="IS1134" s="4"/>
      <c r="IT1134" s="4"/>
      <c r="IU1134" s="4"/>
      <c r="IV1134" s="4"/>
    </row>
    <row r="1135" spans="1:256" s="209" customFormat="1">
      <c r="A1135" s="121"/>
      <c r="B1135" s="115"/>
      <c r="C1135" s="116"/>
      <c r="D1135" s="117"/>
      <c r="E1135" s="118"/>
      <c r="F1135" s="119"/>
      <c r="G1135" s="120"/>
      <c r="H1135" s="5"/>
      <c r="I1135" s="39"/>
      <c r="J1135" s="40"/>
      <c r="K1135" s="41"/>
      <c r="L1135" s="37"/>
      <c r="N1135" s="38"/>
      <c r="O1135" s="38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  <c r="AC1135" s="4"/>
      <c r="AD1135" s="4"/>
      <c r="AE1135" s="4"/>
      <c r="AF1135" s="4"/>
      <c r="AG1135" s="4"/>
      <c r="AH1135" s="4"/>
      <c r="AI1135" s="4"/>
      <c r="AJ1135" s="4"/>
      <c r="AK1135" s="4"/>
      <c r="AL1135" s="4"/>
      <c r="AM1135" s="4"/>
      <c r="AN1135" s="4"/>
      <c r="AO1135" s="4"/>
      <c r="AP1135" s="4"/>
      <c r="AQ1135" s="4"/>
      <c r="AR1135" s="4"/>
      <c r="AS1135" s="4"/>
      <c r="AT1135" s="4"/>
      <c r="AU1135" s="4"/>
      <c r="AV1135" s="4"/>
      <c r="AW1135" s="4"/>
      <c r="AX1135" s="4"/>
      <c r="AY1135" s="4"/>
      <c r="AZ1135" s="4"/>
      <c r="BA1135" s="4"/>
      <c r="BB1135" s="4"/>
      <c r="BC1135" s="4"/>
      <c r="BD1135" s="4"/>
      <c r="BE1135" s="4"/>
      <c r="BF1135" s="4"/>
      <c r="BG1135" s="4"/>
      <c r="BH1135" s="4"/>
      <c r="BI1135" s="4"/>
      <c r="BJ1135" s="4"/>
      <c r="BK1135" s="4"/>
      <c r="BL1135" s="4"/>
      <c r="BM1135" s="4"/>
      <c r="BN1135" s="4"/>
      <c r="BO1135" s="4"/>
      <c r="BP1135" s="4"/>
      <c r="BQ1135" s="4"/>
      <c r="BR1135" s="4"/>
      <c r="BS1135" s="4"/>
      <c r="BT1135" s="4"/>
      <c r="BU1135" s="4"/>
      <c r="BV1135" s="4"/>
      <c r="BW1135" s="4"/>
      <c r="BX1135" s="4"/>
      <c r="BY1135" s="4"/>
      <c r="BZ1135" s="4"/>
      <c r="CA1135" s="4"/>
      <c r="CB1135" s="4"/>
      <c r="CC1135" s="4"/>
      <c r="CD1135" s="4"/>
      <c r="CE1135" s="4"/>
      <c r="CF1135" s="4"/>
      <c r="CG1135" s="4"/>
      <c r="CH1135" s="4"/>
      <c r="CI1135" s="4"/>
      <c r="CJ1135" s="4"/>
      <c r="CK1135" s="4"/>
      <c r="CL1135" s="4"/>
      <c r="CM1135" s="4"/>
      <c r="CN1135" s="4"/>
      <c r="CO1135" s="4"/>
      <c r="CP1135" s="4"/>
      <c r="CQ1135" s="4"/>
      <c r="CR1135" s="4"/>
      <c r="CS1135" s="4"/>
      <c r="CT1135" s="4"/>
      <c r="CU1135" s="4"/>
      <c r="CV1135" s="4"/>
      <c r="CW1135" s="4"/>
      <c r="CX1135" s="4"/>
      <c r="CY1135" s="4"/>
      <c r="CZ1135" s="4"/>
      <c r="DA1135" s="4"/>
      <c r="DB1135" s="4"/>
      <c r="DC1135" s="4"/>
      <c r="DD1135" s="4"/>
      <c r="DE1135" s="4"/>
      <c r="DF1135" s="4"/>
      <c r="DG1135" s="4"/>
      <c r="DH1135" s="4"/>
      <c r="DI1135" s="4"/>
      <c r="DJ1135" s="4"/>
      <c r="DK1135" s="4"/>
      <c r="DL1135" s="4"/>
      <c r="DM1135" s="4"/>
      <c r="DN1135" s="4"/>
      <c r="DO1135" s="4"/>
      <c r="DP1135" s="4"/>
      <c r="DQ1135" s="4"/>
      <c r="DR1135" s="4"/>
      <c r="DS1135" s="4"/>
      <c r="DT1135" s="4"/>
      <c r="DU1135" s="4"/>
      <c r="DV1135" s="4"/>
      <c r="DW1135" s="4"/>
      <c r="DX1135" s="4"/>
      <c r="DY1135" s="4"/>
      <c r="DZ1135" s="4"/>
      <c r="EA1135" s="4"/>
      <c r="EB1135" s="4"/>
      <c r="EC1135" s="4"/>
      <c r="ED1135" s="4"/>
      <c r="EE1135" s="4"/>
      <c r="EF1135" s="4"/>
      <c r="EG1135" s="4"/>
      <c r="EH1135" s="4"/>
      <c r="EI1135" s="4"/>
      <c r="EJ1135" s="4"/>
      <c r="EK1135" s="4"/>
      <c r="EL1135" s="4"/>
      <c r="EM1135" s="4"/>
      <c r="EN1135" s="4"/>
      <c r="EO1135" s="4"/>
      <c r="EP1135" s="4"/>
      <c r="EQ1135" s="4"/>
      <c r="ER1135" s="4"/>
      <c r="ES1135" s="4"/>
      <c r="ET1135" s="4"/>
      <c r="EU1135" s="4"/>
      <c r="EV1135" s="4"/>
      <c r="EW1135" s="4"/>
      <c r="EX1135" s="4"/>
      <c r="EY1135" s="4"/>
      <c r="EZ1135" s="4"/>
      <c r="FA1135" s="4"/>
      <c r="FB1135" s="4"/>
      <c r="FC1135" s="4"/>
      <c r="FD1135" s="4"/>
      <c r="FE1135" s="4"/>
      <c r="FF1135" s="4"/>
      <c r="FG1135" s="4"/>
      <c r="FH1135" s="4"/>
      <c r="FI1135" s="4"/>
      <c r="FJ1135" s="4"/>
      <c r="FK1135" s="4"/>
      <c r="FL1135" s="4"/>
      <c r="FM1135" s="4"/>
      <c r="FN1135" s="4"/>
      <c r="FO1135" s="4"/>
      <c r="FP1135" s="4"/>
      <c r="FQ1135" s="4"/>
      <c r="FR1135" s="4"/>
      <c r="FS1135" s="4"/>
      <c r="FT1135" s="4"/>
      <c r="FU1135" s="4"/>
      <c r="FV1135" s="4"/>
      <c r="FW1135" s="4"/>
      <c r="FX1135" s="4"/>
      <c r="FY1135" s="4"/>
      <c r="FZ1135" s="4"/>
      <c r="GA1135" s="4"/>
      <c r="GB1135" s="4"/>
      <c r="GC1135" s="4"/>
      <c r="GD1135" s="4"/>
      <c r="GE1135" s="4"/>
      <c r="GF1135" s="4"/>
      <c r="GG1135" s="4"/>
      <c r="GH1135" s="4"/>
      <c r="GI1135" s="4"/>
      <c r="GJ1135" s="4"/>
      <c r="GK1135" s="4"/>
      <c r="GL1135" s="4"/>
      <c r="GM1135" s="4"/>
      <c r="GN1135" s="4"/>
      <c r="GO1135" s="4"/>
      <c r="GP1135" s="4"/>
      <c r="GQ1135" s="4"/>
      <c r="GR1135" s="4"/>
      <c r="GS1135" s="4"/>
      <c r="GT1135" s="4"/>
      <c r="GU1135" s="4"/>
      <c r="GV1135" s="4"/>
      <c r="GW1135" s="4"/>
      <c r="GX1135" s="4"/>
      <c r="GY1135" s="4"/>
      <c r="GZ1135" s="4"/>
      <c r="HA1135" s="4"/>
      <c r="HB1135" s="4"/>
      <c r="HC1135" s="4"/>
      <c r="HD1135" s="4"/>
      <c r="HE1135" s="4"/>
      <c r="HF1135" s="4"/>
      <c r="HG1135" s="4"/>
      <c r="HH1135" s="4"/>
      <c r="HI1135" s="4"/>
      <c r="HJ1135" s="4"/>
      <c r="HK1135" s="4"/>
      <c r="HL1135" s="4"/>
      <c r="HM1135" s="4"/>
      <c r="HN1135" s="4"/>
      <c r="HO1135" s="4"/>
      <c r="HP1135" s="4"/>
      <c r="HQ1135" s="4"/>
      <c r="HR1135" s="4"/>
      <c r="HS1135" s="4"/>
      <c r="HT1135" s="4"/>
      <c r="HU1135" s="4"/>
      <c r="HV1135" s="4"/>
      <c r="HW1135" s="4"/>
      <c r="HX1135" s="4"/>
      <c r="HY1135" s="4"/>
      <c r="HZ1135" s="4"/>
      <c r="IA1135" s="4"/>
      <c r="IB1135" s="4"/>
      <c r="IC1135" s="4"/>
      <c r="ID1135" s="4"/>
      <c r="IE1135" s="4"/>
      <c r="IF1135" s="4"/>
      <c r="IG1135" s="4"/>
      <c r="IH1135" s="4"/>
      <c r="II1135" s="4"/>
      <c r="IJ1135" s="4"/>
      <c r="IK1135" s="4"/>
      <c r="IL1135" s="4"/>
      <c r="IM1135" s="4"/>
      <c r="IN1135" s="4"/>
      <c r="IO1135" s="4"/>
      <c r="IP1135" s="4"/>
      <c r="IQ1135" s="4"/>
      <c r="IR1135" s="4"/>
      <c r="IS1135" s="4"/>
      <c r="IT1135" s="4"/>
      <c r="IU1135" s="4"/>
      <c r="IV1135" s="4"/>
    </row>
    <row r="1137" spans="1:256" s="209" customFormat="1">
      <c r="A1137" s="121"/>
      <c r="B1137" s="115"/>
      <c r="C1137" s="116"/>
      <c r="D1137" s="117"/>
      <c r="E1137" s="118"/>
      <c r="F1137" s="119"/>
      <c r="G1137" s="120"/>
      <c r="H1137" s="5"/>
      <c r="I1137" s="39"/>
      <c r="J1137" s="40"/>
      <c r="K1137" s="41"/>
      <c r="L1137" s="37"/>
      <c r="N1137" s="38"/>
      <c r="O1137" s="38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  <c r="AL1137" s="4"/>
      <c r="AM1137" s="4"/>
      <c r="AN1137" s="4"/>
      <c r="AO1137" s="4"/>
      <c r="AP1137" s="4"/>
      <c r="AQ1137" s="4"/>
      <c r="AR1137" s="4"/>
      <c r="AS1137" s="4"/>
      <c r="AT1137" s="4"/>
      <c r="AU1137" s="4"/>
      <c r="AV1137" s="4"/>
      <c r="AW1137" s="4"/>
      <c r="AX1137" s="4"/>
      <c r="AY1137" s="4"/>
      <c r="AZ1137" s="4"/>
      <c r="BA1137" s="4"/>
      <c r="BB1137" s="4"/>
      <c r="BC1137" s="4"/>
      <c r="BD1137" s="4"/>
      <c r="BE1137" s="4"/>
      <c r="BF1137" s="4"/>
      <c r="BG1137" s="4"/>
      <c r="BH1137" s="4"/>
      <c r="BI1137" s="4"/>
      <c r="BJ1137" s="4"/>
      <c r="BK1137" s="4"/>
      <c r="BL1137" s="4"/>
      <c r="BM1137" s="4"/>
      <c r="BN1137" s="4"/>
      <c r="BO1137" s="4"/>
      <c r="BP1137" s="4"/>
      <c r="BQ1137" s="4"/>
      <c r="BR1137" s="4"/>
      <c r="BS1137" s="4"/>
      <c r="BT1137" s="4"/>
      <c r="BU1137" s="4"/>
      <c r="BV1137" s="4"/>
      <c r="BW1137" s="4"/>
      <c r="BX1137" s="4"/>
      <c r="BY1137" s="4"/>
      <c r="BZ1137" s="4"/>
      <c r="CA1137" s="4"/>
      <c r="CB1137" s="4"/>
      <c r="CC1137" s="4"/>
      <c r="CD1137" s="4"/>
      <c r="CE1137" s="4"/>
      <c r="CF1137" s="4"/>
      <c r="CG1137" s="4"/>
      <c r="CH1137" s="4"/>
      <c r="CI1137" s="4"/>
      <c r="CJ1137" s="4"/>
      <c r="CK1137" s="4"/>
      <c r="CL1137" s="4"/>
      <c r="CM1137" s="4"/>
      <c r="CN1137" s="4"/>
      <c r="CO1137" s="4"/>
      <c r="CP1137" s="4"/>
      <c r="CQ1137" s="4"/>
      <c r="CR1137" s="4"/>
      <c r="CS1137" s="4"/>
      <c r="CT1137" s="4"/>
      <c r="CU1137" s="4"/>
      <c r="CV1137" s="4"/>
      <c r="CW1137" s="4"/>
      <c r="CX1137" s="4"/>
      <c r="CY1137" s="4"/>
      <c r="CZ1137" s="4"/>
      <c r="DA1137" s="4"/>
      <c r="DB1137" s="4"/>
      <c r="DC1137" s="4"/>
      <c r="DD1137" s="4"/>
      <c r="DE1137" s="4"/>
      <c r="DF1137" s="4"/>
      <c r="DG1137" s="4"/>
      <c r="DH1137" s="4"/>
      <c r="DI1137" s="4"/>
      <c r="DJ1137" s="4"/>
      <c r="DK1137" s="4"/>
      <c r="DL1137" s="4"/>
      <c r="DM1137" s="4"/>
      <c r="DN1137" s="4"/>
      <c r="DO1137" s="4"/>
      <c r="DP1137" s="4"/>
      <c r="DQ1137" s="4"/>
      <c r="DR1137" s="4"/>
      <c r="DS1137" s="4"/>
      <c r="DT1137" s="4"/>
      <c r="DU1137" s="4"/>
      <c r="DV1137" s="4"/>
      <c r="DW1137" s="4"/>
      <c r="DX1137" s="4"/>
      <c r="DY1137" s="4"/>
      <c r="DZ1137" s="4"/>
      <c r="EA1137" s="4"/>
      <c r="EB1137" s="4"/>
      <c r="EC1137" s="4"/>
      <c r="ED1137" s="4"/>
      <c r="EE1137" s="4"/>
      <c r="EF1137" s="4"/>
      <c r="EG1137" s="4"/>
      <c r="EH1137" s="4"/>
      <c r="EI1137" s="4"/>
      <c r="EJ1137" s="4"/>
      <c r="EK1137" s="4"/>
      <c r="EL1137" s="4"/>
      <c r="EM1137" s="4"/>
      <c r="EN1137" s="4"/>
      <c r="EO1137" s="4"/>
      <c r="EP1137" s="4"/>
      <c r="EQ1137" s="4"/>
      <c r="ER1137" s="4"/>
      <c r="ES1137" s="4"/>
      <c r="ET1137" s="4"/>
      <c r="EU1137" s="4"/>
      <c r="EV1137" s="4"/>
      <c r="EW1137" s="4"/>
      <c r="EX1137" s="4"/>
      <c r="EY1137" s="4"/>
      <c r="EZ1137" s="4"/>
      <c r="FA1137" s="4"/>
      <c r="FB1137" s="4"/>
      <c r="FC1137" s="4"/>
      <c r="FD1137" s="4"/>
      <c r="FE1137" s="4"/>
      <c r="FF1137" s="4"/>
      <c r="FG1137" s="4"/>
      <c r="FH1137" s="4"/>
      <c r="FI1137" s="4"/>
      <c r="FJ1137" s="4"/>
      <c r="FK1137" s="4"/>
      <c r="FL1137" s="4"/>
      <c r="FM1137" s="4"/>
      <c r="FN1137" s="4"/>
      <c r="FO1137" s="4"/>
      <c r="FP1137" s="4"/>
      <c r="FQ1137" s="4"/>
      <c r="FR1137" s="4"/>
      <c r="FS1137" s="4"/>
      <c r="FT1137" s="4"/>
      <c r="FU1137" s="4"/>
      <c r="FV1137" s="4"/>
      <c r="FW1137" s="4"/>
      <c r="FX1137" s="4"/>
      <c r="FY1137" s="4"/>
      <c r="FZ1137" s="4"/>
      <c r="GA1137" s="4"/>
      <c r="GB1137" s="4"/>
      <c r="GC1137" s="4"/>
      <c r="GD1137" s="4"/>
      <c r="GE1137" s="4"/>
      <c r="GF1137" s="4"/>
      <c r="GG1137" s="4"/>
      <c r="GH1137" s="4"/>
      <c r="GI1137" s="4"/>
      <c r="GJ1137" s="4"/>
      <c r="GK1137" s="4"/>
      <c r="GL1137" s="4"/>
      <c r="GM1137" s="4"/>
      <c r="GN1137" s="4"/>
      <c r="GO1137" s="4"/>
      <c r="GP1137" s="4"/>
      <c r="GQ1137" s="4"/>
      <c r="GR1137" s="4"/>
      <c r="GS1137" s="4"/>
      <c r="GT1137" s="4"/>
      <c r="GU1137" s="4"/>
      <c r="GV1137" s="4"/>
      <c r="GW1137" s="4"/>
      <c r="GX1137" s="4"/>
      <c r="GY1137" s="4"/>
      <c r="GZ1137" s="4"/>
      <c r="HA1137" s="4"/>
      <c r="HB1137" s="4"/>
      <c r="HC1137" s="4"/>
      <c r="HD1137" s="4"/>
      <c r="HE1137" s="4"/>
      <c r="HF1137" s="4"/>
      <c r="HG1137" s="4"/>
      <c r="HH1137" s="4"/>
      <c r="HI1137" s="4"/>
      <c r="HJ1137" s="4"/>
      <c r="HK1137" s="4"/>
      <c r="HL1137" s="4"/>
      <c r="HM1137" s="4"/>
      <c r="HN1137" s="4"/>
      <c r="HO1137" s="4"/>
      <c r="HP1137" s="4"/>
      <c r="HQ1137" s="4"/>
      <c r="HR1137" s="4"/>
      <c r="HS1137" s="4"/>
      <c r="HT1137" s="4"/>
      <c r="HU1137" s="4"/>
      <c r="HV1137" s="4"/>
      <c r="HW1137" s="4"/>
      <c r="HX1137" s="4"/>
      <c r="HY1137" s="4"/>
      <c r="HZ1137" s="4"/>
      <c r="IA1137" s="4"/>
      <c r="IB1137" s="4"/>
      <c r="IC1137" s="4"/>
      <c r="ID1137" s="4"/>
      <c r="IE1137" s="4"/>
      <c r="IF1137" s="4"/>
      <c r="IG1137" s="4"/>
      <c r="IH1137" s="4"/>
      <c r="II1137" s="4"/>
      <c r="IJ1137" s="4"/>
      <c r="IK1137" s="4"/>
      <c r="IL1137" s="4"/>
      <c r="IM1137" s="4"/>
      <c r="IN1137" s="4"/>
      <c r="IO1137" s="4"/>
      <c r="IP1137" s="4"/>
      <c r="IQ1137" s="4"/>
      <c r="IR1137" s="4"/>
      <c r="IS1137" s="4"/>
      <c r="IT1137" s="4"/>
      <c r="IU1137" s="4"/>
      <c r="IV1137" s="4"/>
    </row>
    <row r="1139" spans="1:256" s="209" customFormat="1">
      <c r="A1139" s="121"/>
      <c r="B1139" s="115"/>
      <c r="C1139" s="116"/>
      <c r="D1139" s="117"/>
      <c r="E1139" s="118"/>
      <c r="F1139" s="119"/>
      <c r="G1139" s="120"/>
      <c r="H1139" s="5"/>
      <c r="I1139" s="39"/>
      <c r="J1139" s="40"/>
      <c r="K1139" s="41"/>
      <c r="L1139" s="37"/>
      <c r="N1139" s="38"/>
      <c r="O1139" s="38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  <c r="AC1139" s="4"/>
      <c r="AD1139" s="4"/>
      <c r="AE1139" s="4"/>
      <c r="AF1139" s="4"/>
      <c r="AG1139" s="4"/>
      <c r="AH1139" s="4"/>
      <c r="AI1139" s="4"/>
      <c r="AJ1139" s="4"/>
      <c r="AK1139" s="4"/>
      <c r="AL1139" s="4"/>
      <c r="AM1139" s="4"/>
      <c r="AN1139" s="4"/>
      <c r="AO1139" s="4"/>
      <c r="AP1139" s="4"/>
      <c r="AQ1139" s="4"/>
      <c r="AR1139" s="4"/>
      <c r="AS1139" s="4"/>
      <c r="AT1139" s="4"/>
      <c r="AU1139" s="4"/>
      <c r="AV1139" s="4"/>
      <c r="AW1139" s="4"/>
      <c r="AX1139" s="4"/>
      <c r="AY1139" s="4"/>
      <c r="AZ1139" s="4"/>
      <c r="BA1139" s="4"/>
      <c r="BB1139" s="4"/>
      <c r="BC1139" s="4"/>
      <c r="BD1139" s="4"/>
      <c r="BE1139" s="4"/>
      <c r="BF1139" s="4"/>
      <c r="BG1139" s="4"/>
      <c r="BH1139" s="4"/>
      <c r="BI1139" s="4"/>
      <c r="BJ1139" s="4"/>
      <c r="BK1139" s="4"/>
      <c r="BL1139" s="4"/>
      <c r="BM1139" s="4"/>
      <c r="BN1139" s="4"/>
      <c r="BO1139" s="4"/>
      <c r="BP1139" s="4"/>
      <c r="BQ1139" s="4"/>
      <c r="BR1139" s="4"/>
      <c r="BS1139" s="4"/>
      <c r="BT1139" s="4"/>
      <c r="BU1139" s="4"/>
      <c r="BV1139" s="4"/>
      <c r="BW1139" s="4"/>
      <c r="BX1139" s="4"/>
      <c r="BY1139" s="4"/>
      <c r="BZ1139" s="4"/>
      <c r="CA1139" s="4"/>
      <c r="CB1139" s="4"/>
      <c r="CC1139" s="4"/>
      <c r="CD1139" s="4"/>
      <c r="CE1139" s="4"/>
      <c r="CF1139" s="4"/>
      <c r="CG1139" s="4"/>
      <c r="CH1139" s="4"/>
      <c r="CI1139" s="4"/>
      <c r="CJ1139" s="4"/>
      <c r="CK1139" s="4"/>
      <c r="CL1139" s="4"/>
      <c r="CM1139" s="4"/>
      <c r="CN1139" s="4"/>
      <c r="CO1139" s="4"/>
      <c r="CP1139" s="4"/>
      <c r="CQ1139" s="4"/>
      <c r="CR1139" s="4"/>
      <c r="CS1139" s="4"/>
      <c r="CT1139" s="4"/>
      <c r="CU1139" s="4"/>
      <c r="CV1139" s="4"/>
      <c r="CW1139" s="4"/>
      <c r="CX1139" s="4"/>
      <c r="CY1139" s="4"/>
      <c r="CZ1139" s="4"/>
      <c r="DA1139" s="4"/>
      <c r="DB1139" s="4"/>
      <c r="DC1139" s="4"/>
      <c r="DD1139" s="4"/>
      <c r="DE1139" s="4"/>
      <c r="DF1139" s="4"/>
      <c r="DG1139" s="4"/>
      <c r="DH1139" s="4"/>
      <c r="DI1139" s="4"/>
      <c r="DJ1139" s="4"/>
      <c r="DK1139" s="4"/>
      <c r="DL1139" s="4"/>
      <c r="DM1139" s="4"/>
      <c r="DN1139" s="4"/>
      <c r="DO1139" s="4"/>
      <c r="DP1139" s="4"/>
      <c r="DQ1139" s="4"/>
      <c r="DR1139" s="4"/>
      <c r="DS1139" s="4"/>
      <c r="DT1139" s="4"/>
      <c r="DU1139" s="4"/>
      <c r="DV1139" s="4"/>
      <c r="DW1139" s="4"/>
      <c r="DX1139" s="4"/>
      <c r="DY1139" s="4"/>
      <c r="DZ1139" s="4"/>
      <c r="EA1139" s="4"/>
      <c r="EB1139" s="4"/>
      <c r="EC1139" s="4"/>
      <c r="ED1139" s="4"/>
      <c r="EE1139" s="4"/>
      <c r="EF1139" s="4"/>
      <c r="EG1139" s="4"/>
      <c r="EH1139" s="4"/>
      <c r="EI1139" s="4"/>
      <c r="EJ1139" s="4"/>
      <c r="EK1139" s="4"/>
      <c r="EL1139" s="4"/>
      <c r="EM1139" s="4"/>
      <c r="EN1139" s="4"/>
      <c r="EO1139" s="4"/>
      <c r="EP1139" s="4"/>
      <c r="EQ1139" s="4"/>
      <c r="ER1139" s="4"/>
      <c r="ES1139" s="4"/>
      <c r="ET1139" s="4"/>
      <c r="EU1139" s="4"/>
      <c r="EV1139" s="4"/>
      <c r="EW1139" s="4"/>
      <c r="EX1139" s="4"/>
      <c r="EY1139" s="4"/>
      <c r="EZ1139" s="4"/>
      <c r="FA1139" s="4"/>
      <c r="FB1139" s="4"/>
      <c r="FC1139" s="4"/>
      <c r="FD1139" s="4"/>
      <c r="FE1139" s="4"/>
      <c r="FF1139" s="4"/>
      <c r="FG1139" s="4"/>
      <c r="FH1139" s="4"/>
      <c r="FI1139" s="4"/>
      <c r="FJ1139" s="4"/>
      <c r="FK1139" s="4"/>
      <c r="FL1139" s="4"/>
      <c r="FM1139" s="4"/>
      <c r="FN1139" s="4"/>
      <c r="FO1139" s="4"/>
      <c r="FP1139" s="4"/>
      <c r="FQ1139" s="4"/>
      <c r="FR1139" s="4"/>
      <c r="FS1139" s="4"/>
      <c r="FT1139" s="4"/>
      <c r="FU1139" s="4"/>
      <c r="FV1139" s="4"/>
      <c r="FW1139" s="4"/>
      <c r="FX1139" s="4"/>
      <c r="FY1139" s="4"/>
      <c r="FZ1139" s="4"/>
      <c r="GA1139" s="4"/>
      <c r="GB1139" s="4"/>
      <c r="GC1139" s="4"/>
      <c r="GD1139" s="4"/>
      <c r="GE1139" s="4"/>
      <c r="GF1139" s="4"/>
      <c r="GG1139" s="4"/>
      <c r="GH1139" s="4"/>
      <c r="GI1139" s="4"/>
      <c r="GJ1139" s="4"/>
      <c r="GK1139" s="4"/>
      <c r="GL1139" s="4"/>
      <c r="GM1139" s="4"/>
      <c r="GN1139" s="4"/>
      <c r="GO1139" s="4"/>
      <c r="GP1139" s="4"/>
      <c r="GQ1139" s="4"/>
      <c r="GR1139" s="4"/>
      <c r="GS1139" s="4"/>
      <c r="GT1139" s="4"/>
      <c r="GU1139" s="4"/>
      <c r="GV1139" s="4"/>
      <c r="GW1139" s="4"/>
      <c r="GX1139" s="4"/>
      <c r="GY1139" s="4"/>
      <c r="GZ1139" s="4"/>
      <c r="HA1139" s="4"/>
      <c r="HB1139" s="4"/>
      <c r="HC1139" s="4"/>
      <c r="HD1139" s="4"/>
      <c r="HE1139" s="4"/>
      <c r="HF1139" s="4"/>
      <c r="HG1139" s="4"/>
      <c r="HH1139" s="4"/>
      <c r="HI1139" s="4"/>
      <c r="HJ1139" s="4"/>
      <c r="HK1139" s="4"/>
      <c r="HL1139" s="4"/>
      <c r="HM1139" s="4"/>
      <c r="HN1139" s="4"/>
      <c r="HO1139" s="4"/>
      <c r="HP1139" s="4"/>
      <c r="HQ1139" s="4"/>
      <c r="HR1139" s="4"/>
      <c r="HS1139" s="4"/>
      <c r="HT1139" s="4"/>
      <c r="HU1139" s="4"/>
      <c r="HV1139" s="4"/>
      <c r="HW1139" s="4"/>
      <c r="HX1139" s="4"/>
      <c r="HY1139" s="4"/>
      <c r="HZ1139" s="4"/>
      <c r="IA1139" s="4"/>
      <c r="IB1139" s="4"/>
      <c r="IC1139" s="4"/>
      <c r="ID1139" s="4"/>
      <c r="IE1139" s="4"/>
      <c r="IF1139" s="4"/>
      <c r="IG1139" s="4"/>
      <c r="IH1139" s="4"/>
      <c r="II1139" s="4"/>
      <c r="IJ1139" s="4"/>
      <c r="IK1139" s="4"/>
      <c r="IL1139" s="4"/>
      <c r="IM1139" s="4"/>
      <c r="IN1139" s="4"/>
      <c r="IO1139" s="4"/>
      <c r="IP1139" s="4"/>
      <c r="IQ1139" s="4"/>
      <c r="IR1139" s="4"/>
      <c r="IS1139" s="4"/>
      <c r="IT1139" s="4"/>
      <c r="IU1139" s="4"/>
      <c r="IV1139" s="4"/>
    </row>
    <row r="1141" spans="1:256" s="209" customFormat="1">
      <c r="A1141" s="121"/>
      <c r="B1141" s="115"/>
      <c r="C1141" s="116"/>
      <c r="D1141" s="117"/>
      <c r="E1141" s="118"/>
      <c r="F1141" s="119"/>
      <c r="G1141" s="120"/>
      <c r="H1141" s="5"/>
      <c r="I1141" s="39"/>
      <c r="J1141" s="40"/>
      <c r="K1141" s="41"/>
      <c r="L1141" s="37"/>
      <c r="N1141" s="38"/>
      <c r="O1141" s="38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  <c r="AL1141" s="4"/>
      <c r="AM1141" s="4"/>
      <c r="AN1141" s="4"/>
      <c r="AO1141" s="4"/>
      <c r="AP1141" s="4"/>
      <c r="AQ1141" s="4"/>
      <c r="AR1141" s="4"/>
      <c r="AS1141" s="4"/>
      <c r="AT1141" s="4"/>
      <c r="AU1141" s="4"/>
      <c r="AV1141" s="4"/>
      <c r="AW1141" s="4"/>
      <c r="AX1141" s="4"/>
      <c r="AY1141" s="4"/>
      <c r="AZ1141" s="4"/>
      <c r="BA1141" s="4"/>
      <c r="BB1141" s="4"/>
      <c r="BC1141" s="4"/>
      <c r="BD1141" s="4"/>
      <c r="BE1141" s="4"/>
      <c r="BF1141" s="4"/>
      <c r="BG1141" s="4"/>
      <c r="BH1141" s="4"/>
      <c r="BI1141" s="4"/>
      <c r="BJ1141" s="4"/>
      <c r="BK1141" s="4"/>
      <c r="BL1141" s="4"/>
      <c r="BM1141" s="4"/>
      <c r="BN1141" s="4"/>
      <c r="BO1141" s="4"/>
      <c r="BP1141" s="4"/>
      <c r="BQ1141" s="4"/>
      <c r="BR1141" s="4"/>
      <c r="BS1141" s="4"/>
      <c r="BT1141" s="4"/>
      <c r="BU1141" s="4"/>
      <c r="BV1141" s="4"/>
      <c r="BW1141" s="4"/>
      <c r="BX1141" s="4"/>
      <c r="BY1141" s="4"/>
      <c r="BZ1141" s="4"/>
      <c r="CA1141" s="4"/>
      <c r="CB1141" s="4"/>
      <c r="CC1141" s="4"/>
      <c r="CD1141" s="4"/>
      <c r="CE1141" s="4"/>
      <c r="CF1141" s="4"/>
      <c r="CG1141" s="4"/>
      <c r="CH1141" s="4"/>
      <c r="CI1141" s="4"/>
      <c r="CJ1141" s="4"/>
      <c r="CK1141" s="4"/>
      <c r="CL1141" s="4"/>
      <c r="CM1141" s="4"/>
      <c r="CN1141" s="4"/>
      <c r="CO1141" s="4"/>
      <c r="CP1141" s="4"/>
      <c r="CQ1141" s="4"/>
      <c r="CR1141" s="4"/>
      <c r="CS1141" s="4"/>
      <c r="CT1141" s="4"/>
      <c r="CU1141" s="4"/>
      <c r="CV1141" s="4"/>
      <c r="CW1141" s="4"/>
      <c r="CX1141" s="4"/>
      <c r="CY1141" s="4"/>
      <c r="CZ1141" s="4"/>
      <c r="DA1141" s="4"/>
      <c r="DB1141" s="4"/>
      <c r="DC1141" s="4"/>
      <c r="DD1141" s="4"/>
      <c r="DE1141" s="4"/>
      <c r="DF1141" s="4"/>
      <c r="DG1141" s="4"/>
      <c r="DH1141" s="4"/>
      <c r="DI1141" s="4"/>
      <c r="DJ1141" s="4"/>
      <c r="DK1141" s="4"/>
      <c r="DL1141" s="4"/>
      <c r="DM1141" s="4"/>
      <c r="DN1141" s="4"/>
      <c r="DO1141" s="4"/>
      <c r="DP1141" s="4"/>
      <c r="DQ1141" s="4"/>
      <c r="DR1141" s="4"/>
      <c r="DS1141" s="4"/>
      <c r="DT1141" s="4"/>
      <c r="DU1141" s="4"/>
      <c r="DV1141" s="4"/>
      <c r="DW1141" s="4"/>
      <c r="DX1141" s="4"/>
      <c r="DY1141" s="4"/>
      <c r="DZ1141" s="4"/>
      <c r="EA1141" s="4"/>
      <c r="EB1141" s="4"/>
      <c r="EC1141" s="4"/>
      <c r="ED1141" s="4"/>
      <c r="EE1141" s="4"/>
      <c r="EF1141" s="4"/>
      <c r="EG1141" s="4"/>
      <c r="EH1141" s="4"/>
      <c r="EI1141" s="4"/>
      <c r="EJ1141" s="4"/>
      <c r="EK1141" s="4"/>
      <c r="EL1141" s="4"/>
      <c r="EM1141" s="4"/>
      <c r="EN1141" s="4"/>
      <c r="EO1141" s="4"/>
      <c r="EP1141" s="4"/>
      <c r="EQ1141" s="4"/>
      <c r="ER1141" s="4"/>
      <c r="ES1141" s="4"/>
      <c r="ET1141" s="4"/>
      <c r="EU1141" s="4"/>
      <c r="EV1141" s="4"/>
      <c r="EW1141" s="4"/>
      <c r="EX1141" s="4"/>
      <c r="EY1141" s="4"/>
      <c r="EZ1141" s="4"/>
      <c r="FA1141" s="4"/>
      <c r="FB1141" s="4"/>
      <c r="FC1141" s="4"/>
      <c r="FD1141" s="4"/>
      <c r="FE1141" s="4"/>
      <c r="FF1141" s="4"/>
      <c r="FG1141" s="4"/>
      <c r="FH1141" s="4"/>
      <c r="FI1141" s="4"/>
      <c r="FJ1141" s="4"/>
      <c r="FK1141" s="4"/>
      <c r="FL1141" s="4"/>
      <c r="FM1141" s="4"/>
      <c r="FN1141" s="4"/>
      <c r="FO1141" s="4"/>
      <c r="FP1141" s="4"/>
      <c r="FQ1141" s="4"/>
      <c r="FR1141" s="4"/>
      <c r="FS1141" s="4"/>
      <c r="FT1141" s="4"/>
      <c r="FU1141" s="4"/>
      <c r="FV1141" s="4"/>
      <c r="FW1141" s="4"/>
      <c r="FX1141" s="4"/>
      <c r="FY1141" s="4"/>
      <c r="FZ1141" s="4"/>
      <c r="GA1141" s="4"/>
      <c r="GB1141" s="4"/>
      <c r="GC1141" s="4"/>
      <c r="GD1141" s="4"/>
      <c r="GE1141" s="4"/>
      <c r="GF1141" s="4"/>
      <c r="GG1141" s="4"/>
      <c r="GH1141" s="4"/>
      <c r="GI1141" s="4"/>
      <c r="GJ1141" s="4"/>
      <c r="GK1141" s="4"/>
      <c r="GL1141" s="4"/>
      <c r="GM1141" s="4"/>
      <c r="GN1141" s="4"/>
      <c r="GO1141" s="4"/>
      <c r="GP1141" s="4"/>
      <c r="GQ1141" s="4"/>
      <c r="GR1141" s="4"/>
      <c r="GS1141" s="4"/>
      <c r="GT1141" s="4"/>
      <c r="GU1141" s="4"/>
      <c r="GV1141" s="4"/>
      <c r="GW1141" s="4"/>
      <c r="GX1141" s="4"/>
      <c r="GY1141" s="4"/>
      <c r="GZ1141" s="4"/>
      <c r="HA1141" s="4"/>
      <c r="HB1141" s="4"/>
      <c r="HC1141" s="4"/>
      <c r="HD1141" s="4"/>
      <c r="HE1141" s="4"/>
      <c r="HF1141" s="4"/>
      <c r="HG1141" s="4"/>
      <c r="HH1141" s="4"/>
      <c r="HI1141" s="4"/>
      <c r="HJ1141" s="4"/>
      <c r="HK1141" s="4"/>
      <c r="HL1141" s="4"/>
      <c r="HM1141" s="4"/>
      <c r="HN1141" s="4"/>
      <c r="HO1141" s="4"/>
      <c r="HP1141" s="4"/>
      <c r="HQ1141" s="4"/>
      <c r="HR1141" s="4"/>
      <c r="HS1141" s="4"/>
      <c r="HT1141" s="4"/>
      <c r="HU1141" s="4"/>
      <c r="HV1141" s="4"/>
      <c r="HW1141" s="4"/>
      <c r="HX1141" s="4"/>
      <c r="HY1141" s="4"/>
      <c r="HZ1141" s="4"/>
      <c r="IA1141" s="4"/>
      <c r="IB1141" s="4"/>
      <c r="IC1141" s="4"/>
      <c r="ID1141" s="4"/>
      <c r="IE1141" s="4"/>
      <c r="IF1141" s="4"/>
      <c r="IG1141" s="4"/>
      <c r="IH1141" s="4"/>
      <c r="II1141" s="4"/>
      <c r="IJ1141" s="4"/>
      <c r="IK1141" s="4"/>
      <c r="IL1141" s="4"/>
      <c r="IM1141" s="4"/>
      <c r="IN1141" s="4"/>
      <c r="IO1141" s="4"/>
      <c r="IP1141" s="4"/>
      <c r="IQ1141" s="4"/>
      <c r="IR1141" s="4"/>
      <c r="IS1141" s="4"/>
      <c r="IT1141" s="4"/>
      <c r="IU1141" s="4"/>
      <c r="IV1141" s="4"/>
    </row>
    <row r="1143" spans="1:256" s="209" customFormat="1">
      <c r="A1143" s="121"/>
      <c r="B1143" s="115"/>
      <c r="C1143" s="116"/>
      <c r="D1143" s="117"/>
      <c r="E1143" s="118"/>
      <c r="F1143" s="119"/>
      <c r="G1143" s="120"/>
      <c r="H1143" s="5"/>
      <c r="I1143" s="39"/>
      <c r="J1143" s="40"/>
      <c r="K1143" s="41"/>
      <c r="L1143" s="37"/>
      <c r="N1143" s="38"/>
      <c r="O1143" s="38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  <c r="AL1143" s="4"/>
      <c r="AM1143" s="4"/>
      <c r="AN1143" s="4"/>
      <c r="AO1143" s="4"/>
      <c r="AP1143" s="4"/>
      <c r="AQ1143" s="4"/>
      <c r="AR1143" s="4"/>
      <c r="AS1143" s="4"/>
      <c r="AT1143" s="4"/>
      <c r="AU1143" s="4"/>
      <c r="AV1143" s="4"/>
      <c r="AW1143" s="4"/>
      <c r="AX1143" s="4"/>
      <c r="AY1143" s="4"/>
      <c r="AZ1143" s="4"/>
      <c r="BA1143" s="4"/>
      <c r="BB1143" s="4"/>
      <c r="BC1143" s="4"/>
      <c r="BD1143" s="4"/>
      <c r="BE1143" s="4"/>
      <c r="BF1143" s="4"/>
      <c r="BG1143" s="4"/>
      <c r="BH1143" s="4"/>
      <c r="BI1143" s="4"/>
      <c r="BJ1143" s="4"/>
      <c r="BK1143" s="4"/>
      <c r="BL1143" s="4"/>
      <c r="BM1143" s="4"/>
      <c r="BN1143" s="4"/>
      <c r="BO1143" s="4"/>
      <c r="BP1143" s="4"/>
      <c r="BQ1143" s="4"/>
      <c r="BR1143" s="4"/>
      <c r="BS1143" s="4"/>
      <c r="BT1143" s="4"/>
      <c r="BU1143" s="4"/>
      <c r="BV1143" s="4"/>
      <c r="BW1143" s="4"/>
      <c r="BX1143" s="4"/>
      <c r="BY1143" s="4"/>
      <c r="BZ1143" s="4"/>
      <c r="CA1143" s="4"/>
      <c r="CB1143" s="4"/>
      <c r="CC1143" s="4"/>
      <c r="CD1143" s="4"/>
      <c r="CE1143" s="4"/>
      <c r="CF1143" s="4"/>
      <c r="CG1143" s="4"/>
      <c r="CH1143" s="4"/>
      <c r="CI1143" s="4"/>
      <c r="CJ1143" s="4"/>
      <c r="CK1143" s="4"/>
      <c r="CL1143" s="4"/>
      <c r="CM1143" s="4"/>
      <c r="CN1143" s="4"/>
      <c r="CO1143" s="4"/>
      <c r="CP1143" s="4"/>
      <c r="CQ1143" s="4"/>
      <c r="CR1143" s="4"/>
      <c r="CS1143" s="4"/>
      <c r="CT1143" s="4"/>
      <c r="CU1143" s="4"/>
      <c r="CV1143" s="4"/>
      <c r="CW1143" s="4"/>
      <c r="CX1143" s="4"/>
      <c r="CY1143" s="4"/>
      <c r="CZ1143" s="4"/>
      <c r="DA1143" s="4"/>
      <c r="DB1143" s="4"/>
      <c r="DC1143" s="4"/>
      <c r="DD1143" s="4"/>
      <c r="DE1143" s="4"/>
      <c r="DF1143" s="4"/>
      <c r="DG1143" s="4"/>
      <c r="DH1143" s="4"/>
      <c r="DI1143" s="4"/>
      <c r="DJ1143" s="4"/>
      <c r="DK1143" s="4"/>
      <c r="DL1143" s="4"/>
      <c r="DM1143" s="4"/>
      <c r="DN1143" s="4"/>
      <c r="DO1143" s="4"/>
      <c r="DP1143" s="4"/>
      <c r="DQ1143" s="4"/>
      <c r="DR1143" s="4"/>
      <c r="DS1143" s="4"/>
      <c r="DT1143" s="4"/>
      <c r="DU1143" s="4"/>
      <c r="DV1143" s="4"/>
      <c r="DW1143" s="4"/>
      <c r="DX1143" s="4"/>
      <c r="DY1143" s="4"/>
      <c r="DZ1143" s="4"/>
      <c r="EA1143" s="4"/>
      <c r="EB1143" s="4"/>
      <c r="EC1143" s="4"/>
      <c r="ED1143" s="4"/>
      <c r="EE1143" s="4"/>
      <c r="EF1143" s="4"/>
      <c r="EG1143" s="4"/>
      <c r="EH1143" s="4"/>
      <c r="EI1143" s="4"/>
      <c r="EJ1143" s="4"/>
      <c r="EK1143" s="4"/>
      <c r="EL1143" s="4"/>
      <c r="EM1143" s="4"/>
      <c r="EN1143" s="4"/>
      <c r="EO1143" s="4"/>
      <c r="EP1143" s="4"/>
      <c r="EQ1143" s="4"/>
      <c r="ER1143" s="4"/>
      <c r="ES1143" s="4"/>
      <c r="ET1143" s="4"/>
      <c r="EU1143" s="4"/>
      <c r="EV1143" s="4"/>
      <c r="EW1143" s="4"/>
      <c r="EX1143" s="4"/>
      <c r="EY1143" s="4"/>
      <c r="EZ1143" s="4"/>
      <c r="FA1143" s="4"/>
      <c r="FB1143" s="4"/>
      <c r="FC1143" s="4"/>
      <c r="FD1143" s="4"/>
      <c r="FE1143" s="4"/>
      <c r="FF1143" s="4"/>
      <c r="FG1143" s="4"/>
      <c r="FH1143" s="4"/>
      <c r="FI1143" s="4"/>
      <c r="FJ1143" s="4"/>
      <c r="FK1143" s="4"/>
      <c r="FL1143" s="4"/>
      <c r="FM1143" s="4"/>
      <c r="FN1143" s="4"/>
      <c r="FO1143" s="4"/>
      <c r="FP1143" s="4"/>
      <c r="FQ1143" s="4"/>
      <c r="FR1143" s="4"/>
      <c r="FS1143" s="4"/>
      <c r="FT1143" s="4"/>
      <c r="FU1143" s="4"/>
      <c r="FV1143" s="4"/>
      <c r="FW1143" s="4"/>
      <c r="FX1143" s="4"/>
      <c r="FY1143" s="4"/>
      <c r="FZ1143" s="4"/>
      <c r="GA1143" s="4"/>
      <c r="GB1143" s="4"/>
      <c r="GC1143" s="4"/>
      <c r="GD1143" s="4"/>
      <c r="GE1143" s="4"/>
      <c r="GF1143" s="4"/>
      <c r="GG1143" s="4"/>
      <c r="GH1143" s="4"/>
      <c r="GI1143" s="4"/>
      <c r="GJ1143" s="4"/>
      <c r="GK1143" s="4"/>
      <c r="GL1143" s="4"/>
      <c r="GM1143" s="4"/>
      <c r="GN1143" s="4"/>
      <c r="GO1143" s="4"/>
      <c r="GP1143" s="4"/>
      <c r="GQ1143" s="4"/>
      <c r="GR1143" s="4"/>
      <c r="GS1143" s="4"/>
      <c r="GT1143" s="4"/>
      <c r="GU1143" s="4"/>
      <c r="GV1143" s="4"/>
      <c r="GW1143" s="4"/>
      <c r="GX1143" s="4"/>
      <c r="GY1143" s="4"/>
      <c r="GZ1143" s="4"/>
      <c r="HA1143" s="4"/>
      <c r="HB1143" s="4"/>
      <c r="HC1143" s="4"/>
      <c r="HD1143" s="4"/>
      <c r="HE1143" s="4"/>
      <c r="HF1143" s="4"/>
      <c r="HG1143" s="4"/>
      <c r="HH1143" s="4"/>
      <c r="HI1143" s="4"/>
      <c r="HJ1143" s="4"/>
      <c r="HK1143" s="4"/>
      <c r="HL1143" s="4"/>
      <c r="HM1143" s="4"/>
      <c r="HN1143" s="4"/>
      <c r="HO1143" s="4"/>
      <c r="HP1143" s="4"/>
      <c r="HQ1143" s="4"/>
      <c r="HR1143" s="4"/>
      <c r="HS1143" s="4"/>
      <c r="HT1143" s="4"/>
      <c r="HU1143" s="4"/>
      <c r="HV1143" s="4"/>
      <c r="HW1143" s="4"/>
      <c r="HX1143" s="4"/>
      <c r="HY1143" s="4"/>
      <c r="HZ1143" s="4"/>
      <c r="IA1143" s="4"/>
      <c r="IB1143" s="4"/>
      <c r="IC1143" s="4"/>
      <c r="ID1143" s="4"/>
      <c r="IE1143" s="4"/>
      <c r="IF1143" s="4"/>
      <c r="IG1143" s="4"/>
      <c r="IH1143" s="4"/>
      <c r="II1143" s="4"/>
      <c r="IJ1143" s="4"/>
      <c r="IK1143" s="4"/>
      <c r="IL1143" s="4"/>
      <c r="IM1143" s="4"/>
      <c r="IN1143" s="4"/>
      <c r="IO1143" s="4"/>
      <c r="IP1143" s="4"/>
      <c r="IQ1143" s="4"/>
      <c r="IR1143" s="4"/>
      <c r="IS1143" s="4"/>
      <c r="IT1143" s="4"/>
      <c r="IU1143" s="4"/>
      <c r="IV1143" s="4"/>
    </row>
    <row r="1144" spans="1:256" s="209" customFormat="1">
      <c r="A1144" s="121"/>
      <c r="B1144" s="115"/>
      <c r="C1144" s="116"/>
      <c r="D1144" s="117"/>
      <c r="E1144" s="118"/>
      <c r="F1144" s="119"/>
      <c r="G1144" s="120"/>
      <c r="H1144" s="5"/>
      <c r="I1144" s="39"/>
      <c r="J1144" s="40"/>
      <c r="K1144" s="41"/>
      <c r="L1144" s="37"/>
      <c r="N1144" s="38"/>
      <c r="O1144" s="38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  <c r="AL1144" s="4"/>
      <c r="AM1144" s="4"/>
      <c r="AN1144" s="4"/>
      <c r="AO1144" s="4"/>
      <c r="AP1144" s="4"/>
      <c r="AQ1144" s="4"/>
      <c r="AR1144" s="4"/>
      <c r="AS1144" s="4"/>
      <c r="AT1144" s="4"/>
      <c r="AU1144" s="4"/>
      <c r="AV1144" s="4"/>
      <c r="AW1144" s="4"/>
      <c r="AX1144" s="4"/>
      <c r="AY1144" s="4"/>
      <c r="AZ1144" s="4"/>
      <c r="BA1144" s="4"/>
      <c r="BB1144" s="4"/>
      <c r="BC1144" s="4"/>
      <c r="BD1144" s="4"/>
      <c r="BE1144" s="4"/>
      <c r="BF1144" s="4"/>
      <c r="BG1144" s="4"/>
      <c r="BH1144" s="4"/>
      <c r="BI1144" s="4"/>
      <c r="BJ1144" s="4"/>
      <c r="BK1144" s="4"/>
      <c r="BL1144" s="4"/>
      <c r="BM1144" s="4"/>
      <c r="BN1144" s="4"/>
      <c r="BO1144" s="4"/>
      <c r="BP1144" s="4"/>
      <c r="BQ1144" s="4"/>
      <c r="BR1144" s="4"/>
      <c r="BS1144" s="4"/>
      <c r="BT1144" s="4"/>
      <c r="BU1144" s="4"/>
      <c r="BV1144" s="4"/>
      <c r="BW1144" s="4"/>
      <c r="BX1144" s="4"/>
      <c r="BY1144" s="4"/>
      <c r="BZ1144" s="4"/>
      <c r="CA1144" s="4"/>
      <c r="CB1144" s="4"/>
      <c r="CC1144" s="4"/>
      <c r="CD1144" s="4"/>
      <c r="CE1144" s="4"/>
      <c r="CF1144" s="4"/>
      <c r="CG1144" s="4"/>
      <c r="CH1144" s="4"/>
      <c r="CI1144" s="4"/>
      <c r="CJ1144" s="4"/>
      <c r="CK1144" s="4"/>
      <c r="CL1144" s="4"/>
      <c r="CM1144" s="4"/>
      <c r="CN1144" s="4"/>
      <c r="CO1144" s="4"/>
      <c r="CP1144" s="4"/>
      <c r="CQ1144" s="4"/>
      <c r="CR1144" s="4"/>
      <c r="CS1144" s="4"/>
      <c r="CT1144" s="4"/>
      <c r="CU1144" s="4"/>
      <c r="CV1144" s="4"/>
      <c r="CW1144" s="4"/>
      <c r="CX1144" s="4"/>
      <c r="CY1144" s="4"/>
      <c r="CZ1144" s="4"/>
      <c r="DA1144" s="4"/>
      <c r="DB1144" s="4"/>
      <c r="DC1144" s="4"/>
      <c r="DD1144" s="4"/>
      <c r="DE1144" s="4"/>
      <c r="DF1144" s="4"/>
      <c r="DG1144" s="4"/>
      <c r="DH1144" s="4"/>
      <c r="DI1144" s="4"/>
      <c r="DJ1144" s="4"/>
      <c r="DK1144" s="4"/>
      <c r="DL1144" s="4"/>
      <c r="DM1144" s="4"/>
      <c r="DN1144" s="4"/>
      <c r="DO1144" s="4"/>
      <c r="DP1144" s="4"/>
      <c r="DQ1144" s="4"/>
      <c r="DR1144" s="4"/>
      <c r="DS1144" s="4"/>
      <c r="DT1144" s="4"/>
      <c r="DU1144" s="4"/>
      <c r="DV1144" s="4"/>
      <c r="DW1144" s="4"/>
      <c r="DX1144" s="4"/>
      <c r="DY1144" s="4"/>
      <c r="DZ1144" s="4"/>
      <c r="EA1144" s="4"/>
      <c r="EB1144" s="4"/>
      <c r="EC1144" s="4"/>
      <c r="ED1144" s="4"/>
      <c r="EE1144" s="4"/>
      <c r="EF1144" s="4"/>
      <c r="EG1144" s="4"/>
      <c r="EH1144" s="4"/>
      <c r="EI1144" s="4"/>
      <c r="EJ1144" s="4"/>
      <c r="EK1144" s="4"/>
      <c r="EL1144" s="4"/>
      <c r="EM1144" s="4"/>
      <c r="EN1144" s="4"/>
      <c r="EO1144" s="4"/>
      <c r="EP1144" s="4"/>
      <c r="EQ1144" s="4"/>
      <c r="ER1144" s="4"/>
      <c r="ES1144" s="4"/>
      <c r="ET1144" s="4"/>
      <c r="EU1144" s="4"/>
      <c r="EV1144" s="4"/>
      <c r="EW1144" s="4"/>
      <c r="EX1144" s="4"/>
      <c r="EY1144" s="4"/>
      <c r="EZ1144" s="4"/>
      <c r="FA1144" s="4"/>
      <c r="FB1144" s="4"/>
      <c r="FC1144" s="4"/>
      <c r="FD1144" s="4"/>
      <c r="FE1144" s="4"/>
      <c r="FF1144" s="4"/>
      <c r="FG1144" s="4"/>
      <c r="FH1144" s="4"/>
      <c r="FI1144" s="4"/>
      <c r="FJ1144" s="4"/>
      <c r="FK1144" s="4"/>
      <c r="FL1144" s="4"/>
      <c r="FM1144" s="4"/>
      <c r="FN1144" s="4"/>
      <c r="FO1144" s="4"/>
      <c r="FP1144" s="4"/>
      <c r="FQ1144" s="4"/>
      <c r="FR1144" s="4"/>
      <c r="FS1144" s="4"/>
      <c r="FT1144" s="4"/>
      <c r="FU1144" s="4"/>
      <c r="FV1144" s="4"/>
      <c r="FW1144" s="4"/>
      <c r="FX1144" s="4"/>
      <c r="FY1144" s="4"/>
      <c r="FZ1144" s="4"/>
      <c r="GA1144" s="4"/>
      <c r="GB1144" s="4"/>
      <c r="GC1144" s="4"/>
      <c r="GD1144" s="4"/>
      <c r="GE1144" s="4"/>
      <c r="GF1144" s="4"/>
      <c r="GG1144" s="4"/>
      <c r="GH1144" s="4"/>
      <c r="GI1144" s="4"/>
      <c r="GJ1144" s="4"/>
      <c r="GK1144" s="4"/>
      <c r="GL1144" s="4"/>
      <c r="GM1144" s="4"/>
      <c r="GN1144" s="4"/>
      <c r="GO1144" s="4"/>
      <c r="GP1144" s="4"/>
      <c r="GQ1144" s="4"/>
      <c r="GR1144" s="4"/>
      <c r="GS1144" s="4"/>
      <c r="GT1144" s="4"/>
      <c r="GU1144" s="4"/>
      <c r="GV1144" s="4"/>
      <c r="GW1144" s="4"/>
      <c r="GX1144" s="4"/>
      <c r="GY1144" s="4"/>
      <c r="GZ1144" s="4"/>
      <c r="HA1144" s="4"/>
      <c r="HB1144" s="4"/>
      <c r="HC1144" s="4"/>
      <c r="HD1144" s="4"/>
      <c r="HE1144" s="4"/>
      <c r="HF1144" s="4"/>
      <c r="HG1144" s="4"/>
      <c r="HH1144" s="4"/>
      <c r="HI1144" s="4"/>
      <c r="HJ1144" s="4"/>
      <c r="HK1144" s="4"/>
      <c r="HL1144" s="4"/>
      <c r="HM1144" s="4"/>
      <c r="HN1144" s="4"/>
      <c r="HO1144" s="4"/>
      <c r="HP1144" s="4"/>
      <c r="HQ1144" s="4"/>
      <c r="HR1144" s="4"/>
      <c r="HS1144" s="4"/>
      <c r="HT1144" s="4"/>
      <c r="HU1144" s="4"/>
      <c r="HV1144" s="4"/>
      <c r="HW1144" s="4"/>
      <c r="HX1144" s="4"/>
      <c r="HY1144" s="4"/>
      <c r="HZ1144" s="4"/>
      <c r="IA1144" s="4"/>
      <c r="IB1144" s="4"/>
      <c r="IC1144" s="4"/>
      <c r="ID1144" s="4"/>
      <c r="IE1144" s="4"/>
      <c r="IF1144" s="4"/>
      <c r="IG1144" s="4"/>
      <c r="IH1144" s="4"/>
      <c r="II1144" s="4"/>
      <c r="IJ1144" s="4"/>
      <c r="IK1144" s="4"/>
      <c r="IL1144" s="4"/>
      <c r="IM1144" s="4"/>
      <c r="IN1144" s="4"/>
      <c r="IO1144" s="4"/>
      <c r="IP1144" s="4"/>
      <c r="IQ1144" s="4"/>
      <c r="IR1144" s="4"/>
      <c r="IS1144" s="4"/>
      <c r="IT1144" s="4"/>
      <c r="IU1144" s="4"/>
      <c r="IV1144" s="4"/>
    </row>
    <row r="1145" spans="1:256" s="209" customFormat="1">
      <c r="A1145" s="121"/>
      <c r="B1145" s="115"/>
      <c r="C1145" s="116"/>
      <c r="D1145" s="117"/>
      <c r="E1145" s="118"/>
      <c r="F1145" s="119"/>
      <c r="G1145" s="120"/>
      <c r="H1145" s="5"/>
      <c r="I1145" s="39"/>
      <c r="J1145" s="40"/>
      <c r="K1145" s="41"/>
      <c r="L1145" s="37"/>
      <c r="N1145" s="38"/>
      <c r="O1145" s="38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  <c r="AL1145" s="4"/>
      <c r="AM1145" s="4"/>
      <c r="AN1145" s="4"/>
      <c r="AO1145" s="4"/>
      <c r="AP1145" s="4"/>
      <c r="AQ1145" s="4"/>
      <c r="AR1145" s="4"/>
      <c r="AS1145" s="4"/>
      <c r="AT1145" s="4"/>
      <c r="AU1145" s="4"/>
      <c r="AV1145" s="4"/>
      <c r="AW1145" s="4"/>
      <c r="AX1145" s="4"/>
      <c r="AY1145" s="4"/>
      <c r="AZ1145" s="4"/>
      <c r="BA1145" s="4"/>
      <c r="BB1145" s="4"/>
      <c r="BC1145" s="4"/>
      <c r="BD1145" s="4"/>
      <c r="BE1145" s="4"/>
      <c r="BF1145" s="4"/>
      <c r="BG1145" s="4"/>
      <c r="BH1145" s="4"/>
      <c r="BI1145" s="4"/>
      <c r="BJ1145" s="4"/>
      <c r="BK1145" s="4"/>
      <c r="BL1145" s="4"/>
      <c r="BM1145" s="4"/>
      <c r="BN1145" s="4"/>
      <c r="BO1145" s="4"/>
      <c r="BP1145" s="4"/>
      <c r="BQ1145" s="4"/>
      <c r="BR1145" s="4"/>
      <c r="BS1145" s="4"/>
      <c r="BT1145" s="4"/>
      <c r="BU1145" s="4"/>
      <c r="BV1145" s="4"/>
      <c r="BW1145" s="4"/>
      <c r="BX1145" s="4"/>
      <c r="BY1145" s="4"/>
      <c r="BZ1145" s="4"/>
      <c r="CA1145" s="4"/>
      <c r="CB1145" s="4"/>
      <c r="CC1145" s="4"/>
      <c r="CD1145" s="4"/>
      <c r="CE1145" s="4"/>
      <c r="CF1145" s="4"/>
      <c r="CG1145" s="4"/>
      <c r="CH1145" s="4"/>
      <c r="CI1145" s="4"/>
      <c r="CJ1145" s="4"/>
      <c r="CK1145" s="4"/>
      <c r="CL1145" s="4"/>
      <c r="CM1145" s="4"/>
      <c r="CN1145" s="4"/>
      <c r="CO1145" s="4"/>
      <c r="CP1145" s="4"/>
      <c r="CQ1145" s="4"/>
      <c r="CR1145" s="4"/>
      <c r="CS1145" s="4"/>
      <c r="CT1145" s="4"/>
      <c r="CU1145" s="4"/>
      <c r="CV1145" s="4"/>
      <c r="CW1145" s="4"/>
      <c r="CX1145" s="4"/>
      <c r="CY1145" s="4"/>
      <c r="CZ1145" s="4"/>
      <c r="DA1145" s="4"/>
      <c r="DB1145" s="4"/>
      <c r="DC1145" s="4"/>
      <c r="DD1145" s="4"/>
      <c r="DE1145" s="4"/>
      <c r="DF1145" s="4"/>
      <c r="DG1145" s="4"/>
      <c r="DH1145" s="4"/>
      <c r="DI1145" s="4"/>
      <c r="DJ1145" s="4"/>
      <c r="DK1145" s="4"/>
      <c r="DL1145" s="4"/>
      <c r="DM1145" s="4"/>
      <c r="DN1145" s="4"/>
      <c r="DO1145" s="4"/>
      <c r="DP1145" s="4"/>
      <c r="DQ1145" s="4"/>
      <c r="DR1145" s="4"/>
      <c r="DS1145" s="4"/>
      <c r="DT1145" s="4"/>
      <c r="DU1145" s="4"/>
      <c r="DV1145" s="4"/>
      <c r="DW1145" s="4"/>
      <c r="DX1145" s="4"/>
      <c r="DY1145" s="4"/>
      <c r="DZ1145" s="4"/>
      <c r="EA1145" s="4"/>
      <c r="EB1145" s="4"/>
      <c r="EC1145" s="4"/>
      <c r="ED1145" s="4"/>
      <c r="EE1145" s="4"/>
      <c r="EF1145" s="4"/>
      <c r="EG1145" s="4"/>
      <c r="EH1145" s="4"/>
      <c r="EI1145" s="4"/>
      <c r="EJ1145" s="4"/>
      <c r="EK1145" s="4"/>
      <c r="EL1145" s="4"/>
      <c r="EM1145" s="4"/>
      <c r="EN1145" s="4"/>
      <c r="EO1145" s="4"/>
      <c r="EP1145" s="4"/>
      <c r="EQ1145" s="4"/>
      <c r="ER1145" s="4"/>
      <c r="ES1145" s="4"/>
      <c r="ET1145" s="4"/>
      <c r="EU1145" s="4"/>
      <c r="EV1145" s="4"/>
      <c r="EW1145" s="4"/>
      <c r="EX1145" s="4"/>
      <c r="EY1145" s="4"/>
      <c r="EZ1145" s="4"/>
      <c r="FA1145" s="4"/>
      <c r="FB1145" s="4"/>
      <c r="FC1145" s="4"/>
      <c r="FD1145" s="4"/>
      <c r="FE1145" s="4"/>
      <c r="FF1145" s="4"/>
      <c r="FG1145" s="4"/>
      <c r="FH1145" s="4"/>
      <c r="FI1145" s="4"/>
      <c r="FJ1145" s="4"/>
      <c r="FK1145" s="4"/>
      <c r="FL1145" s="4"/>
      <c r="FM1145" s="4"/>
      <c r="FN1145" s="4"/>
      <c r="FO1145" s="4"/>
      <c r="FP1145" s="4"/>
      <c r="FQ1145" s="4"/>
      <c r="FR1145" s="4"/>
      <c r="FS1145" s="4"/>
      <c r="FT1145" s="4"/>
      <c r="FU1145" s="4"/>
      <c r="FV1145" s="4"/>
      <c r="FW1145" s="4"/>
      <c r="FX1145" s="4"/>
      <c r="FY1145" s="4"/>
      <c r="FZ1145" s="4"/>
      <c r="GA1145" s="4"/>
      <c r="GB1145" s="4"/>
      <c r="GC1145" s="4"/>
      <c r="GD1145" s="4"/>
      <c r="GE1145" s="4"/>
      <c r="GF1145" s="4"/>
      <c r="GG1145" s="4"/>
      <c r="GH1145" s="4"/>
      <c r="GI1145" s="4"/>
      <c r="GJ1145" s="4"/>
      <c r="GK1145" s="4"/>
      <c r="GL1145" s="4"/>
      <c r="GM1145" s="4"/>
      <c r="GN1145" s="4"/>
      <c r="GO1145" s="4"/>
      <c r="GP1145" s="4"/>
      <c r="GQ1145" s="4"/>
      <c r="GR1145" s="4"/>
      <c r="GS1145" s="4"/>
      <c r="GT1145" s="4"/>
      <c r="GU1145" s="4"/>
      <c r="GV1145" s="4"/>
      <c r="GW1145" s="4"/>
      <c r="GX1145" s="4"/>
      <c r="GY1145" s="4"/>
      <c r="GZ1145" s="4"/>
      <c r="HA1145" s="4"/>
      <c r="HB1145" s="4"/>
      <c r="HC1145" s="4"/>
      <c r="HD1145" s="4"/>
      <c r="HE1145" s="4"/>
      <c r="HF1145" s="4"/>
      <c r="HG1145" s="4"/>
      <c r="HH1145" s="4"/>
      <c r="HI1145" s="4"/>
      <c r="HJ1145" s="4"/>
      <c r="HK1145" s="4"/>
      <c r="HL1145" s="4"/>
      <c r="HM1145" s="4"/>
      <c r="HN1145" s="4"/>
      <c r="HO1145" s="4"/>
      <c r="HP1145" s="4"/>
      <c r="HQ1145" s="4"/>
      <c r="HR1145" s="4"/>
      <c r="HS1145" s="4"/>
      <c r="HT1145" s="4"/>
      <c r="HU1145" s="4"/>
      <c r="HV1145" s="4"/>
      <c r="HW1145" s="4"/>
      <c r="HX1145" s="4"/>
      <c r="HY1145" s="4"/>
      <c r="HZ1145" s="4"/>
      <c r="IA1145" s="4"/>
      <c r="IB1145" s="4"/>
      <c r="IC1145" s="4"/>
      <c r="ID1145" s="4"/>
      <c r="IE1145" s="4"/>
      <c r="IF1145" s="4"/>
      <c r="IG1145" s="4"/>
      <c r="IH1145" s="4"/>
      <c r="II1145" s="4"/>
      <c r="IJ1145" s="4"/>
      <c r="IK1145" s="4"/>
      <c r="IL1145" s="4"/>
      <c r="IM1145" s="4"/>
      <c r="IN1145" s="4"/>
      <c r="IO1145" s="4"/>
      <c r="IP1145" s="4"/>
      <c r="IQ1145" s="4"/>
      <c r="IR1145" s="4"/>
      <c r="IS1145" s="4"/>
      <c r="IT1145" s="4"/>
      <c r="IU1145" s="4"/>
      <c r="IV1145" s="4"/>
    </row>
    <row r="1146" spans="1:256" s="209" customFormat="1">
      <c r="A1146" s="121"/>
      <c r="B1146" s="115"/>
      <c r="C1146" s="116"/>
      <c r="D1146" s="117"/>
      <c r="E1146" s="118"/>
      <c r="F1146" s="119"/>
      <c r="G1146" s="120"/>
      <c r="H1146" s="5"/>
      <c r="I1146" s="39"/>
      <c r="J1146" s="40"/>
      <c r="K1146" s="41"/>
      <c r="L1146" s="37"/>
      <c r="N1146" s="38"/>
      <c r="O1146" s="38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  <c r="AL1146" s="4"/>
      <c r="AM1146" s="4"/>
      <c r="AN1146" s="4"/>
      <c r="AO1146" s="4"/>
      <c r="AP1146" s="4"/>
      <c r="AQ1146" s="4"/>
      <c r="AR1146" s="4"/>
      <c r="AS1146" s="4"/>
      <c r="AT1146" s="4"/>
      <c r="AU1146" s="4"/>
      <c r="AV1146" s="4"/>
      <c r="AW1146" s="4"/>
      <c r="AX1146" s="4"/>
      <c r="AY1146" s="4"/>
      <c r="AZ1146" s="4"/>
      <c r="BA1146" s="4"/>
      <c r="BB1146" s="4"/>
      <c r="BC1146" s="4"/>
      <c r="BD1146" s="4"/>
      <c r="BE1146" s="4"/>
      <c r="BF1146" s="4"/>
      <c r="BG1146" s="4"/>
      <c r="BH1146" s="4"/>
      <c r="BI1146" s="4"/>
      <c r="BJ1146" s="4"/>
      <c r="BK1146" s="4"/>
      <c r="BL1146" s="4"/>
      <c r="BM1146" s="4"/>
      <c r="BN1146" s="4"/>
      <c r="BO1146" s="4"/>
      <c r="BP1146" s="4"/>
      <c r="BQ1146" s="4"/>
      <c r="BR1146" s="4"/>
      <c r="BS1146" s="4"/>
      <c r="BT1146" s="4"/>
      <c r="BU1146" s="4"/>
      <c r="BV1146" s="4"/>
      <c r="BW1146" s="4"/>
      <c r="BX1146" s="4"/>
      <c r="BY1146" s="4"/>
      <c r="BZ1146" s="4"/>
      <c r="CA1146" s="4"/>
      <c r="CB1146" s="4"/>
      <c r="CC1146" s="4"/>
      <c r="CD1146" s="4"/>
      <c r="CE1146" s="4"/>
      <c r="CF1146" s="4"/>
      <c r="CG1146" s="4"/>
      <c r="CH1146" s="4"/>
      <c r="CI1146" s="4"/>
      <c r="CJ1146" s="4"/>
      <c r="CK1146" s="4"/>
      <c r="CL1146" s="4"/>
      <c r="CM1146" s="4"/>
      <c r="CN1146" s="4"/>
      <c r="CO1146" s="4"/>
      <c r="CP1146" s="4"/>
      <c r="CQ1146" s="4"/>
      <c r="CR1146" s="4"/>
      <c r="CS1146" s="4"/>
      <c r="CT1146" s="4"/>
      <c r="CU1146" s="4"/>
      <c r="CV1146" s="4"/>
      <c r="CW1146" s="4"/>
      <c r="CX1146" s="4"/>
      <c r="CY1146" s="4"/>
      <c r="CZ1146" s="4"/>
      <c r="DA1146" s="4"/>
      <c r="DB1146" s="4"/>
      <c r="DC1146" s="4"/>
      <c r="DD1146" s="4"/>
      <c r="DE1146" s="4"/>
      <c r="DF1146" s="4"/>
      <c r="DG1146" s="4"/>
      <c r="DH1146" s="4"/>
      <c r="DI1146" s="4"/>
      <c r="DJ1146" s="4"/>
      <c r="DK1146" s="4"/>
      <c r="DL1146" s="4"/>
      <c r="DM1146" s="4"/>
      <c r="DN1146" s="4"/>
      <c r="DO1146" s="4"/>
      <c r="DP1146" s="4"/>
      <c r="DQ1146" s="4"/>
      <c r="DR1146" s="4"/>
      <c r="DS1146" s="4"/>
      <c r="DT1146" s="4"/>
      <c r="DU1146" s="4"/>
      <c r="DV1146" s="4"/>
      <c r="DW1146" s="4"/>
      <c r="DX1146" s="4"/>
      <c r="DY1146" s="4"/>
      <c r="DZ1146" s="4"/>
      <c r="EA1146" s="4"/>
      <c r="EB1146" s="4"/>
      <c r="EC1146" s="4"/>
      <c r="ED1146" s="4"/>
      <c r="EE1146" s="4"/>
      <c r="EF1146" s="4"/>
      <c r="EG1146" s="4"/>
      <c r="EH1146" s="4"/>
      <c r="EI1146" s="4"/>
      <c r="EJ1146" s="4"/>
      <c r="EK1146" s="4"/>
      <c r="EL1146" s="4"/>
      <c r="EM1146" s="4"/>
      <c r="EN1146" s="4"/>
      <c r="EO1146" s="4"/>
      <c r="EP1146" s="4"/>
      <c r="EQ1146" s="4"/>
      <c r="ER1146" s="4"/>
      <c r="ES1146" s="4"/>
      <c r="ET1146" s="4"/>
      <c r="EU1146" s="4"/>
      <c r="EV1146" s="4"/>
      <c r="EW1146" s="4"/>
      <c r="EX1146" s="4"/>
      <c r="EY1146" s="4"/>
      <c r="EZ1146" s="4"/>
      <c r="FA1146" s="4"/>
      <c r="FB1146" s="4"/>
      <c r="FC1146" s="4"/>
      <c r="FD1146" s="4"/>
      <c r="FE1146" s="4"/>
      <c r="FF1146" s="4"/>
      <c r="FG1146" s="4"/>
      <c r="FH1146" s="4"/>
      <c r="FI1146" s="4"/>
      <c r="FJ1146" s="4"/>
      <c r="FK1146" s="4"/>
      <c r="FL1146" s="4"/>
      <c r="FM1146" s="4"/>
      <c r="FN1146" s="4"/>
      <c r="FO1146" s="4"/>
      <c r="FP1146" s="4"/>
      <c r="FQ1146" s="4"/>
      <c r="FR1146" s="4"/>
      <c r="FS1146" s="4"/>
      <c r="FT1146" s="4"/>
      <c r="FU1146" s="4"/>
      <c r="FV1146" s="4"/>
      <c r="FW1146" s="4"/>
      <c r="FX1146" s="4"/>
      <c r="FY1146" s="4"/>
      <c r="FZ1146" s="4"/>
      <c r="GA1146" s="4"/>
      <c r="GB1146" s="4"/>
      <c r="GC1146" s="4"/>
      <c r="GD1146" s="4"/>
      <c r="GE1146" s="4"/>
      <c r="GF1146" s="4"/>
      <c r="GG1146" s="4"/>
      <c r="GH1146" s="4"/>
      <c r="GI1146" s="4"/>
      <c r="GJ1146" s="4"/>
      <c r="GK1146" s="4"/>
      <c r="GL1146" s="4"/>
      <c r="GM1146" s="4"/>
      <c r="GN1146" s="4"/>
      <c r="GO1146" s="4"/>
      <c r="GP1146" s="4"/>
      <c r="GQ1146" s="4"/>
      <c r="GR1146" s="4"/>
      <c r="GS1146" s="4"/>
      <c r="GT1146" s="4"/>
      <c r="GU1146" s="4"/>
      <c r="GV1146" s="4"/>
      <c r="GW1146" s="4"/>
      <c r="GX1146" s="4"/>
      <c r="GY1146" s="4"/>
      <c r="GZ1146" s="4"/>
      <c r="HA1146" s="4"/>
      <c r="HB1146" s="4"/>
      <c r="HC1146" s="4"/>
      <c r="HD1146" s="4"/>
      <c r="HE1146" s="4"/>
      <c r="HF1146" s="4"/>
      <c r="HG1146" s="4"/>
      <c r="HH1146" s="4"/>
      <c r="HI1146" s="4"/>
      <c r="HJ1146" s="4"/>
      <c r="HK1146" s="4"/>
      <c r="HL1146" s="4"/>
      <c r="HM1146" s="4"/>
      <c r="HN1146" s="4"/>
      <c r="HO1146" s="4"/>
      <c r="HP1146" s="4"/>
      <c r="HQ1146" s="4"/>
      <c r="HR1146" s="4"/>
      <c r="HS1146" s="4"/>
      <c r="HT1146" s="4"/>
      <c r="HU1146" s="4"/>
      <c r="HV1146" s="4"/>
      <c r="HW1146" s="4"/>
      <c r="HX1146" s="4"/>
      <c r="HY1146" s="4"/>
      <c r="HZ1146" s="4"/>
      <c r="IA1146" s="4"/>
      <c r="IB1146" s="4"/>
      <c r="IC1146" s="4"/>
      <c r="ID1146" s="4"/>
      <c r="IE1146" s="4"/>
      <c r="IF1146" s="4"/>
      <c r="IG1146" s="4"/>
      <c r="IH1146" s="4"/>
      <c r="II1146" s="4"/>
      <c r="IJ1146" s="4"/>
      <c r="IK1146" s="4"/>
      <c r="IL1146" s="4"/>
      <c r="IM1146" s="4"/>
      <c r="IN1146" s="4"/>
      <c r="IO1146" s="4"/>
      <c r="IP1146" s="4"/>
      <c r="IQ1146" s="4"/>
      <c r="IR1146" s="4"/>
      <c r="IS1146" s="4"/>
      <c r="IT1146" s="4"/>
      <c r="IU1146" s="4"/>
      <c r="IV1146" s="4"/>
    </row>
    <row r="1147" spans="1:256" s="209" customFormat="1">
      <c r="A1147" s="121"/>
      <c r="B1147" s="115"/>
      <c r="C1147" s="116"/>
      <c r="D1147" s="117"/>
      <c r="E1147" s="118"/>
      <c r="F1147" s="119"/>
      <c r="G1147" s="120"/>
      <c r="H1147" s="5"/>
      <c r="I1147" s="39"/>
      <c r="J1147" s="40"/>
      <c r="K1147" s="41"/>
      <c r="L1147" s="37"/>
      <c r="N1147" s="38"/>
      <c r="O1147" s="38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  <c r="AC1147" s="4"/>
      <c r="AD1147" s="4"/>
      <c r="AE1147" s="4"/>
      <c r="AF1147" s="4"/>
      <c r="AG1147" s="4"/>
      <c r="AH1147" s="4"/>
      <c r="AI1147" s="4"/>
      <c r="AJ1147" s="4"/>
      <c r="AK1147" s="4"/>
      <c r="AL1147" s="4"/>
      <c r="AM1147" s="4"/>
      <c r="AN1147" s="4"/>
      <c r="AO1147" s="4"/>
      <c r="AP1147" s="4"/>
      <c r="AQ1147" s="4"/>
      <c r="AR1147" s="4"/>
      <c r="AS1147" s="4"/>
      <c r="AT1147" s="4"/>
      <c r="AU1147" s="4"/>
      <c r="AV1147" s="4"/>
      <c r="AW1147" s="4"/>
      <c r="AX1147" s="4"/>
      <c r="AY1147" s="4"/>
      <c r="AZ1147" s="4"/>
      <c r="BA1147" s="4"/>
      <c r="BB1147" s="4"/>
      <c r="BC1147" s="4"/>
      <c r="BD1147" s="4"/>
      <c r="BE1147" s="4"/>
      <c r="BF1147" s="4"/>
      <c r="BG1147" s="4"/>
      <c r="BH1147" s="4"/>
      <c r="BI1147" s="4"/>
      <c r="BJ1147" s="4"/>
      <c r="BK1147" s="4"/>
      <c r="BL1147" s="4"/>
      <c r="BM1147" s="4"/>
      <c r="BN1147" s="4"/>
      <c r="BO1147" s="4"/>
      <c r="BP1147" s="4"/>
      <c r="BQ1147" s="4"/>
      <c r="BR1147" s="4"/>
      <c r="BS1147" s="4"/>
      <c r="BT1147" s="4"/>
      <c r="BU1147" s="4"/>
      <c r="BV1147" s="4"/>
      <c r="BW1147" s="4"/>
      <c r="BX1147" s="4"/>
      <c r="BY1147" s="4"/>
      <c r="BZ1147" s="4"/>
      <c r="CA1147" s="4"/>
      <c r="CB1147" s="4"/>
      <c r="CC1147" s="4"/>
      <c r="CD1147" s="4"/>
      <c r="CE1147" s="4"/>
      <c r="CF1147" s="4"/>
      <c r="CG1147" s="4"/>
      <c r="CH1147" s="4"/>
      <c r="CI1147" s="4"/>
      <c r="CJ1147" s="4"/>
      <c r="CK1147" s="4"/>
      <c r="CL1147" s="4"/>
      <c r="CM1147" s="4"/>
      <c r="CN1147" s="4"/>
      <c r="CO1147" s="4"/>
      <c r="CP1147" s="4"/>
      <c r="CQ1147" s="4"/>
      <c r="CR1147" s="4"/>
      <c r="CS1147" s="4"/>
      <c r="CT1147" s="4"/>
      <c r="CU1147" s="4"/>
      <c r="CV1147" s="4"/>
      <c r="CW1147" s="4"/>
      <c r="CX1147" s="4"/>
      <c r="CY1147" s="4"/>
      <c r="CZ1147" s="4"/>
      <c r="DA1147" s="4"/>
      <c r="DB1147" s="4"/>
      <c r="DC1147" s="4"/>
      <c r="DD1147" s="4"/>
      <c r="DE1147" s="4"/>
      <c r="DF1147" s="4"/>
      <c r="DG1147" s="4"/>
      <c r="DH1147" s="4"/>
      <c r="DI1147" s="4"/>
      <c r="DJ1147" s="4"/>
      <c r="DK1147" s="4"/>
      <c r="DL1147" s="4"/>
      <c r="DM1147" s="4"/>
      <c r="DN1147" s="4"/>
      <c r="DO1147" s="4"/>
      <c r="DP1147" s="4"/>
      <c r="DQ1147" s="4"/>
      <c r="DR1147" s="4"/>
      <c r="DS1147" s="4"/>
      <c r="DT1147" s="4"/>
      <c r="DU1147" s="4"/>
      <c r="DV1147" s="4"/>
      <c r="DW1147" s="4"/>
      <c r="DX1147" s="4"/>
      <c r="DY1147" s="4"/>
      <c r="DZ1147" s="4"/>
      <c r="EA1147" s="4"/>
      <c r="EB1147" s="4"/>
      <c r="EC1147" s="4"/>
      <c r="ED1147" s="4"/>
      <c r="EE1147" s="4"/>
      <c r="EF1147" s="4"/>
      <c r="EG1147" s="4"/>
      <c r="EH1147" s="4"/>
      <c r="EI1147" s="4"/>
      <c r="EJ1147" s="4"/>
      <c r="EK1147" s="4"/>
      <c r="EL1147" s="4"/>
      <c r="EM1147" s="4"/>
      <c r="EN1147" s="4"/>
      <c r="EO1147" s="4"/>
      <c r="EP1147" s="4"/>
      <c r="EQ1147" s="4"/>
      <c r="ER1147" s="4"/>
      <c r="ES1147" s="4"/>
      <c r="ET1147" s="4"/>
      <c r="EU1147" s="4"/>
      <c r="EV1147" s="4"/>
      <c r="EW1147" s="4"/>
      <c r="EX1147" s="4"/>
      <c r="EY1147" s="4"/>
      <c r="EZ1147" s="4"/>
      <c r="FA1147" s="4"/>
      <c r="FB1147" s="4"/>
      <c r="FC1147" s="4"/>
      <c r="FD1147" s="4"/>
      <c r="FE1147" s="4"/>
      <c r="FF1147" s="4"/>
      <c r="FG1147" s="4"/>
      <c r="FH1147" s="4"/>
      <c r="FI1147" s="4"/>
      <c r="FJ1147" s="4"/>
      <c r="FK1147" s="4"/>
      <c r="FL1147" s="4"/>
      <c r="FM1147" s="4"/>
      <c r="FN1147" s="4"/>
      <c r="FO1147" s="4"/>
      <c r="FP1147" s="4"/>
      <c r="FQ1147" s="4"/>
      <c r="FR1147" s="4"/>
      <c r="FS1147" s="4"/>
      <c r="FT1147" s="4"/>
      <c r="FU1147" s="4"/>
      <c r="FV1147" s="4"/>
      <c r="FW1147" s="4"/>
      <c r="FX1147" s="4"/>
      <c r="FY1147" s="4"/>
      <c r="FZ1147" s="4"/>
      <c r="GA1147" s="4"/>
      <c r="GB1147" s="4"/>
      <c r="GC1147" s="4"/>
      <c r="GD1147" s="4"/>
      <c r="GE1147" s="4"/>
      <c r="GF1147" s="4"/>
      <c r="GG1147" s="4"/>
      <c r="GH1147" s="4"/>
      <c r="GI1147" s="4"/>
      <c r="GJ1147" s="4"/>
      <c r="GK1147" s="4"/>
      <c r="GL1147" s="4"/>
      <c r="GM1147" s="4"/>
      <c r="GN1147" s="4"/>
      <c r="GO1147" s="4"/>
      <c r="GP1147" s="4"/>
      <c r="GQ1147" s="4"/>
      <c r="GR1147" s="4"/>
      <c r="GS1147" s="4"/>
      <c r="GT1147" s="4"/>
      <c r="GU1147" s="4"/>
      <c r="GV1147" s="4"/>
      <c r="GW1147" s="4"/>
      <c r="GX1147" s="4"/>
      <c r="GY1147" s="4"/>
      <c r="GZ1147" s="4"/>
      <c r="HA1147" s="4"/>
      <c r="HB1147" s="4"/>
      <c r="HC1147" s="4"/>
      <c r="HD1147" s="4"/>
      <c r="HE1147" s="4"/>
      <c r="HF1147" s="4"/>
      <c r="HG1147" s="4"/>
      <c r="HH1147" s="4"/>
      <c r="HI1147" s="4"/>
      <c r="HJ1147" s="4"/>
      <c r="HK1147" s="4"/>
      <c r="HL1147" s="4"/>
      <c r="HM1147" s="4"/>
      <c r="HN1147" s="4"/>
      <c r="HO1147" s="4"/>
      <c r="HP1147" s="4"/>
      <c r="HQ1147" s="4"/>
      <c r="HR1147" s="4"/>
      <c r="HS1147" s="4"/>
      <c r="HT1147" s="4"/>
      <c r="HU1147" s="4"/>
      <c r="HV1147" s="4"/>
      <c r="HW1147" s="4"/>
      <c r="HX1147" s="4"/>
      <c r="HY1147" s="4"/>
      <c r="HZ1147" s="4"/>
      <c r="IA1147" s="4"/>
      <c r="IB1147" s="4"/>
      <c r="IC1147" s="4"/>
      <c r="ID1147" s="4"/>
      <c r="IE1147" s="4"/>
      <c r="IF1147" s="4"/>
      <c r="IG1147" s="4"/>
      <c r="IH1147" s="4"/>
      <c r="II1147" s="4"/>
      <c r="IJ1147" s="4"/>
      <c r="IK1147" s="4"/>
      <c r="IL1147" s="4"/>
      <c r="IM1147" s="4"/>
      <c r="IN1147" s="4"/>
      <c r="IO1147" s="4"/>
      <c r="IP1147" s="4"/>
      <c r="IQ1147" s="4"/>
      <c r="IR1147" s="4"/>
      <c r="IS1147" s="4"/>
      <c r="IT1147" s="4"/>
      <c r="IU1147" s="4"/>
      <c r="IV1147" s="4"/>
    </row>
    <row r="1148" spans="1:256" s="209" customFormat="1">
      <c r="A1148" s="121"/>
      <c r="B1148" s="115"/>
      <c r="C1148" s="116"/>
      <c r="D1148" s="117"/>
      <c r="E1148" s="118"/>
      <c r="F1148" s="119"/>
      <c r="G1148" s="120"/>
      <c r="H1148" s="5"/>
      <c r="I1148" s="39"/>
      <c r="J1148" s="40"/>
      <c r="K1148" s="41"/>
      <c r="L1148" s="37"/>
      <c r="N1148" s="38"/>
      <c r="O1148" s="38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  <c r="AL1148" s="4"/>
      <c r="AM1148" s="4"/>
      <c r="AN1148" s="4"/>
      <c r="AO1148" s="4"/>
      <c r="AP1148" s="4"/>
      <c r="AQ1148" s="4"/>
      <c r="AR1148" s="4"/>
      <c r="AS1148" s="4"/>
      <c r="AT1148" s="4"/>
      <c r="AU1148" s="4"/>
      <c r="AV1148" s="4"/>
      <c r="AW1148" s="4"/>
      <c r="AX1148" s="4"/>
      <c r="AY1148" s="4"/>
      <c r="AZ1148" s="4"/>
      <c r="BA1148" s="4"/>
      <c r="BB1148" s="4"/>
      <c r="BC1148" s="4"/>
      <c r="BD1148" s="4"/>
      <c r="BE1148" s="4"/>
      <c r="BF1148" s="4"/>
      <c r="BG1148" s="4"/>
      <c r="BH1148" s="4"/>
      <c r="BI1148" s="4"/>
      <c r="BJ1148" s="4"/>
      <c r="BK1148" s="4"/>
      <c r="BL1148" s="4"/>
      <c r="BM1148" s="4"/>
      <c r="BN1148" s="4"/>
      <c r="BO1148" s="4"/>
      <c r="BP1148" s="4"/>
      <c r="BQ1148" s="4"/>
      <c r="BR1148" s="4"/>
      <c r="BS1148" s="4"/>
      <c r="BT1148" s="4"/>
      <c r="BU1148" s="4"/>
      <c r="BV1148" s="4"/>
      <c r="BW1148" s="4"/>
      <c r="BX1148" s="4"/>
      <c r="BY1148" s="4"/>
      <c r="BZ1148" s="4"/>
      <c r="CA1148" s="4"/>
      <c r="CB1148" s="4"/>
      <c r="CC1148" s="4"/>
      <c r="CD1148" s="4"/>
      <c r="CE1148" s="4"/>
      <c r="CF1148" s="4"/>
      <c r="CG1148" s="4"/>
      <c r="CH1148" s="4"/>
      <c r="CI1148" s="4"/>
      <c r="CJ1148" s="4"/>
      <c r="CK1148" s="4"/>
      <c r="CL1148" s="4"/>
      <c r="CM1148" s="4"/>
      <c r="CN1148" s="4"/>
      <c r="CO1148" s="4"/>
      <c r="CP1148" s="4"/>
      <c r="CQ1148" s="4"/>
      <c r="CR1148" s="4"/>
      <c r="CS1148" s="4"/>
      <c r="CT1148" s="4"/>
      <c r="CU1148" s="4"/>
      <c r="CV1148" s="4"/>
      <c r="CW1148" s="4"/>
      <c r="CX1148" s="4"/>
      <c r="CY1148" s="4"/>
      <c r="CZ1148" s="4"/>
      <c r="DA1148" s="4"/>
      <c r="DB1148" s="4"/>
      <c r="DC1148" s="4"/>
      <c r="DD1148" s="4"/>
      <c r="DE1148" s="4"/>
      <c r="DF1148" s="4"/>
      <c r="DG1148" s="4"/>
      <c r="DH1148" s="4"/>
      <c r="DI1148" s="4"/>
      <c r="DJ1148" s="4"/>
      <c r="DK1148" s="4"/>
      <c r="DL1148" s="4"/>
      <c r="DM1148" s="4"/>
      <c r="DN1148" s="4"/>
      <c r="DO1148" s="4"/>
      <c r="DP1148" s="4"/>
      <c r="DQ1148" s="4"/>
      <c r="DR1148" s="4"/>
      <c r="DS1148" s="4"/>
      <c r="DT1148" s="4"/>
      <c r="DU1148" s="4"/>
      <c r="DV1148" s="4"/>
      <c r="DW1148" s="4"/>
      <c r="DX1148" s="4"/>
      <c r="DY1148" s="4"/>
      <c r="DZ1148" s="4"/>
      <c r="EA1148" s="4"/>
      <c r="EB1148" s="4"/>
      <c r="EC1148" s="4"/>
      <c r="ED1148" s="4"/>
      <c r="EE1148" s="4"/>
      <c r="EF1148" s="4"/>
      <c r="EG1148" s="4"/>
      <c r="EH1148" s="4"/>
      <c r="EI1148" s="4"/>
      <c r="EJ1148" s="4"/>
      <c r="EK1148" s="4"/>
      <c r="EL1148" s="4"/>
      <c r="EM1148" s="4"/>
      <c r="EN1148" s="4"/>
      <c r="EO1148" s="4"/>
      <c r="EP1148" s="4"/>
      <c r="EQ1148" s="4"/>
      <c r="ER1148" s="4"/>
      <c r="ES1148" s="4"/>
      <c r="ET1148" s="4"/>
      <c r="EU1148" s="4"/>
      <c r="EV1148" s="4"/>
      <c r="EW1148" s="4"/>
      <c r="EX1148" s="4"/>
      <c r="EY1148" s="4"/>
      <c r="EZ1148" s="4"/>
      <c r="FA1148" s="4"/>
      <c r="FB1148" s="4"/>
      <c r="FC1148" s="4"/>
      <c r="FD1148" s="4"/>
      <c r="FE1148" s="4"/>
      <c r="FF1148" s="4"/>
      <c r="FG1148" s="4"/>
      <c r="FH1148" s="4"/>
      <c r="FI1148" s="4"/>
      <c r="FJ1148" s="4"/>
      <c r="FK1148" s="4"/>
      <c r="FL1148" s="4"/>
      <c r="FM1148" s="4"/>
      <c r="FN1148" s="4"/>
      <c r="FO1148" s="4"/>
      <c r="FP1148" s="4"/>
      <c r="FQ1148" s="4"/>
      <c r="FR1148" s="4"/>
      <c r="FS1148" s="4"/>
      <c r="FT1148" s="4"/>
      <c r="FU1148" s="4"/>
      <c r="FV1148" s="4"/>
      <c r="FW1148" s="4"/>
      <c r="FX1148" s="4"/>
      <c r="FY1148" s="4"/>
      <c r="FZ1148" s="4"/>
      <c r="GA1148" s="4"/>
      <c r="GB1148" s="4"/>
      <c r="GC1148" s="4"/>
      <c r="GD1148" s="4"/>
      <c r="GE1148" s="4"/>
      <c r="GF1148" s="4"/>
      <c r="GG1148" s="4"/>
      <c r="GH1148" s="4"/>
      <c r="GI1148" s="4"/>
      <c r="GJ1148" s="4"/>
      <c r="GK1148" s="4"/>
      <c r="GL1148" s="4"/>
      <c r="GM1148" s="4"/>
      <c r="GN1148" s="4"/>
      <c r="GO1148" s="4"/>
      <c r="GP1148" s="4"/>
      <c r="GQ1148" s="4"/>
      <c r="GR1148" s="4"/>
      <c r="GS1148" s="4"/>
      <c r="GT1148" s="4"/>
      <c r="GU1148" s="4"/>
      <c r="GV1148" s="4"/>
      <c r="GW1148" s="4"/>
      <c r="GX1148" s="4"/>
      <c r="GY1148" s="4"/>
      <c r="GZ1148" s="4"/>
      <c r="HA1148" s="4"/>
      <c r="HB1148" s="4"/>
      <c r="HC1148" s="4"/>
      <c r="HD1148" s="4"/>
      <c r="HE1148" s="4"/>
      <c r="HF1148" s="4"/>
      <c r="HG1148" s="4"/>
      <c r="HH1148" s="4"/>
      <c r="HI1148" s="4"/>
      <c r="HJ1148" s="4"/>
      <c r="HK1148" s="4"/>
      <c r="HL1148" s="4"/>
      <c r="HM1148" s="4"/>
      <c r="HN1148" s="4"/>
      <c r="HO1148" s="4"/>
      <c r="HP1148" s="4"/>
      <c r="HQ1148" s="4"/>
      <c r="HR1148" s="4"/>
      <c r="HS1148" s="4"/>
      <c r="HT1148" s="4"/>
      <c r="HU1148" s="4"/>
      <c r="HV1148" s="4"/>
      <c r="HW1148" s="4"/>
      <c r="HX1148" s="4"/>
      <c r="HY1148" s="4"/>
      <c r="HZ1148" s="4"/>
      <c r="IA1148" s="4"/>
      <c r="IB1148" s="4"/>
      <c r="IC1148" s="4"/>
      <c r="ID1148" s="4"/>
      <c r="IE1148" s="4"/>
      <c r="IF1148" s="4"/>
      <c r="IG1148" s="4"/>
      <c r="IH1148" s="4"/>
      <c r="II1148" s="4"/>
      <c r="IJ1148" s="4"/>
      <c r="IK1148" s="4"/>
      <c r="IL1148" s="4"/>
      <c r="IM1148" s="4"/>
      <c r="IN1148" s="4"/>
      <c r="IO1148" s="4"/>
      <c r="IP1148" s="4"/>
      <c r="IQ1148" s="4"/>
      <c r="IR1148" s="4"/>
      <c r="IS1148" s="4"/>
      <c r="IT1148" s="4"/>
      <c r="IU1148" s="4"/>
      <c r="IV1148" s="4"/>
    </row>
    <row r="1149" spans="1:256" s="209" customFormat="1">
      <c r="A1149" s="121"/>
      <c r="B1149" s="115"/>
      <c r="C1149" s="116"/>
      <c r="D1149" s="117"/>
      <c r="E1149" s="118"/>
      <c r="F1149" s="119"/>
      <c r="G1149" s="120"/>
      <c r="H1149" s="5"/>
      <c r="I1149" s="39"/>
      <c r="J1149" s="40"/>
      <c r="K1149" s="41"/>
      <c r="L1149" s="37"/>
      <c r="N1149" s="38"/>
      <c r="O1149" s="38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  <c r="AC1149" s="4"/>
      <c r="AD1149" s="4"/>
      <c r="AE1149" s="4"/>
      <c r="AF1149" s="4"/>
      <c r="AG1149" s="4"/>
      <c r="AH1149" s="4"/>
      <c r="AI1149" s="4"/>
      <c r="AJ1149" s="4"/>
      <c r="AK1149" s="4"/>
      <c r="AL1149" s="4"/>
      <c r="AM1149" s="4"/>
      <c r="AN1149" s="4"/>
      <c r="AO1149" s="4"/>
      <c r="AP1149" s="4"/>
      <c r="AQ1149" s="4"/>
      <c r="AR1149" s="4"/>
      <c r="AS1149" s="4"/>
      <c r="AT1149" s="4"/>
      <c r="AU1149" s="4"/>
      <c r="AV1149" s="4"/>
      <c r="AW1149" s="4"/>
      <c r="AX1149" s="4"/>
      <c r="AY1149" s="4"/>
      <c r="AZ1149" s="4"/>
      <c r="BA1149" s="4"/>
      <c r="BB1149" s="4"/>
      <c r="BC1149" s="4"/>
      <c r="BD1149" s="4"/>
      <c r="BE1149" s="4"/>
      <c r="BF1149" s="4"/>
      <c r="BG1149" s="4"/>
      <c r="BH1149" s="4"/>
      <c r="BI1149" s="4"/>
      <c r="BJ1149" s="4"/>
      <c r="BK1149" s="4"/>
      <c r="BL1149" s="4"/>
      <c r="BM1149" s="4"/>
      <c r="BN1149" s="4"/>
      <c r="BO1149" s="4"/>
      <c r="BP1149" s="4"/>
      <c r="BQ1149" s="4"/>
      <c r="BR1149" s="4"/>
      <c r="BS1149" s="4"/>
      <c r="BT1149" s="4"/>
      <c r="BU1149" s="4"/>
      <c r="BV1149" s="4"/>
      <c r="BW1149" s="4"/>
      <c r="BX1149" s="4"/>
      <c r="BY1149" s="4"/>
      <c r="BZ1149" s="4"/>
      <c r="CA1149" s="4"/>
      <c r="CB1149" s="4"/>
      <c r="CC1149" s="4"/>
      <c r="CD1149" s="4"/>
      <c r="CE1149" s="4"/>
      <c r="CF1149" s="4"/>
      <c r="CG1149" s="4"/>
      <c r="CH1149" s="4"/>
      <c r="CI1149" s="4"/>
      <c r="CJ1149" s="4"/>
      <c r="CK1149" s="4"/>
      <c r="CL1149" s="4"/>
      <c r="CM1149" s="4"/>
      <c r="CN1149" s="4"/>
      <c r="CO1149" s="4"/>
      <c r="CP1149" s="4"/>
      <c r="CQ1149" s="4"/>
      <c r="CR1149" s="4"/>
      <c r="CS1149" s="4"/>
      <c r="CT1149" s="4"/>
      <c r="CU1149" s="4"/>
      <c r="CV1149" s="4"/>
      <c r="CW1149" s="4"/>
      <c r="CX1149" s="4"/>
      <c r="CY1149" s="4"/>
      <c r="CZ1149" s="4"/>
      <c r="DA1149" s="4"/>
      <c r="DB1149" s="4"/>
      <c r="DC1149" s="4"/>
      <c r="DD1149" s="4"/>
      <c r="DE1149" s="4"/>
      <c r="DF1149" s="4"/>
      <c r="DG1149" s="4"/>
      <c r="DH1149" s="4"/>
      <c r="DI1149" s="4"/>
      <c r="DJ1149" s="4"/>
      <c r="DK1149" s="4"/>
      <c r="DL1149" s="4"/>
      <c r="DM1149" s="4"/>
      <c r="DN1149" s="4"/>
      <c r="DO1149" s="4"/>
      <c r="DP1149" s="4"/>
      <c r="DQ1149" s="4"/>
      <c r="DR1149" s="4"/>
      <c r="DS1149" s="4"/>
      <c r="DT1149" s="4"/>
      <c r="DU1149" s="4"/>
      <c r="DV1149" s="4"/>
      <c r="DW1149" s="4"/>
      <c r="DX1149" s="4"/>
      <c r="DY1149" s="4"/>
      <c r="DZ1149" s="4"/>
      <c r="EA1149" s="4"/>
      <c r="EB1149" s="4"/>
      <c r="EC1149" s="4"/>
      <c r="ED1149" s="4"/>
      <c r="EE1149" s="4"/>
      <c r="EF1149" s="4"/>
      <c r="EG1149" s="4"/>
      <c r="EH1149" s="4"/>
      <c r="EI1149" s="4"/>
      <c r="EJ1149" s="4"/>
      <c r="EK1149" s="4"/>
      <c r="EL1149" s="4"/>
      <c r="EM1149" s="4"/>
      <c r="EN1149" s="4"/>
      <c r="EO1149" s="4"/>
      <c r="EP1149" s="4"/>
      <c r="EQ1149" s="4"/>
      <c r="ER1149" s="4"/>
      <c r="ES1149" s="4"/>
      <c r="ET1149" s="4"/>
      <c r="EU1149" s="4"/>
      <c r="EV1149" s="4"/>
      <c r="EW1149" s="4"/>
      <c r="EX1149" s="4"/>
      <c r="EY1149" s="4"/>
      <c r="EZ1149" s="4"/>
      <c r="FA1149" s="4"/>
      <c r="FB1149" s="4"/>
      <c r="FC1149" s="4"/>
      <c r="FD1149" s="4"/>
      <c r="FE1149" s="4"/>
      <c r="FF1149" s="4"/>
      <c r="FG1149" s="4"/>
      <c r="FH1149" s="4"/>
      <c r="FI1149" s="4"/>
      <c r="FJ1149" s="4"/>
      <c r="FK1149" s="4"/>
      <c r="FL1149" s="4"/>
      <c r="FM1149" s="4"/>
      <c r="FN1149" s="4"/>
      <c r="FO1149" s="4"/>
      <c r="FP1149" s="4"/>
      <c r="FQ1149" s="4"/>
      <c r="FR1149" s="4"/>
      <c r="FS1149" s="4"/>
      <c r="FT1149" s="4"/>
      <c r="FU1149" s="4"/>
      <c r="FV1149" s="4"/>
      <c r="FW1149" s="4"/>
      <c r="FX1149" s="4"/>
      <c r="FY1149" s="4"/>
      <c r="FZ1149" s="4"/>
      <c r="GA1149" s="4"/>
      <c r="GB1149" s="4"/>
      <c r="GC1149" s="4"/>
      <c r="GD1149" s="4"/>
      <c r="GE1149" s="4"/>
      <c r="GF1149" s="4"/>
      <c r="GG1149" s="4"/>
      <c r="GH1149" s="4"/>
      <c r="GI1149" s="4"/>
      <c r="GJ1149" s="4"/>
      <c r="GK1149" s="4"/>
      <c r="GL1149" s="4"/>
      <c r="GM1149" s="4"/>
      <c r="GN1149" s="4"/>
      <c r="GO1149" s="4"/>
      <c r="GP1149" s="4"/>
      <c r="GQ1149" s="4"/>
      <c r="GR1149" s="4"/>
      <c r="GS1149" s="4"/>
      <c r="GT1149" s="4"/>
      <c r="GU1149" s="4"/>
      <c r="GV1149" s="4"/>
      <c r="GW1149" s="4"/>
      <c r="GX1149" s="4"/>
      <c r="GY1149" s="4"/>
      <c r="GZ1149" s="4"/>
      <c r="HA1149" s="4"/>
      <c r="HB1149" s="4"/>
      <c r="HC1149" s="4"/>
      <c r="HD1149" s="4"/>
      <c r="HE1149" s="4"/>
      <c r="HF1149" s="4"/>
      <c r="HG1149" s="4"/>
      <c r="HH1149" s="4"/>
      <c r="HI1149" s="4"/>
      <c r="HJ1149" s="4"/>
      <c r="HK1149" s="4"/>
      <c r="HL1149" s="4"/>
      <c r="HM1149" s="4"/>
      <c r="HN1149" s="4"/>
      <c r="HO1149" s="4"/>
      <c r="HP1149" s="4"/>
      <c r="HQ1149" s="4"/>
      <c r="HR1149" s="4"/>
      <c r="HS1149" s="4"/>
      <c r="HT1149" s="4"/>
      <c r="HU1149" s="4"/>
      <c r="HV1149" s="4"/>
      <c r="HW1149" s="4"/>
      <c r="HX1149" s="4"/>
      <c r="HY1149" s="4"/>
      <c r="HZ1149" s="4"/>
      <c r="IA1149" s="4"/>
      <c r="IB1149" s="4"/>
      <c r="IC1149" s="4"/>
      <c r="ID1149" s="4"/>
      <c r="IE1149" s="4"/>
      <c r="IF1149" s="4"/>
      <c r="IG1149" s="4"/>
      <c r="IH1149" s="4"/>
      <c r="II1149" s="4"/>
      <c r="IJ1149" s="4"/>
      <c r="IK1149" s="4"/>
      <c r="IL1149" s="4"/>
      <c r="IM1149" s="4"/>
      <c r="IN1149" s="4"/>
      <c r="IO1149" s="4"/>
      <c r="IP1149" s="4"/>
      <c r="IQ1149" s="4"/>
      <c r="IR1149" s="4"/>
      <c r="IS1149" s="4"/>
      <c r="IT1149" s="4"/>
      <c r="IU1149" s="4"/>
      <c r="IV1149" s="4"/>
    </row>
    <row r="1151" spans="1:256" s="209" customFormat="1">
      <c r="A1151" s="121"/>
      <c r="B1151" s="115"/>
      <c r="C1151" s="116"/>
      <c r="D1151" s="117"/>
      <c r="E1151" s="118"/>
      <c r="F1151" s="119"/>
      <c r="G1151" s="120"/>
      <c r="H1151" s="5"/>
      <c r="I1151" s="39"/>
      <c r="J1151" s="40"/>
      <c r="K1151" s="41"/>
      <c r="L1151" s="37"/>
      <c r="N1151" s="38"/>
      <c r="O1151" s="38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  <c r="AC1151" s="4"/>
      <c r="AD1151" s="4"/>
      <c r="AE1151" s="4"/>
      <c r="AF1151" s="4"/>
      <c r="AG1151" s="4"/>
      <c r="AH1151" s="4"/>
      <c r="AI1151" s="4"/>
      <c r="AJ1151" s="4"/>
      <c r="AK1151" s="4"/>
      <c r="AL1151" s="4"/>
      <c r="AM1151" s="4"/>
      <c r="AN1151" s="4"/>
      <c r="AO1151" s="4"/>
      <c r="AP1151" s="4"/>
      <c r="AQ1151" s="4"/>
      <c r="AR1151" s="4"/>
      <c r="AS1151" s="4"/>
      <c r="AT1151" s="4"/>
      <c r="AU1151" s="4"/>
      <c r="AV1151" s="4"/>
      <c r="AW1151" s="4"/>
      <c r="AX1151" s="4"/>
      <c r="AY1151" s="4"/>
      <c r="AZ1151" s="4"/>
      <c r="BA1151" s="4"/>
      <c r="BB1151" s="4"/>
      <c r="BC1151" s="4"/>
      <c r="BD1151" s="4"/>
      <c r="BE1151" s="4"/>
      <c r="BF1151" s="4"/>
      <c r="BG1151" s="4"/>
      <c r="BH1151" s="4"/>
      <c r="BI1151" s="4"/>
      <c r="BJ1151" s="4"/>
      <c r="BK1151" s="4"/>
      <c r="BL1151" s="4"/>
      <c r="BM1151" s="4"/>
      <c r="BN1151" s="4"/>
      <c r="BO1151" s="4"/>
      <c r="BP1151" s="4"/>
      <c r="BQ1151" s="4"/>
      <c r="BR1151" s="4"/>
      <c r="BS1151" s="4"/>
      <c r="BT1151" s="4"/>
      <c r="BU1151" s="4"/>
      <c r="BV1151" s="4"/>
      <c r="BW1151" s="4"/>
      <c r="BX1151" s="4"/>
      <c r="BY1151" s="4"/>
      <c r="BZ1151" s="4"/>
      <c r="CA1151" s="4"/>
      <c r="CB1151" s="4"/>
      <c r="CC1151" s="4"/>
      <c r="CD1151" s="4"/>
      <c r="CE1151" s="4"/>
      <c r="CF1151" s="4"/>
      <c r="CG1151" s="4"/>
      <c r="CH1151" s="4"/>
      <c r="CI1151" s="4"/>
      <c r="CJ1151" s="4"/>
      <c r="CK1151" s="4"/>
      <c r="CL1151" s="4"/>
      <c r="CM1151" s="4"/>
      <c r="CN1151" s="4"/>
      <c r="CO1151" s="4"/>
      <c r="CP1151" s="4"/>
      <c r="CQ1151" s="4"/>
      <c r="CR1151" s="4"/>
      <c r="CS1151" s="4"/>
      <c r="CT1151" s="4"/>
      <c r="CU1151" s="4"/>
      <c r="CV1151" s="4"/>
      <c r="CW1151" s="4"/>
      <c r="CX1151" s="4"/>
      <c r="CY1151" s="4"/>
      <c r="CZ1151" s="4"/>
      <c r="DA1151" s="4"/>
      <c r="DB1151" s="4"/>
      <c r="DC1151" s="4"/>
      <c r="DD1151" s="4"/>
      <c r="DE1151" s="4"/>
      <c r="DF1151" s="4"/>
      <c r="DG1151" s="4"/>
      <c r="DH1151" s="4"/>
      <c r="DI1151" s="4"/>
      <c r="DJ1151" s="4"/>
      <c r="DK1151" s="4"/>
      <c r="DL1151" s="4"/>
      <c r="DM1151" s="4"/>
      <c r="DN1151" s="4"/>
      <c r="DO1151" s="4"/>
      <c r="DP1151" s="4"/>
      <c r="DQ1151" s="4"/>
      <c r="DR1151" s="4"/>
      <c r="DS1151" s="4"/>
      <c r="DT1151" s="4"/>
      <c r="DU1151" s="4"/>
      <c r="DV1151" s="4"/>
      <c r="DW1151" s="4"/>
      <c r="DX1151" s="4"/>
      <c r="DY1151" s="4"/>
      <c r="DZ1151" s="4"/>
      <c r="EA1151" s="4"/>
      <c r="EB1151" s="4"/>
      <c r="EC1151" s="4"/>
      <c r="ED1151" s="4"/>
      <c r="EE1151" s="4"/>
      <c r="EF1151" s="4"/>
      <c r="EG1151" s="4"/>
      <c r="EH1151" s="4"/>
      <c r="EI1151" s="4"/>
      <c r="EJ1151" s="4"/>
      <c r="EK1151" s="4"/>
      <c r="EL1151" s="4"/>
      <c r="EM1151" s="4"/>
      <c r="EN1151" s="4"/>
      <c r="EO1151" s="4"/>
      <c r="EP1151" s="4"/>
      <c r="EQ1151" s="4"/>
      <c r="ER1151" s="4"/>
      <c r="ES1151" s="4"/>
      <c r="ET1151" s="4"/>
      <c r="EU1151" s="4"/>
      <c r="EV1151" s="4"/>
      <c r="EW1151" s="4"/>
      <c r="EX1151" s="4"/>
      <c r="EY1151" s="4"/>
      <c r="EZ1151" s="4"/>
      <c r="FA1151" s="4"/>
      <c r="FB1151" s="4"/>
      <c r="FC1151" s="4"/>
      <c r="FD1151" s="4"/>
      <c r="FE1151" s="4"/>
      <c r="FF1151" s="4"/>
      <c r="FG1151" s="4"/>
      <c r="FH1151" s="4"/>
      <c r="FI1151" s="4"/>
      <c r="FJ1151" s="4"/>
      <c r="FK1151" s="4"/>
      <c r="FL1151" s="4"/>
      <c r="FM1151" s="4"/>
      <c r="FN1151" s="4"/>
      <c r="FO1151" s="4"/>
      <c r="FP1151" s="4"/>
      <c r="FQ1151" s="4"/>
      <c r="FR1151" s="4"/>
      <c r="FS1151" s="4"/>
      <c r="FT1151" s="4"/>
      <c r="FU1151" s="4"/>
      <c r="FV1151" s="4"/>
      <c r="FW1151" s="4"/>
      <c r="FX1151" s="4"/>
      <c r="FY1151" s="4"/>
      <c r="FZ1151" s="4"/>
      <c r="GA1151" s="4"/>
      <c r="GB1151" s="4"/>
      <c r="GC1151" s="4"/>
      <c r="GD1151" s="4"/>
      <c r="GE1151" s="4"/>
      <c r="GF1151" s="4"/>
      <c r="GG1151" s="4"/>
      <c r="GH1151" s="4"/>
      <c r="GI1151" s="4"/>
      <c r="GJ1151" s="4"/>
      <c r="GK1151" s="4"/>
      <c r="GL1151" s="4"/>
      <c r="GM1151" s="4"/>
      <c r="GN1151" s="4"/>
      <c r="GO1151" s="4"/>
      <c r="GP1151" s="4"/>
      <c r="GQ1151" s="4"/>
      <c r="GR1151" s="4"/>
      <c r="GS1151" s="4"/>
      <c r="GT1151" s="4"/>
      <c r="GU1151" s="4"/>
      <c r="GV1151" s="4"/>
      <c r="GW1151" s="4"/>
      <c r="GX1151" s="4"/>
      <c r="GY1151" s="4"/>
      <c r="GZ1151" s="4"/>
      <c r="HA1151" s="4"/>
      <c r="HB1151" s="4"/>
      <c r="HC1151" s="4"/>
      <c r="HD1151" s="4"/>
      <c r="HE1151" s="4"/>
      <c r="HF1151" s="4"/>
      <c r="HG1151" s="4"/>
      <c r="HH1151" s="4"/>
      <c r="HI1151" s="4"/>
      <c r="HJ1151" s="4"/>
      <c r="HK1151" s="4"/>
      <c r="HL1151" s="4"/>
      <c r="HM1151" s="4"/>
      <c r="HN1151" s="4"/>
      <c r="HO1151" s="4"/>
      <c r="HP1151" s="4"/>
      <c r="HQ1151" s="4"/>
      <c r="HR1151" s="4"/>
      <c r="HS1151" s="4"/>
      <c r="HT1151" s="4"/>
      <c r="HU1151" s="4"/>
      <c r="HV1151" s="4"/>
      <c r="HW1151" s="4"/>
      <c r="HX1151" s="4"/>
      <c r="HY1151" s="4"/>
      <c r="HZ1151" s="4"/>
      <c r="IA1151" s="4"/>
      <c r="IB1151" s="4"/>
      <c r="IC1151" s="4"/>
      <c r="ID1151" s="4"/>
      <c r="IE1151" s="4"/>
      <c r="IF1151" s="4"/>
      <c r="IG1151" s="4"/>
      <c r="IH1151" s="4"/>
      <c r="II1151" s="4"/>
      <c r="IJ1151" s="4"/>
      <c r="IK1151" s="4"/>
      <c r="IL1151" s="4"/>
      <c r="IM1151" s="4"/>
      <c r="IN1151" s="4"/>
      <c r="IO1151" s="4"/>
      <c r="IP1151" s="4"/>
      <c r="IQ1151" s="4"/>
      <c r="IR1151" s="4"/>
      <c r="IS1151" s="4"/>
      <c r="IT1151" s="4"/>
      <c r="IU1151" s="4"/>
      <c r="IV1151" s="4"/>
    </row>
    <row r="1153" spans="1:256" s="209" customFormat="1">
      <c r="A1153" s="121"/>
      <c r="B1153" s="115"/>
      <c r="C1153" s="116"/>
      <c r="D1153" s="117"/>
      <c r="E1153" s="118"/>
      <c r="F1153" s="119"/>
      <c r="G1153" s="120"/>
      <c r="H1153" s="5"/>
      <c r="I1153" s="39"/>
      <c r="J1153" s="40"/>
      <c r="K1153" s="41"/>
      <c r="L1153" s="37"/>
      <c r="N1153" s="38"/>
      <c r="O1153" s="38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  <c r="AL1153" s="4"/>
      <c r="AM1153" s="4"/>
      <c r="AN1153" s="4"/>
      <c r="AO1153" s="4"/>
      <c r="AP1153" s="4"/>
      <c r="AQ1153" s="4"/>
      <c r="AR1153" s="4"/>
      <c r="AS1153" s="4"/>
      <c r="AT1153" s="4"/>
      <c r="AU1153" s="4"/>
      <c r="AV1153" s="4"/>
      <c r="AW1153" s="4"/>
      <c r="AX1153" s="4"/>
      <c r="AY1153" s="4"/>
      <c r="AZ1153" s="4"/>
      <c r="BA1153" s="4"/>
      <c r="BB1153" s="4"/>
      <c r="BC1153" s="4"/>
      <c r="BD1153" s="4"/>
      <c r="BE1153" s="4"/>
      <c r="BF1153" s="4"/>
      <c r="BG1153" s="4"/>
      <c r="BH1153" s="4"/>
      <c r="BI1153" s="4"/>
      <c r="BJ1153" s="4"/>
      <c r="BK1153" s="4"/>
      <c r="BL1153" s="4"/>
      <c r="BM1153" s="4"/>
      <c r="BN1153" s="4"/>
      <c r="BO1153" s="4"/>
      <c r="BP1153" s="4"/>
      <c r="BQ1153" s="4"/>
      <c r="BR1153" s="4"/>
      <c r="BS1153" s="4"/>
      <c r="BT1153" s="4"/>
      <c r="BU1153" s="4"/>
      <c r="BV1153" s="4"/>
      <c r="BW1153" s="4"/>
      <c r="BX1153" s="4"/>
      <c r="BY1153" s="4"/>
      <c r="BZ1153" s="4"/>
      <c r="CA1153" s="4"/>
      <c r="CB1153" s="4"/>
      <c r="CC1153" s="4"/>
      <c r="CD1153" s="4"/>
      <c r="CE1153" s="4"/>
      <c r="CF1153" s="4"/>
      <c r="CG1153" s="4"/>
      <c r="CH1153" s="4"/>
      <c r="CI1153" s="4"/>
      <c r="CJ1153" s="4"/>
      <c r="CK1153" s="4"/>
      <c r="CL1153" s="4"/>
      <c r="CM1153" s="4"/>
      <c r="CN1153" s="4"/>
      <c r="CO1153" s="4"/>
      <c r="CP1153" s="4"/>
      <c r="CQ1153" s="4"/>
      <c r="CR1153" s="4"/>
      <c r="CS1153" s="4"/>
      <c r="CT1153" s="4"/>
      <c r="CU1153" s="4"/>
      <c r="CV1153" s="4"/>
      <c r="CW1153" s="4"/>
      <c r="CX1153" s="4"/>
      <c r="CY1153" s="4"/>
      <c r="CZ1153" s="4"/>
      <c r="DA1153" s="4"/>
      <c r="DB1153" s="4"/>
      <c r="DC1153" s="4"/>
      <c r="DD1153" s="4"/>
      <c r="DE1153" s="4"/>
      <c r="DF1153" s="4"/>
      <c r="DG1153" s="4"/>
      <c r="DH1153" s="4"/>
      <c r="DI1153" s="4"/>
      <c r="DJ1153" s="4"/>
      <c r="DK1153" s="4"/>
      <c r="DL1153" s="4"/>
      <c r="DM1153" s="4"/>
      <c r="DN1153" s="4"/>
      <c r="DO1153" s="4"/>
      <c r="DP1153" s="4"/>
      <c r="DQ1153" s="4"/>
      <c r="DR1153" s="4"/>
      <c r="DS1153" s="4"/>
      <c r="DT1153" s="4"/>
      <c r="DU1153" s="4"/>
      <c r="DV1153" s="4"/>
      <c r="DW1153" s="4"/>
      <c r="DX1153" s="4"/>
      <c r="DY1153" s="4"/>
      <c r="DZ1153" s="4"/>
      <c r="EA1153" s="4"/>
      <c r="EB1153" s="4"/>
      <c r="EC1153" s="4"/>
      <c r="ED1153" s="4"/>
      <c r="EE1153" s="4"/>
      <c r="EF1153" s="4"/>
      <c r="EG1153" s="4"/>
      <c r="EH1153" s="4"/>
      <c r="EI1153" s="4"/>
      <c r="EJ1153" s="4"/>
      <c r="EK1153" s="4"/>
      <c r="EL1153" s="4"/>
      <c r="EM1153" s="4"/>
      <c r="EN1153" s="4"/>
      <c r="EO1153" s="4"/>
      <c r="EP1153" s="4"/>
      <c r="EQ1153" s="4"/>
      <c r="ER1153" s="4"/>
      <c r="ES1153" s="4"/>
      <c r="ET1153" s="4"/>
      <c r="EU1153" s="4"/>
      <c r="EV1153" s="4"/>
      <c r="EW1153" s="4"/>
      <c r="EX1153" s="4"/>
      <c r="EY1153" s="4"/>
      <c r="EZ1153" s="4"/>
      <c r="FA1153" s="4"/>
      <c r="FB1153" s="4"/>
      <c r="FC1153" s="4"/>
      <c r="FD1153" s="4"/>
      <c r="FE1153" s="4"/>
      <c r="FF1153" s="4"/>
      <c r="FG1153" s="4"/>
      <c r="FH1153" s="4"/>
      <c r="FI1153" s="4"/>
      <c r="FJ1153" s="4"/>
      <c r="FK1153" s="4"/>
      <c r="FL1153" s="4"/>
      <c r="FM1153" s="4"/>
      <c r="FN1153" s="4"/>
      <c r="FO1153" s="4"/>
      <c r="FP1153" s="4"/>
      <c r="FQ1153" s="4"/>
      <c r="FR1153" s="4"/>
      <c r="FS1153" s="4"/>
      <c r="FT1153" s="4"/>
      <c r="FU1153" s="4"/>
      <c r="FV1153" s="4"/>
      <c r="FW1153" s="4"/>
      <c r="FX1153" s="4"/>
      <c r="FY1153" s="4"/>
      <c r="FZ1153" s="4"/>
      <c r="GA1153" s="4"/>
      <c r="GB1153" s="4"/>
      <c r="GC1153" s="4"/>
      <c r="GD1153" s="4"/>
      <c r="GE1153" s="4"/>
      <c r="GF1153" s="4"/>
      <c r="GG1153" s="4"/>
      <c r="GH1153" s="4"/>
      <c r="GI1153" s="4"/>
      <c r="GJ1153" s="4"/>
      <c r="GK1153" s="4"/>
      <c r="GL1153" s="4"/>
      <c r="GM1153" s="4"/>
      <c r="GN1153" s="4"/>
      <c r="GO1153" s="4"/>
      <c r="GP1153" s="4"/>
      <c r="GQ1153" s="4"/>
      <c r="GR1153" s="4"/>
      <c r="GS1153" s="4"/>
      <c r="GT1153" s="4"/>
      <c r="GU1153" s="4"/>
      <c r="GV1153" s="4"/>
      <c r="GW1153" s="4"/>
      <c r="GX1153" s="4"/>
      <c r="GY1153" s="4"/>
      <c r="GZ1153" s="4"/>
      <c r="HA1153" s="4"/>
      <c r="HB1153" s="4"/>
      <c r="HC1153" s="4"/>
      <c r="HD1153" s="4"/>
      <c r="HE1153" s="4"/>
      <c r="HF1153" s="4"/>
      <c r="HG1153" s="4"/>
      <c r="HH1153" s="4"/>
      <c r="HI1153" s="4"/>
      <c r="HJ1153" s="4"/>
      <c r="HK1153" s="4"/>
      <c r="HL1153" s="4"/>
      <c r="HM1153" s="4"/>
      <c r="HN1153" s="4"/>
      <c r="HO1153" s="4"/>
      <c r="HP1153" s="4"/>
      <c r="HQ1153" s="4"/>
      <c r="HR1153" s="4"/>
      <c r="HS1153" s="4"/>
      <c r="HT1153" s="4"/>
      <c r="HU1153" s="4"/>
      <c r="HV1153" s="4"/>
      <c r="HW1153" s="4"/>
      <c r="HX1153" s="4"/>
      <c r="HY1153" s="4"/>
      <c r="HZ1153" s="4"/>
      <c r="IA1153" s="4"/>
      <c r="IB1153" s="4"/>
      <c r="IC1153" s="4"/>
      <c r="ID1153" s="4"/>
      <c r="IE1153" s="4"/>
      <c r="IF1153" s="4"/>
      <c r="IG1153" s="4"/>
      <c r="IH1153" s="4"/>
      <c r="II1153" s="4"/>
      <c r="IJ1153" s="4"/>
      <c r="IK1153" s="4"/>
      <c r="IL1153" s="4"/>
      <c r="IM1153" s="4"/>
      <c r="IN1153" s="4"/>
      <c r="IO1153" s="4"/>
      <c r="IP1153" s="4"/>
      <c r="IQ1153" s="4"/>
      <c r="IR1153" s="4"/>
      <c r="IS1153" s="4"/>
      <c r="IT1153" s="4"/>
      <c r="IU1153" s="4"/>
      <c r="IV1153" s="4"/>
    </row>
    <row r="1155" spans="1:256" s="209" customFormat="1">
      <c r="A1155" s="121"/>
      <c r="B1155" s="115"/>
      <c r="C1155" s="116"/>
      <c r="D1155" s="117"/>
      <c r="E1155" s="118"/>
      <c r="F1155" s="119"/>
      <c r="G1155" s="120"/>
      <c r="H1155" s="5"/>
      <c r="I1155" s="39"/>
      <c r="J1155" s="40"/>
      <c r="K1155" s="41"/>
      <c r="L1155" s="37"/>
      <c r="N1155" s="38"/>
      <c r="O1155" s="38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  <c r="CG1155" s="4"/>
      <c r="CH1155" s="4"/>
      <c r="CI1155" s="4"/>
      <c r="CJ1155" s="4"/>
      <c r="CK1155" s="4"/>
      <c r="CL1155" s="4"/>
      <c r="CM1155" s="4"/>
      <c r="CN1155" s="4"/>
      <c r="CO1155" s="4"/>
      <c r="CP1155" s="4"/>
      <c r="CQ1155" s="4"/>
      <c r="CR1155" s="4"/>
      <c r="CS1155" s="4"/>
      <c r="CT1155" s="4"/>
      <c r="CU1155" s="4"/>
      <c r="CV1155" s="4"/>
      <c r="CW1155" s="4"/>
      <c r="CX1155" s="4"/>
      <c r="CY1155" s="4"/>
      <c r="CZ1155" s="4"/>
      <c r="DA1155" s="4"/>
      <c r="DB1155" s="4"/>
      <c r="DC1155" s="4"/>
      <c r="DD1155" s="4"/>
      <c r="DE1155" s="4"/>
      <c r="DF1155" s="4"/>
      <c r="DG1155" s="4"/>
      <c r="DH1155" s="4"/>
      <c r="DI1155" s="4"/>
      <c r="DJ1155" s="4"/>
      <c r="DK1155" s="4"/>
      <c r="DL1155" s="4"/>
      <c r="DM1155" s="4"/>
      <c r="DN1155" s="4"/>
      <c r="DO1155" s="4"/>
      <c r="DP1155" s="4"/>
      <c r="DQ1155" s="4"/>
      <c r="DR1155" s="4"/>
      <c r="DS1155" s="4"/>
      <c r="DT1155" s="4"/>
      <c r="DU1155" s="4"/>
      <c r="DV1155" s="4"/>
      <c r="DW1155" s="4"/>
      <c r="DX1155" s="4"/>
      <c r="DY1155" s="4"/>
      <c r="DZ1155" s="4"/>
      <c r="EA1155" s="4"/>
      <c r="EB1155" s="4"/>
      <c r="EC1155" s="4"/>
      <c r="ED1155" s="4"/>
      <c r="EE1155" s="4"/>
      <c r="EF1155" s="4"/>
      <c r="EG1155" s="4"/>
      <c r="EH1155" s="4"/>
      <c r="EI1155" s="4"/>
      <c r="EJ1155" s="4"/>
      <c r="EK1155" s="4"/>
      <c r="EL1155" s="4"/>
      <c r="EM1155" s="4"/>
      <c r="EN1155" s="4"/>
      <c r="EO1155" s="4"/>
      <c r="EP1155" s="4"/>
      <c r="EQ1155" s="4"/>
      <c r="ER1155" s="4"/>
      <c r="ES1155" s="4"/>
      <c r="ET1155" s="4"/>
      <c r="EU1155" s="4"/>
      <c r="EV1155" s="4"/>
      <c r="EW1155" s="4"/>
      <c r="EX1155" s="4"/>
      <c r="EY1155" s="4"/>
      <c r="EZ1155" s="4"/>
      <c r="FA1155" s="4"/>
      <c r="FB1155" s="4"/>
      <c r="FC1155" s="4"/>
      <c r="FD1155" s="4"/>
      <c r="FE1155" s="4"/>
      <c r="FF1155" s="4"/>
      <c r="FG1155" s="4"/>
      <c r="FH1155" s="4"/>
      <c r="FI1155" s="4"/>
      <c r="FJ1155" s="4"/>
      <c r="FK1155" s="4"/>
      <c r="FL1155" s="4"/>
      <c r="FM1155" s="4"/>
      <c r="FN1155" s="4"/>
      <c r="FO1155" s="4"/>
      <c r="FP1155" s="4"/>
      <c r="FQ1155" s="4"/>
      <c r="FR1155" s="4"/>
      <c r="FS1155" s="4"/>
      <c r="FT1155" s="4"/>
      <c r="FU1155" s="4"/>
      <c r="FV1155" s="4"/>
      <c r="FW1155" s="4"/>
      <c r="FX1155" s="4"/>
      <c r="FY1155" s="4"/>
      <c r="FZ1155" s="4"/>
      <c r="GA1155" s="4"/>
      <c r="GB1155" s="4"/>
      <c r="GC1155" s="4"/>
      <c r="GD1155" s="4"/>
      <c r="GE1155" s="4"/>
      <c r="GF1155" s="4"/>
      <c r="GG1155" s="4"/>
      <c r="GH1155" s="4"/>
      <c r="GI1155" s="4"/>
      <c r="GJ1155" s="4"/>
      <c r="GK1155" s="4"/>
      <c r="GL1155" s="4"/>
      <c r="GM1155" s="4"/>
      <c r="GN1155" s="4"/>
      <c r="GO1155" s="4"/>
      <c r="GP1155" s="4"/>
      <c r="GQ1155" s="4"/>
      <c r="GR1155" s="4"/>
      <c r="GS1155" s="4"/>
      <c r="GT1155" s="4"/>
      <c r="GU1155" s="4"/>
      <c r="GV1155" s="4"/>
      <c r="GW1155" s="4"/>
      <c r="GX1155" s="4"/>
      <c r="GY1155" s="4"/>
      <c r="GZ1155" s="4"/>
      <c r="HA1155" s="4"/>
      <c r="HB1155" s="4"/>
      <c r="HC1155" s="4"/>
      <c r="HD1155" s="4"/>
      <c r="HE1155" s="4"/>
      <c r="HF1155" s="4"/>
      <c r="HG1155" s="4"/>
      <c r="HH1155" s="4"/>
      <c r="HI1155" s="4"/>
      <c r="HJ1155" s="4"/>
      <c r="HK1155" s="4"/>
      <c r="HL1155" s="4"/>
      <c r="HM1155" s="4"/>
      <c r="HN1155" s="4"/>
      <c r="HO1155" s="4"/>
      <c r="HP1155" s="4"/>
      <c r="HQ1155" s="4"/>
      <c r="HR1155" s="4"/>
      <c r="HS1155" s="4"/>
      <c r="HT1155" s="4"/>
      <c r="HU1155" s="4"/>
      <c r="HV1155" s="4"/>
      <c r="HW1155" s="4"/>
      <c r="HX1155" s="4"/>
      <c r="HY1155" s="4"/>
      <c r="HZ1155" s="4"/>
      <c r="IA1155" s="4"/>
      <c r="IB1155" s="4"/>
      <c r="IC1155" s="4"/>
      <c r="ID1155" s="4"/>
      <c r="IE1155" s="4"/>
      <c r="IF1155" s="4"/>
      <c r="IG1155" s="4"/>
      <c r="IH1155" s="4"/>
      <c r="II1155" s="4"/>
      <c r="IJ1155" s="4"/>
      <c r="IK1155" s="4"/>
      <c r="IL1155" s="4"/>
      <c r="IM1155" s="4"/>
      <c r="IN1155" s="4"/>
      <c r="IO1155" s="4"/>
      <c r="IP1155" s="4"/>
      <c r="IQ1155" s="4"/>
      <c r="IR1155" s="4"/>
      <c r="IS1155" s="4"/>
      <c r="IT1155" s="4"/>
      <c r="IU1155" s="4"/>
      <c r="IV1155" s="4"/>
    </row>
    <row r="1157" spans="1:256" s="209" customFormat="1">
      <c r="A1157" s="121"/>
      <c r="B1157" s="115"/>
      <c r="C1157" s="116"/>
      <c r="D1157" s="117"/>
      <c r="E1157" s="118"/>
      <c r="F1157" s="119"/>
      <c r="G1157" s="120"/>
      <c r="H1157" s="5"/>
      <c r="I1157" s="39"/>
      <c r="J1157" s="40"/>
      <c r="K1157" s="41"/>
      <c r="L1157" s="37"/>
      <c r="N1157" s="38"/>
      <c r="O1157" s="38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  <c r="AL1157" s="4"/>
      <c r="AM1157" s="4"/>
      <c r="AN1157" s="4"/>
      <c r="AO1157" s="4"/>
      <c r="AP1157" s="4"/>
      <c r="AQ1157" s="4"/>
      <c r="AR1157" s="4"/>
      <c r="AS1157" s="4"/>
      <c r="AT1157" s="4"/>
      <c r="AU1157" s="4"/>
      <c r="AV1157" s="4"/>
      <c r="AW1157" s="4"/>
      <c r="AX1157" s="4"/>
      <c r="AY1157" s="4"/>
      <c r="AZ1157" s="4"/>
      <c r="BA1157" s="4"/>
      <c r="BB1157" s="4"/>
      <c r="BC1157" s="4"/>
      <c r="BD1157" s="4"/>
      <c r="BE1157" s="4"/>
      <c r="BF1157" s="4"/>
      <c r="BG1157" s="4"/>
      <c r="BH1157" s="4"/>
      <c r="BI1157" s="4"/>
      <c r="BJ1157" s="4"/>
      <c r="BK1157" s="4"/>
      <c r="BL1157" s="4"/>
      <c r="BM1157" s="4"/>
      <c r="BN1157" s="4"/>
      <c r="BO1157" s="4"/>
      <c r="BP1157" s="4"/>
      <c r="BQ1157" s="4"/>
      <c r="BR1157" s="4"/>
      <c r="BS1157" s="4"/>
      <c r="BT1157" s="4"/>
      <c r="BU1157" s="4"/>
      <c r="BV1157" s="4"/>
      <c r="BW1157" s="4"/>
      <c r="BX1157" s="4"/>
      <c r="BY1157" s="4"/>
      <c r="BZ1157" s="4"/>
      <c r="CA1157" s="4"/>
      <c r="CB1157" s="4"/>
      <c r="CC1157" s="4"/>
      <c r="CD1157" s="4"/>
      <c r="CE1157" s="4"/>
      <c r="CF1157" s="4"/>
      <c r="CG1157" s="4"/>
      <c r="CH1157" s="4"/>
      <c r="CI1157" s="4"/>
      <c r="CJ1157" s="4"/>
      <c r="CK1157" s="4"/>
      <c r="CL1157" s="4"/>
      <c r="CM1157" s="4"/>
      <c r="CN1157" s="4"/>
      <c r="CO1157" s="4"/>
      <c r="CP1157" s="4"/>
      <c r="CQ1157" s="4"/>
      <c r="CR1157" s="4"/>
      <c r="CS1157" s="4"/>
      <c r="CT1157" s="4"/>
      <c r="CU1157" s="4"/>
      <c r="CV1157" s="4"/>
      <c r="CW1157" s="4"/>
      <c r="CX1157" s="4"/>
      <c r="CY1157" s="4"/>
      <c r="CZ1157" s="4"/>
      <c r="DA1157" s="4"/>
      <c r="DB1157" s="4"/>
      <c r="DC1157" s="4"/>
      <c r="DD1157" s="4"/>
      <c r="DE1157" s="4"/>
      <c r="DF1157" s="4"/>
      <c r="DG1157" s="4"/>
      <c r="DH1157" s="4"/>
      <c r="DI1157" s="4"/>
      <c r="DJ1157" s="4"/>
      <c r="DK1157" s="4"/>
      <c r="DL1157" s="4"/>
      <c r="DM1157" s="4"/>
      <c r="DN1157" s="4"/>
      <c r="DO1157" s="4"/>
      <c r="DP1157" s="4"/>
      <c r="DQ1157" s="4"/>
      <c r="DR1157" s="4"/>
      <c r="DS1157" s="4"/>
      <c r="DT1157" s="4"/>
      <c r="DU1157" s="4"/>
      <c r="DV1157" s="4"/>
      <c r="DW1157" s="4"/>
      <c r="DX1157" s="4"/>
      <c r="DY1157" s="4"/>
      <c r="DZ1157" s="4"/>
      <c r="EA1157" s="4"/>
      <c r="EB1157" s="4"/>
      <c r="EC1157" s="4"/>
      <c r="ED1157" s="4"/>
      <c r="EE1157" s="4"/>
      <c r="EF1157" s="4"/>
      <c r="EG1157" s="4"/>
      <c r="EH1157" s="4"/>
      <c r="EI1157" s="4"/>
      <c r="EJ1157" s="4"/>
      <c r="EK1157" s="4"/>
      <c r="EL1157" s="4"/>
      <c r="EM1157" s="4"/>
      <c r="EN1157" s="4"/>
      <c r="EO1157" s="4"/>
      <c r="EP1157" s="4"/>
      <c r="EQ1157" s="4"/>
      <c r="ER1157" s="4"/>
      <c r="ES1157" s="4"/>
      <c r="ET1157" s="4"/>
      <c r="EU1157" s="4"/>
      <c r="EV1157" s="4"/>
      <c r="EW1157" s="4"/>
      <c r="EX1157" s="4"/>
      <c r="EY1157" s="4"/>
      <c r="EZ1157" s="4"/>
      <c r="FA1157" s="4"/>
      <c r="FB1157" s="4"/>
      <c r="FC1157" s="4"/>
      <c r="FD1157" s="4"/>
      <c r="FE1157" s="4"/>
      <c r="FF1157" s="4"/>
      <c r="FG1157" s="4"/>
      <c r="FH1157" s="4"/>
      <c r="FI1157" s="4"/>
      <c r="FJ1157" s="4"/>
      <c r="FK1157" s="4"/>
      <c r="FL1157" s="4"/>
      <c r="FM1157" s="4"/>
      <c r="FN1157" s="4"/>
      <c r="FO1157" s="4"/>
      <c r="FP1157" s="4"/>
      <c r="FQ1157" s="4"/>
      <c r="FR1157" s="4"/>
      <c r="FS1157" s="4"/>
      <c r="FT1157" s="4"/>
      <c r="FU1157" s="4"/>
      <c r="FV1157" s="4"/>
      <c r="FW1157" s="4"/>
      <c r="FX1157" s="4"/>
      <c r="FY1157" s="4"/>
      <c r="FZ1157" s="4"/>
      <c r="GA1157" s="4"/>
      <c r="GB1157" s="4"/>
      <c r="GC1157" s="4"/>
      <c r="GD1157" s="4"/>
      <c r="GE1157" s="4"/>
      <c r="GF1157" s="4"/>
      <c r="GG1157" s="4"/>
      <c r="GH1157" s="4"/>
      <c r="GI1157" s="4"/>
      <c r="GJ1157" s="4"/>
      <c r="GK1157" s="4"/>
      <c r="GL1157" s="4"/>
      <c r="GM1157" s="4"/>
      <c r="GN1157" s="4"/>
      <c r="GO1157" s="4"/>
      <c r="GP1157" s="4"/>
      <c r="GQ1157" s="4"/>
      <c r="GR1157" s="4"/>
      <c r="GS1157" s="4"/>
      <c r="GT1157" s="4"/>
      <c r="GU1157" s="4"/>
      <c r="GV1157" s="4"/>
      <c r="GW1157" s="4"/>
      <c r="GX1157" s="4"/>
      <c r="GY1157" s="4"/>
      <c r="GZ1157" s="4"/>
      <c r="HA1157" s="4"/>
      <c r="HB1157" s="4"/>
      <c r="HC1157" s="4"/>
      <c r="HD1157" s="4"/>
      <c r="HE1157" s="4"/>
      <c r="HF1157" s="4"/>
      <c r="HG1157" s="4"/>
      <c r="HH1157" s="4"/>
      <c r="HI1157" s="4"/>
      <c r="HJ1157" s="4"/>
      <c r="HK1157" s="4"/>
      <c r="HL1157" s="4"/>
      <c r="HM1157" s="4"/>
      <c r="HN1157" s="4"/>
      <c r="HO1157" s="4"/>
      <c r="HP1157" s="4"/>
      <c r="HQ1157" s="4"/>
      <c r="HR1157" s="4"/>
      <c r="HS1157" s="4"/>
      <c r="HT1157" s="4"/>
      <c r="HU1157" s="4"/>
      <c r="HV1157" s="4"/>
      <c r="HW1157" s="4"/>
      <c r="HX1157" s="4"/>
      <c r="HY1157" s="4"/>
      <c r="HZ1157" s="4"/>
      <c r="IA1157" s="4"/>
      <c r="IB1157" s="4"/>
      <c r="IC1157" s="4"/>
      <c r="ID1157" s="4"/>
      <c r="IE1157" s="4"/>
      <c r="IF1157" s="4"/>
      <c r="IG1157" s="4"/>
      <c r="IH1157" s="4"/>
      <c r="II1157" s="4"/>
      <c r="IJ1157" s="4"/>
      <c r="IK1157" s="4"/>
      <c r="IL1157" s="4"/>
      <c r="IM1157" s="4"/>
      <c r="IN1157" s="4"/>
      <c r="IO1157" s="4"/>
      <c r="IP1157" s="4"/>
      <c r="IQ1157" s="4"/>
      <c r="IR1157" s="4"/>
      <c r="IS1157" s="4"/>
      <c r="IT1157" s="4"/>
      <c r="IU1157" s="4"/>
      <c r="IV1157" s="4"/>
    </row>
    <row r="1158" spans="1:256" s="209" customFormat="1">
      <c r="A1158" s="121"/>
      <c r="B1158" s="115"/>
      <c r="C1158" s="116"/>
      <c r="D1158" s="117"/>
      <c r="E1158" s="118"/>
      <c r="F1158" s="119"/>
      <c r="G1158" s="120"/>
      <c r="H1158" s="5"/>
      <c r="I1158" s="39"/>
      <c r="J1158" s="40"/>
      <c r="K1158" s="41"/>
      <c r="L1158" s="37"/>
      <c r="N1158" s="38"/>
      <c r="O1158" s="38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  <c r="AC1158" s="4"/>
      <c r="AD1158" s="4"/>
      <c r="AE1158" s="4"/>
      <c r="AF1158" s="4"/>
      <c r="AG1158" s="4"/>
      <c r="AH1158" s="4"/>
      <c r="AI1158" s="4"/>
      <c r="AJ1158" s="4"/>
      <c r="AK1158" s="4"/>
      <c r="AL1158" s="4"/>
      <c r="AM1158" s="4"/>
      <c r="AN1158" s="4"/>
      <c r="AO1158" s="4"/>
      <c r="AP1158" s="4"/>
      <c r="AQ1158" s="4"/>
      <c r="AR1158" s="4"/>
      <c r="AS1158" s="4"/>
      <c r="AT1158" s="4"/>
      <c r="AU1158" s="4"/>
      <c r="AV1158" s="4"/>
      <c r="AW1158" s="4"/>
      <c r="AX1158" s="4"/>
      <c r="AY1158" s="4"/>
      <c r="AZ1158" s="4"/>
      <c r="BA1158" s="4"/>
      <c r="BB1158" s="4"/>
      <c r="BC1158" s="4"/>
      <c r="BD1158" s="4"/>
      <c r="BE1158" s="4"/>
      <c r="BF1158" s="4"/>
      <c r="BG1158" s="4"/>
      <c r="BH1158" s="4"/>
      <c r="BI1158" s="4"/>
      <c r="BJ1158" s="4"/>
      <c r="BK1158" s="4"/>
      <c r="BL1158" s="4"/>
      <c r="BM1158" s="4"/>
      <c r="BN1158" s="4"/>
      <c r="BO1158" s="4"/>
      <c r="BP1158" s="4"/>
      <c r="BQ1158" s="4"/>
      <c r="BR1158" s="4"/>
      <c r="BS1158" s="4"/>
      <c r="BT1158" s="4"/>
      <c r="BU1158" s="4"/>
      <c r="BV1158" s="4"/>
      <c r="BW1158" s="4"/>
      <c r="BX1158" s="4"/>
      <c r="BY1158" s="4"/>
      <c r="BZ1158" s="4"/>
      <c r="CA1158" s="4"/>
      <c r="CB1158" s="4"/>
      <c r="CC1158" s="4"/>
      <c r="CD1158" s="4"/>
      <c r="CE1158" s="4"/>
      <c r="CF1158" s="4"/>
      <c r="CG1158" s="4"/>
      <c r="CH1158" s="4"/>
      <c r="CI1158" s="4"/>
      <c r="CJ1158" s="4"/>
      <c r="CK1158" s="4"/>
      <c r="CL1158" s="4"/>
      <c r="CM1158" s="4"/>
      <c r="CN1158" s="4"/>
      <c r="CO1158" s="4"/>
      <c r="CP1158" s="4"/>
      <c r="CQ1158" s="4"/>
      <c r="CR1158" s="4"/>
      <c r="CS1158" s="4"/>
      <c r="CT1158" s="4"/>
      <c r="CU1158" s="4"/>
      <c r="CV1158" s="4"/>
      <c r="CW1158" s="4"/>
      <c r="CX1158" s="4"/>
      <c r="CY1158" s="4"/>
      <c r="CZ1158" s="4"/>
      <c r="DA1158" s="4"/>
      <c r="DB1158" s="4"/>
      <c r="DC1158" s="4"/>
      <c r="DD1158" s="4"/>
      <c r="DE1158" s="4"/>
      <c r="DF1158" s="4"/>
      <c r="DG1158" s="4"/>
      <c r="DH1158" s="4"/>
      <c r="DI1158" s="4"/>
      <c r="DJ1158" s="4"/>
      <c r="DK1158" s="4"/>
      <c r="DL1158" s="4"/>
      <c r="DM1158" s="4"/>
      <c r="DN1158" s="4"/>
      <c r="DO1158" s="4"/>
      <c r="DP1158" s="4"/>
      <c r="DQ1158" s="4"/>
      <c r="DR1158" s="4"/>
      <c r="DS1158" s="4"/>
      <c r="DT1158" s="4"/>
      <c r="DU1158" s="4"/>
      <c r="DV1158" s="4"/>
      <c r="DW1158" s="4"/>
      <c r="DX1158" s="4"/>
      <c r="DY1158" s="4"/>
      <c r="DZ1158" s="4"/>
      <c r="EA1158" s="4"/>
      <c r="EB1158" s="4"/>
      <c r="EC1158" s="4"/>
      <c r="ED1158" s="4"/>
      <c r="EE1158" s="4"/>
      <c r="EF1158" s="4"/>
      <c r="EG1158" s="4"/>
      <c r="EH1158" s="4"/>
      <c r="EI1158" s="4"/>
      <c r="EJ1158" s="4"/>
      <c r="EK1158" s="4"/>
      <c r="EL1158" s="4"/>
      <c r="EM1158" s="4"/>
      <c r="EN1158" s="4"/>
      <c r="EO1158" s="4"/>
      <c r="EP1158" s="4"/>
      <c r="EQ1158" s="4"/>
      <c r="ER1158" s="4"/>
      <c r="ES1158" s="4"/>
      <c r="ET1158" s="4"/>
      <c r="EU1158" s="4"/>
      <c r="EV1158" s="4"/>
      <c r="EW1158" s="4"/>
      <c r="EX1158" s="4"/>
      <c r="EY1158" s="4"/>
      <c r="EZ1158" s="4"/>
      <c r="FA1158" s="4"/>
      <c r="FB1158" s="4"/>
      <c r="FC1158" s="4"/>
      <c r="FD1158" s="4"/>
      <c r="FE1158" s="4"/>
      <c r="FF1158" s="4"/>
      <c r="FG1158" s="4"/>
      <c r="FH1158" s="4"/>
      <c r="FI1158" s="4"/>
      <c r="FJ1158" s="4"/>
      <c r="FK1158" s="4"/>
      <c r="FL1158" s="4"/>
      <c r="FM1158" s="4"/>
      <c r="FN1158" s="4"/>
      <c r="FO1158" s="4"/>
      <c r="FP1158" s="4"/>
      <c r="FQ1158" s="4"/>
      <c r="FR1158" s="4"/>
      <c r="FS1158" s="4"/>
      <c r="FT1158" s="4"/>
      <c r="FU1158" s="4"/>
      <c r="FV1158" s="4"/>
      <c r="FW1158" s="4"/>
      <c r="FX1158" s="4"/>
      <c r="FY1158" s="4"/>
      <c r="FZ1158" s="4"/>
      <c r="GA1158" s="4"/>
      <c r="GB1158" s="4"/>
      <c r="GC1158" s="4"/>
      <c r="GD1158" s="4"/>
      <c r="GE1158" s="4"/>
      <c r="GF1158" s="4"/>
      <c r="GG1158" s="4"/>
      <c r="GH1158" s="4"/>
      <c r="GI1158" s="4"/>
      <c r="GJ1158" s="4"/>
      <c r="GK1158" s="4"/>
      <c r="GL1158" s="4"/>
      <c r="GM1158" s="4"/>
      <c r="GN1158" s="4"/>
      <c r="GO1158" s="4"/>
      <c r="GP1158" s="4"/>
      <c r="GQ1158" s="4"/>
      <c r="GR1158" s="4"/>
      <c r="GS1158" s="4"/>
      <c r="GT1158" s="4"/>
      <c r="GU1158" s="4"/>
      <c r="GV1158" s="4"/>
      <c r="GW1158" s="4"/>
      <c r="GX1158" s="4"/>
      <c r="GY1158" s="4"/>
      <c r="GZ1158" s="4"/>
      <c r="HA1158" s="4"/>
      <c r="HB1158" s="4"/>
      <c r="HC1158" s="4"/>
      <c r="HD1158" s="4"/>
      <c r="HE1158" s="4"/>
      <c r="HF1158" s="4"/>
      <c r="HG1158" s="4"/>
      <c r="HH1158" s="4"/>
      <c r="HI1158" s="4"/>
      <c r="HJ1158" s="4"/>
      <c r="HK1158" s="4"/>
      <c r="HL1158" s="4"/>
      <c r="HM1158" s="4"/>
      <c r="HN1158" s="4"/>
      <c r="HO1158" s="4"/>
      <c r="HP1158" s="4"/>
      <c r="HQ1158" s="4"/>
      <c r="HR1158" s="4"/>
      <c r="HS1158" s="4"/>
      <c r="HT1158" s="4"/>
      <c r="HU1158" s="4"/>
      <c r="HV1158" s="4"/>
      <c r="HW1158" s="4"/>
      <c r="HX1158" s="4"/>
      <c r="HY1158" s="4"/>
      <c r="HZ1158" s="4"/>
      <c r="IA1158" s="4"/>
      <c r="IB1158" s="4"/>
      <c r="IC1158" s="4"/>
      <c r="ID1158" s="4"/>
      <c r="IE1158" s="4"/>
      <c r="IF1158" s="4"/>
      <c r="IG1158" s="4"/>
      <c r="IH1158" s="4"/>
      <c r="II1158" s="4"/>
      <c r="IJ1158" s="4"/>
      <c r="IK1158" s="4"/>
      <c r="IL1158" s="4"/>
      <c r="IM1158" s="4"/>
      <c r="IN1158" s="4"/>
      <c r="IO1158" s="4"/>
      <c r="IP1158" s="4"/>
      <c r="IQ1158" s="4"/>
      <c r="IR1158" s="4"/>
      <c r="IS1158" s="4"/>
      <c r="IT1158" s="4"/>
      <c r="IU1158" s="4"/>
      <c r="IV1158" s="4"/>
    </row>
    <row r="1160" spans="1:256" s="209" customFormat="1">
      <c r="A1160" s="121"/>
      <c r="B1160" s="115"/>
      <c r="C1160" s="116"/>
      <c r="D1160" s="117"/>
      <c r="E1160" s="118"/>
      <c r="F1160" s="119"/>
      <c r="G1160" s="120"/>
      <c r="H1160" s="5"/>
      <c r="I1160" s="39"/>
      <c r="J1160" s="40"/>
      <c r="K1160" s="41"/>
      <c r="L1160" s="37"/>
      <c r="N1160" s="38"/>
      <c r="O1160" s="38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  <c r="AL1160" s="4"/>
      <c r="AM1160" s="4"/>
      <c r="AN1160" s="4"/>
      <c r="AO1160" s="4"/>
      <c r="AP1160" s="4"/>
      <c r="AQ1160" s="4"/>
      <c r="AR1160" s="4"/>
      <c r="AS1160" s="4"/>
      <c r="AT1160" s="4"/>
      <c r="AU1160" s="4"/>
      <c r="AV1160" s="4"/>
      <c r="AW1160" s="4"/>
      <c r="AX1160" s="4"/>
      <c r="AY1160" s="4"/>
      <c r="AZ1160" s="4"/>
      <c r="BA1160" s="4"/>
      <c r="BB1160" s="4"/>
      <c r="BC1160" s="4"/>
      <c r="BD1160" s="4"/>
      <c r="BE1160" s="4"/>
      <c r="BF1160" s="4"/>
      <c r="BG1160" s="4"/>
      <c r="BH1160" s="4"/>
      <c r="BI1160" s="4"/>
      <c r="BJ1160" s="4"/>
      <c r="BK1160" s="4"/>
      <c r="BL1160" s="4"/>
      <c r="BM1160" s="4"/>
      <c r="BN1160" s="4"/>
      <c r="BO1160" s="4"/>
      <c r="BP1160" s="4"/>
      <c r="BQ1160" s="4"/>
      <c r="BR1160" s="4"/>
      <c r="BS1160" s="4"/>
      <c r="BT1160" s="4"/>
      <c r="BU1160" s="4"/>
      <c r="BV1160" s="4"/>
      <c r="BW1160" s="4"/>
      <c r="BX1160" s="4"/>
      <c r="BY1160" s="4"/>
      <c r="BZ1160" s="4"/>
      <c r="CA1160" s="4"/>
      <c r="CB1160" s="4"/>
      <c r="CC1160" s="4"/>
      <c r="CD1160" s="4"/>
      <c r="CE1160" s="4"/>
      <c r="CF1160" s="4"/>
      <c r="CG1160" s="4"/>
      <c r="CH1160" s="4"/>
      <c r="CI1160" s="4"/>
      <c r="CJ1160" s="4"/>
      <c r="CK1160" s="4"/>
      <c r="CL1160" s="4"/>
      <c r="CM1160" s="4"/>
      <c r="CN1160" s="4"/>
      <c r="CO1160" s="4"/>
      <c r="CP1160" s="4"/>
      <c r="CQ1160" s="4"/>
      <c r="CR1160" s="4"/>
      <c r="CS1160" s="4"/>
      <c r="CT1160" s="4"/>
      <c r="CU1160" s="4"/>
      <c r="CV1160" s="4"/>
      <c r="CW1160" s="4"/>
      <c r="CX1160" s="4"/>
      <c r="CY1160" s="4"/>
      <c r="CZ1160" s="4"/>
      <c r="DA1160" s="4"/>
      <c r="DB1160" s="4"/>
      <c r="DC1160" s="4"/>
      <c r="DD1160" s="4"/>
      <c r="DE1160" s="4"/>
      <c r="DF1160" s="4"/>
      <c r="DG1160" s="4"/>
      <c r="DH1160" s="4"/>
      <c r="DI1160" s="4"/>
      <c r="DJ1160" s="4"/>
      <c r="DK1160" s="4"/>
      <c r="DL1160" s="4"/>
      <c r="DM1160" s="4"/>
      <c r="DN1160" s="4"/>
      <c r="DO1160" s="4"/>
      <c r="DP1160" s="4"/>
      <c r="DQ1160" s="4"/>
      <c r="DR1160" s="4"/>
      <c r="DS1160" s="4"/>
      <c r="DT1160" s="4"/>
      <c r="DU1160" s="4"/>
      <c r="DV1160" s="4"/>
      <c r="DW1160" s="4"/>
      <c r="DX1160" s="4"/>
      <c r="DY1160" s="4"/>
      <c r="DZ1160" s="4"/>
      <c r="EA1160" s="4"/>
      <c r="EB1160" s="4"/>
      <c r="EC1160" s="4"/>
      <c r="ED1160" s="4"/>
      <c r="EE1160" s="4"/>
      <c r="EF1160" s="4"/>
      <c r="EG1160" s="4"/>
      <c r="EH1160" s="4"/>
      <c r="EI1160" s="4"/>
      <c r="EJ1160" s="4"/>
      <c r="EK1160" s="4"/>
      <c r="EL1160" s="4"/>
      <c r="EM1160" s="4"/>
      <c r="EN1160" s="4"/>
      <c r="EO1160" s="4"/>
      <c r="EP1160" s="4"/>
      <c r="EQ1160" s="4"/>
      <c r="ER1160" s="4"/>
      <c r="ES1160" s="4"/>
      <c r="ET1160" s="4"/>
      <c r="EU1160" s="4"/>
      <c r="EV1160" s="4"/>
      <c r="EW1160" s="4"/>
      <c r="EX1160" s="4"/>
      <c r="EY1160" s="4"/>
      <c r="EZ1160" s="4"/>
      <c r="FA1160" s="4"/>
      <c r="FB1160" s="4"/>
      <c r="FC1160" s="4"/>
      <c r="FD1160" s="4"/>
      <c r="FE1160" s="4"/>
      <c r="FF1160" s="4"/>
      <c r="FG1160" s="4"/>
      <c r="FH1160" s="4"/>
      <c r="FI1160" s="4"/>
      <c r="FJ1160" s="4"/>
      <c r="FK1160" s="4"/>
      <c r="FL1160" s="4"/>
      <c r="FM1160" s="4"/>
      <c r="FN1160" s="4"/>
      <c r="FO1160" s="4"/>
      <c r="FP1160" s="4"/>
      <c r="FQ1160" s="4"/>
      <c r="FR1160" s="4"/>
      <c r="FS1160" s="4"/>
      <c r="FT1160" s="4"/>
      <c r="FU1160" s="4"/>
      <c r="FV1160" s="4"/>
      <c r="FW1160" s="4"/>
      <c r="FX1160" s="4"/>
      <c r="FY1160" s="4"/>
      <c r="FZ1160" s="4"/>
      <c r="GA1160" s="4"/>
      <c r="GB1160" s="4"/>
      <c r="GC1160" s="4"/>
      <c r="GD1160" s="4"/>
      <c r="GE1160" s="4"/>
      <c r="GF1160" s="4"/>
      <c r="GG1160" s="4"/>
      <c r="GH1160" s="4"/>
      <c r="GI1160" s="4"/>
      <c r="GJ1160" s="4"/>
      <c r="GK1160" s="4"/>
      <c r="GL1160" s="4"/>
      <c r="GM1160" s="4"/>
      <c r="GN1160" s="4"/>
      <c r="GO1160" s="4"/>
      <c r="GP1160" s="4"/>
      <c r="GQ1160" s="4"/>
      <c r="GR1160" s="4"/>
      <c r="GS1160" s="4"/>
      <c r="GT1160" s="4"/>
      <c r="GU1160" s="4"/>
      <c r="GV1160" s="4"/>
      <c r="GW1160" s="4"/>
      <c r="GX1160" s="4"/>
      <c r="GY1160" s="4"/>
      <c r="GZ1160" s="4"/>
      <c r="HA1160" s="4"/>
      <c r="HB1160" s="4"/>
      <c r="HC1160" s="4"/>
      <c r="HD1160" s="4"/>
      <c r="HE1160" s="4"/>
      <c r="HF1160" s="4"/>
      <c r="HG1160" s="4"/>
      <c r="HH1160" s="4"/>
      <c r="HI1160" s="4"/>
      <c r="HJ1160" s="4"/>
      <c r="HK1160" s="4"/>
      <c r="HL1160" s="4"/>
      <c r="HM1160" s="4"/>
      <c r="HN1160" s="4"/>
      <c r="HO1160" s="4"/>
      <c r="HP1160" s="4"/>
      <c r="HQ1160" s="4"/>
      <c r="HR1160" s="4"/>
      <c r="HS1160" s="4"/>
      <c r="HT1160" s="4"/>
      <c r="HU1160" s="4"/>
      <c r="HV1160" s="4"/>
      <c r="HW1160" s="4"/>
      <c r="HX1160" s="4"/>
      <c r="HY1160" s="4"/>
      <c r="HZ1160" s="4"/>
      <c r="IA1160" s="4"/>
      <c r="IB1160" s="4"/>
      <c r="IC1160" s="4"/>
      <c r="ID1160" s="4"/>
      <c r="IE1160" s="4"/>
      <c r="IF1160" s="4"/>
      <c r="IG1160" s="4"/>
      <c r="IH1160" s="4"/>
      <c r="II1160" s="4"/>
      <c r="IJ1160" s="4"/>
      <c r="IK1160" s="4"/>
      <c r="IL1160" s="4"/>
      <c r="IM1160" s="4"/>
      <c r="IN1160" s="4"/>
      <c r="IO1160" s="4"/>
      <c r="IP1160" s="4"/>
      <c r="IQ1160" s="4"/>
      <c r="IR1160" s="4"/>
      <c r="IS1160" s="4"/>
      <c r="IT1160" s="4"/>
      <c r="IU1160" s="4"/>
      <c r="IV1160" s="4"/>
    </row>
    <row r="1162" spans="1:256" s="209" customFormat="1">
      <c r="A1162" s="121"/>
      <c r="B1162" s="115"/>
      <c r="C1162" s="116"/>
      <c r="D1162" s="117"/>
      <c r="E1162" s="118"/>
      <c r="F1162" s="119"/>
      <c r="G1162" s="120"/>
      <c r="H1162" s="5"/>
      <c r="I1162" s="39"/>
      <c r="J1162" s="40"/>
      <c r="K1162" s="41"/>
      <c r="L1162" s="37"/>
      <c r="N1162" s="38"/>
      <c r="O1162" s="38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  <c r="AL1162" s="4"/>
      <c r="AM1162" s="4"/>
      <c r="AN1162" s="4"/>
      <c r="AO1162" s="4"/>
      <c r="AP1162" s="4"/>
      <c r="AQ1162" s="4"/>
      <c r="AR1162" s="4"/>
      <c r="AS1162" s="4"/>
      <c r="AT1162" s="4"/>
      <c r="AU1162" s="4"/>
      <c r="AV1162" s="4"/>
      <c r="AW1162" s="4"/>
      <c r="AX1162" s="4"/>
      <c r="AY1162" s="4"/>
      <c r="AZ1162" s="4"/>
      <c r="BA1162" s="4"/>
      <c r="BB1162" s="4"/>
      <c r="BC1162" s="4"/>
      <c r="BD1162" s="4"/>
      <c r="BE1162" s="4"/>
      <c r="BF1162" s="4"/>
      <c r="BG1162" s="4"/>
      <c r="BH1162" s="4"/>
      <c r="BI1162" s="4"/>
      <c r="BJ1162" s="4"/>
      <c r="BK1162" s="4"/>
      <c r="BL1162" s="4"/>
      <c r="BM1162" s="4"/>
      <c r="BN1162" s="4"/>
      <c r="BO1162" s="4"/>
      <c r="BP1162" s="4"/>
      <c r="BQ1162" s="4"/>
      <c r="BR1162" s="4"/>
      <c r="BS1162" s="4"/>
      <c r="BT1162" s="4"/>
      <c r="BU1162" s="4"/>
      <c r="BV1162" s="4"/>
      <c r="BW1162" s="4"/>
      <c r="BX1162" s="4"/>
      <c r="BY1162" s="4"/>
      <c r="BZ1162" s="4"/>
      <c r="CA1162" s="4"/>
      <c r="CB1162" s="4"/>
      <c r="CC1162" s="4"/>
      <c r="CD1162" s="4"/>
      <c r="CE1162" s="4"/>
      <c r="CF1162" s="4"/>
      <c r="CG1162" s="4"/>
      <c r="CH1162" s="4"/>
      <c r="CI1162" s="4"/>
      <c r="CJ1162" s="4"/>
      <c r="CK1162" s="4"/>
      <c r="CL1162" s="4"/>
      <c r="CM1162" s="4"/>
      <c r="CN1162" s="4"/>
      <c r="CO1162" s="4"/>
      <c r="CP1162" s="4"/>
      <c r="CQ1162" s="4"/>
      <c r="CR1162" s="4"/>
      <c r="CS1162" s="4"/>
      <c r="CT1162" s="4"/>
      <c r="CU1162" s="4"/>
      <c r="CV1162" s="4"/>
      <c r="CW1162" s="4"/>
      <c r="CX1162" s="4"/>
      <c r="CY1162" s="4"/>
      <c r="CZ1162" s="4"/>
      <c r="DA1162" s="4"/>
      <c r="DB1162" s="4"/>
      <c r="DC1162" s="4"/>
      <c r="DD1162" s="4"/>
      <c r="DE1162" s="4"/>
      <c r="DF1162" s="4"/>
      <c r="DG1162" s="4"/>
      <c r="DH1162" s="4"/>
      <c r="DI1162" s="4"/>
      <c r="DJ1162" s="4"/>
      <c r="DK1162" s="4"/>
      <c r="DL1162" s="4"/>
      <c r="DM1162" s="4"/>
      <c r="DN1162" s="4"/>
      <c r="DO1162" s="4"/>
      <c r="DP1162" s="4"/>
      <c r="DQ1162" s="4"/>
      <c r="DR1162" s="4"/>
      <c r="DS1162" s="4"/>
      <c r="DT1162" s="4"/>
      <c r="DU1162" s="4"/>
      <c r="DV1162" s="4"/>
      <c r="DW1162" s="4"/>
      <c r="DX1162" s="4"/>
      <c r="DY1162" s="4"/>
      <c r="DZ1162" s="4"/>
      <c r="EA1162" s="4"/>
      <c r="EB1162" s="4"/>
      <c r="EC1162" s="4"/>
      <c r="ED1162" s="4"/>
      <c r="EE1162" s="4"/>
      <c r="EF1162" s="4"/>
      <c r="EG1162" s="4"/>
      <c r="EH1162" s="4"/>
      <c r="EI1162" s="4"/>
      <c r="EJ1162" s="4"/>
      <c r="EK1162" s="4"/>
      <c r="EL1162" s="4"/>
      <c r="EM1162" s="4"/>
      <c r="EN1162" s="4"/>
      <c r="EO1162" s="4"/>
      <c r="EP1162" s="4"/>
      <c r="EQ1162" s="4"/>
      <c r="ER1162" s="4"/>
      <c r="ES1162" s="4"/>
      <c r="ET1162" s="4"/>
      <c r="EU1162" s="4"/>
      <c r="EV1162" s="4"/>
      <c r="EW1162" s="4"/>
      <c r="EX1162" s="4"/>
      <c r="EY1162" s="4"/>
      <c r="EZ1162" s="4"/>
      <c r="FA1162" s="4"/>
      <c r="FB1162" s="4"/>
      <c r="FC1162" s="4"/>
      <c r="FD1162" s="4"/>
      <c r="FE1162" s="4"/>
      <c r="FF1162" s="4"/>
      <c r="FG1162" s="4"/>
      <c r="FH1162" s="4"/>
      <c r="FI1162" s="4"/>
      <c r="FJ1162" s="4"/>
      <c r="FK1162" s="4"/>
      <c r="FL1162" s="4"/>
      <c r="FM1162" s="4"/>
      <c r="FN1162" s="4"/>
      <c r="FO1162" s="4"/>
      <c r="FP1162" s="4"/>
      <c r="FQ1162" s="4"/>
      <c r="FR1162" s="4"/>
      <c r="FS1162" s="4"/>
      <c r="FT1162" s="4"/>
      <c r="FU1162" s="4"/>
      <c r="FV1162" s="4"/>
      <c r="FW1162" s="4"/>
      <c r="FX1162" s="4"/>
      <c r="FY1162" s="4"/>
      <c r="FZ1162" s="4"/>
      <c r="GA1162" s="4"/>
      <c r="GB1162" s="4"/>
      <c r="GC1162" s="4"/>
      <c r="GD1162" s="4"/>
      <c r="GE1162" s="4"/>
      <c r="GF1162" s="4"/>
      <c r="GG1162" s="4"/>
      <c r="GH1162" s="4"/>
      <c r="GI1162" s="4"/>
      <c r="GJ1162" s="4"/>
      <c r="GK1162" s="4"/>
      <c r="GL1162" s="4"/>
      <c r="GM1162" s="4"/>
      <c r="GN1162" s="4"/>
      <c r="GO1162" s="4"/>
      <c r="GP1162" s="4"/>
      <c r="GQ1162" s="4"/>
      <c r="GR1162" s="4"/>
      <c r="GS1162" s="4"/>
      <c r="GT1162" s="4"/>
      <c r="GU1162" s="4"/>
      <c r="GV1162" s="4"/>
      <c r="GW1162" s="4"/>
      <c r="GX1162" s="4"/>
      <c r="GY1162" s="4"/>
      <c r="GZ1162" s="4"/>
      <c r="HA1162" s="4"/>
      <c r="HB1162" s="4"/>
      <c r="HC1162" s="4"/>
      <c r="HD1162" s="4"/>
      <c r="HE1162" s="4"/>
      <c r="HF1162" s="4"/>
      <c r="HG1162" s="4"/>
      <c r="HH1162" s="4"/>
      <c r="HI1162" s="4"/>
      <c r="HJ1162" s="4"/>
      <c r="HK1162" s="4"/>
      <c r="HL1162" s="4"/>
      <c r="HM1162" s="4"/>
      <c r="HN1162" s="4"/>
      <c r="HO1162" s="4"/>
      <c r="HP1162" s="4"/>
      <c r="HQ1162" s="4"/>
      <c r="HR1162" s="4"/>
      <c r="HS1162" s="4"/>
      <c r="HT1162" s="4"/>
      <c r="HU1162" s="4"/>
      <c r="HV1162" s="4"/>
      <c r="HW1162" s="4"/>
      <c r="HX1162" s="4"/>
      <c r="HY1162" s="4"/>
      <c r="HZ1162" s="4"/>
      <c r="IA1162" s="4"/>
      <c r="IB1162" s="4"/>
      <c r="IC1162" s="4"/>
      <c r="ID1162" s="4"/>
      <c r="IE1162" s="4"/>
      <c r="IF1162" s="4"/>
      <c r="IG1162" s="4"/>
      <c r="IH1162" s="4"/>
      <c r="II1162" s="4"/>
      <c r="IJ1162" s="4"/>
      <c r="IK1162" s="4"/>
      <c r="IL1162" s="4"/>
      <c r="IM1162" s="4"/>
      <c r="IN1162" s="4"/>
      <c r="IO1162" s="4"/>
      <c r="IP1162" s="4"/>
      <c r="IQ1162" s="4"/>
      <c r="IR1162" s="4"/>
      <c r="IS1162" s="4"/>
      <c r="IT1162" s="4"/>
      <c r="IU1162" s="4"/>
      <c r="IV1162" s="4"/>
    </row>
    <row r="1164" spans="1:256" s="209" customFormat="1">
      <c r="A1164" s="121"/>
      <c r="B1164" s="115"/>
      <c r="C1164" s="116"/>
      <c r="D1164" s="117"/>
      <c r="E1164" s="118"/>
      <c r="F1164" s="119"/>
      <c r="G1164" s="120"/>
      <c r="H1164" s="5"/>
      <c r="I1164" s="39"/>
      <c r="J1164" s="40"/>
      <c r="K1164" s="41"/>
      <c r="L1164" s="37"/>
      <c r="N1164" s="38"/>
      <c r="O1164" s="38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  <c r="AL1164" s="4"/>
      <c r="AM1164" s="4"/>
      <c r="AN1164" s="4"/>
      <c r="AO1164" s="4"/>
      <c r="AP1164" s="4"/>
      <c r="AQ1164" s="4"/>
      <c r="AR1164" s="4"/>
      <c r="AS1164" s="4"/>
      <c r="AT1164" s="4"/>
      <c r="AU1164" s="4"/>
      <c r="AV1164" s="4"/>
      <c r="AW1164" s="4"/>
      <c r="AX1164" s="4"/>
      <c r="AY1164" s="4"/>
      <c r="AZ1164" s="4"/>
      <c r="BA1164" s="4"/>
      <c r="BB1164" s="4"/>
      <c r="BC1164" s="4"/>
      <c r="BD1164" s="4"/>
      <c r="BE1164" s="4"/>
      <c r="BF1164" s="4"/>
      <c r="BG1164" s="4"/>
      <c r="BH1164" s="4"/>
      <c r="BI1164" s="4"/>
      <c r="BJ1164" s="4"/>
      <c r="BK1164" s="4"/>
      <c r="BL1164" s="4"/>
      <c r="BM1164" s="4"/>
      <c r="BN1164" s="4"/>
      <c r="BO1164" s="4"/>
      <c r="BP1164" s="4"/>
      <c r="BQ1164" s="4"/>
      <c r="BR1164" s="4"/>
      <c r="BS1164" s="4"/>
      <c r="BT1164" s="4"/>
      <c r="BU1164" s="4"/>
      <c r="BV1164" s="4"/>
      <c r="BW1164" s="4"/>
      <c r="BX1164" s="4"/>
      <c r="BY1164" s="4"/>
      <c r="BZ1164" s="4"/>
      <c r="CA1164" s="4"/>
      <c r="CB1164" s="4"/>
      <c r="CC1164" s="4"/>
      <c r="CD1164" s="4"/>
      <c r="CE1164" s="4"/>
      <c r="CF1164" s="4"/>
      <c r="CG1164" s="4"/>
      <c r="CH1164" s="4"/>
      <c r="CI1164" s="4"/>
      <c r="CJ1164" s="4"/>
      <c r="CK1164" s="4"/>
      <c r="CL1164" s="4"/>
      <c r="CM1164" s="4"/>
      <c r="CN1164" s="4"/>
      <c r="CO1164" s="4"/>
      <c r="CP1164" s="4"/>
      <c r="CQ1164" s="4"/>
      <c r="CR1164" s="4"/>
      <c r="CS1164" s="4"/>
      <c r="CT1164" s="4"/>
      <c r="CU1164" s="4"/>
      <c r="CV1164" s="4"/>
      <c r="CW1164" s="4"/>
      <c r="CX1164" s="4"/>
      <c r="CY1164" s="4"/>
      <c r="CZ1164" s="4"/>
      <c r="DA1164" s="4"/>
      <c r="DB1164" s="4"/>
      <c r="DC1164" s="4"/>
      <c r="DD1164" s="4"/>
      <c r="DE1164" s="4"/>
      <c r="DF1164" s="4"/>
      <c r="DG1164" s="4"/>
      <c r="DH1164" s="4"/>
      <c r="DI1164" s="4"/>
      <c r="DJ1164" s="4"/>
      <c r="DK1164" s="4"/>
      <c r="DL1164" s="4"/>
      <c r="DM1164" s="4"/>
      <c r="DN1164" s="4"/>
      <c r="DO1164" s="4"/>
      <c r="DP1164" s="4"/>
      <c r="DQ1164" s="4"/>
      <c r="DR1164" s="4"/>
      <c r="DS1164" s="4"/>
      <c r="DT1164" s="4"/>
      <c r="DU1164" s="4"/>
      <c r="DV1164" s="4"/>
      <c r="DW1164" s="4"/>
      <c r="DX1164" s="4"/>
      <c r="DY1164" s="4"/>
      <c r="DZ1164" s="4"/>
      <c r="EA1164" s="4"/>
      <c r="EB1164" s="4"/>
      <c r="EC1164" s="4"/>
      <c r="ED1164" s="4"/>
      <c r="EE1164" s="4"/>
      <c r="EF1164" s="4"/>
      <c r="EG1164" s="4"/>
      <c r="EH1164" s="4"/>
      <c r="EI1164" s="4"/>
      <c r="EJ1164" s="4"/>
      <c r="EK1164" s="4"/>
      <c r="EL1164" s="4"/>
      <c r="EM1164" s="4"/>
      <c r="EN1164" s="4"/>
      <c r="EO1164" s="4"/>
      <c r="EP1164" s="4"/>
      <c r="EQ1164" s="4"/>
      <c r="ER1164" s="4"/>
      <c r="ES1164" s="4"/>
      <c r="ET1164" s="4"/>
      <c r="EU1164" s="4"/>
      <c r="EV1164" s="4"/>
      <c r="EW1164" s="4"/>
      <c r="EX1164" s="4"/>
      <c r="EY1164" s="4"/>
      <c r="EZ1164" s="4"/>
      <c r="FA1164" s="4"/>
      <c r="FB1164" s="4"/>
      <c r="FC1164" s="4"/>
      <c r="FD1164" s="4"/>
      <c r="FE1164" s="4"/>
      <c r="FF1164" s="4"/>
      <c r="FG1164" s="4"/>
      <c r="FH1164" s="4"/>
      <c r="FI1164" s="4"/>
      <c r="FJ1164" s="4"/>
      <c r="FK1164" s="4"/>
      <c r="FL1164" s="4"/>
      <c r="FM1164" s="4"/>
      <c r="FN1164" s="4"/>
      <c r="FO1164" s="4"/>
      <c r="FP1164" s="4"/>
      <c r="FQ1164" s="4"/>
      <c r="FR1164" s="4"/>
      <c r="FS1164" s="4"/>
      <c r="FT1164" s="4"/>
      <c r="FU1164" s="4"/>
      <c r="FV1164" s="4"/>
      <c r="FW1164" s="4"/>
      <c r="FX1164" s="4"/>
      <c r="FY1164" s="4"/>
      <c r="FZ1164" s="4"/>
      <c r="GA1164" s="4"/>
      <c r="GB1164" s="4"/>
      <c r="GC1164" s="4"/>
      <c r="GD1164" s="4"/>
      <c r="GE1164" s="4"/>
      <c r="GF1164" s="4"/>
      <c r="GG1164" s="4"/>
      <c r="GH1164" s="4"/>
      <c r="GI1164" s="4"/>
      <c r="GJ1164" s="4"/>
      <c r="GK1164" s="4"/>
      <c r="GL1164" s="4"/>
      <c r="GM1164" s="4"/>
      <c r="GN1164" s="4"/>
      <c r="GO1164" s="4"/>
      <c r="GP1164" s="4"/>
      <c r="GQ1164" s="4"/>
      <c r="GR1164" s="4"/>
      <c r="GS1164" s="4"/>
      <c r="GT1164" s="4"/>
      <c r="GU1164" s="4"/>
      <c r="GV1164" s="4"/>
      <c r="GW1164" s="4"/>
      <c r="GX1164" s="4"/>
      <c r="GY1164" s="4"/>
      <c r="GZ1164" s="4"/>
      <c r="HA1164" s="4"/>
      <c r="HB1164" s="4"/>
      <c r="HC1164" s="4"/>
      <c r="HD1164" s="4"/>
      <c r="HE1164" s="4"/>
      <c r="HF1164" s="4"/>
      <c r="HG1164" s="4"/>
      <c r="HH1164" s="4"/>
      <c r="HI1164" s="4"/>
      <c r="HJ1164" s="4"/>
      <c r="HK1164" s="4"/>
      <c r="HL1164" s="4"/>
      <c r="HM1164" s="4"/>
      <c r="HN1164" s="4"/>
      <c r="HO1164" s="4"/>
      <c r="HP1164" s="4"/>
      <c r="HQ1164" s="4"/>
      <c r="HR1164" s="4"/>
      <c r="HS1164" s="4"/>
      <c r="HT1164" s="4"/>
      <c r="HU1164" s="4"/>
      <c r="HV1164" s="4"/>
      <c r="HW1164" s="4"/>
      <c r="HX1164" s="4"/>
      <c r="HY1164" s="4"/>
      <c r="HZ1164" s="4"/>
      <c r="IA1164" s="4"/>
      <c r="IB1164" s="4"/>
      <c r="IC1164" s="4"/>
      <c r="ID1164" s="4"/>
      <c r="IE1164" s="4"/>
      <c r="IF1164" s="4"/>
      <c r="IG1164" s="4"/>
      <c r="IH1164" s="4"/>
      <c r="II1164" s="4"/>
      <c r="IJ1164" s="4"/>
      <c r="IK1164" s="4"/>
      <c r="IL1164" s="4"/>
      <c r="IM1164" s="4"/>
      <c r="IN1164" s="4"/>
      <c r="IO1164" s="4"/>
      <c r="IP1164" s="4"/>
      <c r="IQ1164" s="4"/>
      <c r="IR1164" s="4"/>
      <c r="IS1164" s="4"/>
      <c r="IT1164" s="4"/>
      <c r="IU1164" s="4"/>
      <c r="IV1164" s="4"/>
    </row>
    <row r="1166" spans="1:256" s="209" customFormat="1">
      <c r="A1166" s="121"/>
      <c r="B1166" s="115"/>
      <c r="C1166" s="116"/>
      <c r="D1166" s="117"/>
      <c r="E1166" s="118"/>
      <c r="F1166" s="119"/>
      <c r="G1166" s="120"/>
      <c r="H1166" s="5"/>
      <c r="I1166" s="39"/>
      <c r="J1166" s="40"/>
      <c r="K1166" s="41"/>
      <c r="L1166" s="37"/>
      <c r="N1166" s="38"/>
      <c r="O1166" s="38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  <c r="AC1166" s="4"/>
      <c r="AD1166" s="4"/>
      <c r="AE1166" s="4"/>
      <c r="AF1166" s="4"/>
      <c r="AG1166" s="4"/>
      <c r="AH1166" s="4"/>
      <c r="AI1166" s="4"/>
      <c r="AJ1166" s="4"/>
      <c r="AK1166" s="4"/>
      <c r="AL1166" s="4"/>
      <c r="AM1166" s="4"/>
      <c r="AN1166" s="4"/>
      <c r="AO1166" s="4"/>
      <c r="AP1166" s="4"/>
      <c r="AQ1166" s="4"/>
      <c r="AR1166" s="4"/>
      <c r="AS1166" s="4"/>
      <c r="AT1166" s="4"/>
      <c r="AU1166" s="4"/>
      <c r="AV1166" s="4"/>
      <c r="AW1166" s="4"/>
      <c r="AX1166" s="4"/>
      <c r="AY1166" s="4"/>
      <c r="AZ1166" s="4"/>
      <c r="BA1166" s="4"/>
      <c r="BB1166" s="4"/>
      <c r="BC1166" s="4"/>
      <c r="BD1166" s="4"/>
      <c r="BE1166" s="4"/>
      <c r="BF1166" s="4"/>
      <c r="BG1166" s="4"/>
      <c r="BH1166" s="4"/>
      <c r="BI1166" s="4"/>
      <c r="BJ1166" s="4"/>
      <c r="BK1166" s="4"/>
      <c r="BL1166" s="4"/>
      <c r="BM1166" s="4"/>
      <c r="BN1166" s="4"/>
      <c r="BO1166" s="4"/>
      <c r="BP1166" s="4"/>
      <c r="BQ1166" s="4"/>
      <c r="BR1166" s="4"/>
      <c r="BS1166" s="4"/>
      <c r="BT1166" s="4"/>
      <c r="BU1166" s="4"/>
      <c r="BV1166" s="4"/>
      <c r="BW1166" s="4"/>
      <c r="BX1166" s="4"/>
      <c r="BY1166" s="4"/>
      <c r="BZ1166" s="4"/>
      <c r="CA1166" s="4"/>
      <c r="CB1166" s="4"/>
      <c r="CC1166" s="4"/>
      <c r="CD1166" s="4"/>
      <c r="CE1166" s="4"/>
      <c r="CF1166" s="4"/>
      <c r="CG1166" s="4"/>
      <c r="CH1166" s="4"/>
      <c r="CI1166" s="4"/>
      <c r="CJ1166" s="4"/>
      <c r="CK1166" s="4"/>
      <c r="CL1166" s="4"/>
      <c r="CM1166" s="4"/>
      <c r="CN1166" s="4"/>
      <c r="CO1166" s="4"/>
      <c r="CP1166" s="4"/>
      <c r="CQ1166" s="4"/>
      <c r="CR1166" s="4"/>
      <c r="CS1166" s="4"/>
      <c r="CT1166" s="4"/>
      <c r="CU1166" s="4"/>
      <c r="CV1166" s="4"/>
      <c r="CW1166" s="4"/>
      <c r="CX1166" s="4"/>
      <c r="CY1166" s="4"/>
      <c r="CZ1166" s="4"/>
      <c r="DA1166" s="4"/>
      <c r="DB1166" s="4"/>
      <c r="DC1166" s="4"/>
      <c r="DD1166" s="4"/>
      <c r="DE1166" s="4"/>
      <c r="DF1166" s="4"/>
      <c r="DG1166" s="4"/>
      <c r="DH1166" s="4"/>
      <c r="DI1166" s="4"/>
      <c r="DJ1166" s="4"/>
      <c r="DK1166" s="4"/>
      <c r="DL1166" s="4"/>
      <c r="DM1166" s="4"/>
      <c r="DN1166" s="4"/>
      <c r="DO1166" s="4"/>
      <c r="DP1166" s="4"/>
      <c r="DQ1166" s="4"/>
      <c r="DR1166" s="4"/>
      <c r="DS1166" s="4"/>
      <c r="DT1166" s="4"/>
      <c r="DU1166" s="4"/>
      <c r="DV1166" s="4"/>
      <c r="DW1166" s="4"/>
      <c r="DX1166" s="4"/>
      <c r="DY1166" s="4"/>
      <c r="DZ1166" s="4"/>
      <c r="EA1166" s="4"/>
      <c r="EB1166" s="4"/>
      <c r="EC1166" s="4"/>
      <c r="ED1166" s="4"/>
      <c r="EE1166" s="4"/>
      <c r="EF1166" s="4"/>
      <c r="EG1166" s="4"/>
      <c r="EH1166" s="4"/>
      <c r="EI1166" s="4"/>
      <c r="EJ1166" s="4"/>
      <c r="EK1166" s="4"/>
      <c r="EL1166" s="4"/>
      <c r="EM1166" s="4"/>
      <c r="EN1166" s="4"/>
      <c r="EO1166" s="4"/>
      <c r="EP1166" s="4"/>
      <c r="EQ1166" s="4"/>
      <c r="ER1166" s="4"/>
      <c r="ES1166" s="4"/>
      <c r="ET1166" s="4"/>
      <c r="EU1166" s="4"/>
      <c r="EV1166" s="4"/>
      <c r="EW1166" s="4"/>
      <c r="EX1166" s="4"/>
      <c r="EY1166" s="4"/>
      <c r="EZ1166" s="4"/>
      <c r="FA1166" s="4"/>
      <c r="FB1166" s="4"/>
      <c r="FC1166" s="4"/>
      <c r="FD1166" s="4"/>
      <c r="FE1166" s="4"/>
      <c r="FF1166" s="4"/>
      <c r="FG1166" s="4"/>
      <c r="FH1166" s="4"/>
      <c r="FI1166" s="4"/>
      <c r="FJ1166" s="4"/>
      <c r="FK1166" s="4"/>
      <c r="FL1166" s="4"/>
      <c r="FM1166" s="4"/>
      <c r="FN1166" s="4"/>
      <c r="FO1166" s="4"/>
      <c r="FP1166" s="4"/>
      <c r="FQ1166" s="4"/>
      <c r="FR1166" s="4"/>
      <c r="FS1166" s="4"/>
      <c r="FT1166" s="4"/>
      <c r="FU1166" s="4"/>
      <c r="FV1166" s="4"/>
      <c r="FW1166" s="4"/>
      <c r="FX1166" s="4"/>
      <c r="FY1166" s="4"/>
      <c r="FZ1166" s="4"/>
      <c r="GA1166" s="4"/>
      <c r="GB1166" s="4"/>
      <c r="GC1166" s="4"/>
      <c r="GD1166" s="4"/>
      <c r="GE1166" s="4"/>
      <c r="GF1166" s="4"/>
      <c r="GG1166" s="4"/>
      <c r="GH1166" s="4"/>
      <c r="GI1166" s="4"/>
      <c r="GJ1166" s="4"/>
      <c r="GK1166" s="4"/>
      <c r="GL1166" s="4"/>
      <c r="GM1166" s="4"/>
      <c r="GN1166" s="4"/>
      <c r="GO1166" s="4"/>
      <c r="GP1166" s="4"/>
      <c r="GQ1166" s="4"/>
      <c r="GR1166" s="4"/>
      <c r="GS1166" s="4"/>
      <c r="GT1166" s="4"/>
      <c r="GU1166" s="4"/>
      <c r="GV1166" s="4"/>
      <c r="GW1166" s="4"/>
      <c r="GX1166" s="4"/>
      <c r="GY1166" s="4"/>
      <c r="GZ1166" s="4"/>
      <c r="HA1166" s="4"/>
      <c r="HB1166" s="4"/>
      <c r="HC1166" s="4"/>
      <c r="HD1166" s="4"/>
      <c r="HE1166" s="4"/>
      <c r="HF1166" s="4"/>
      <c r="HG1166" s="4"/>
      <c r="HH1166" s="4"/>
      <c r="HI1166" s="4"/>
      <c r="HJ1166" s="4"/>
      <c r="HK1166" s="4"/>
      <c r="HL1166" s="4"/>
      <c r="HM1166" s="4"/>
      <c r="HN1166" s="4"/>
      <c r="HO1166" s="4"/>
      <c r="HP1166" s="4"/>
      <c r="HQ1166" s="4"/>
      <c r="HR1166" s="4"/>
      <c r="HS1166" s="4"/>
      <c r="HT1166" s="4"/>
      <c r="HU1166" s="4"/>
      <c r="HV1166" s="4"/>
      <c r="HW1166" s="4"/>
      <c r="HX1166" s="4"/>
      <c r="HY1166" s="4"/>
      <c r="HZ1166" s="4"/>
      <c r="IA1166" s="4"/>
      <c r="IB1166" s="4"/>
      <c r="IC1166" s="4"/>
      <c r="ID1166" s="4"/>
      <c r="IE1166" s="4"/>
      <c r="IF1166" s="4"/>
      <c r="IG1166" s="4"/>
      <c r="IH1166" s="4"/>
      <c r="II1166" s="4"/>
      <c r="IJ1166" s="4"/>
      <c r="IK1166" s="4"/>
      <c r="IL1166" s="4"/>
      <c r="IM1166" s="4"/>
      <c r="IN1166" s="4"/>
      <c r="IO1166" s="4"/>
      <c r="IP1166" s="4"/>
      <c r="IQ1166" s="4"/>
      <c r="IR1166" s="4"/>
      <c r="IS1166" s="4"/>
      <c r="IT1166" s="4"/>
      <c r="IU1166" s="4"/>
      <c r="IV1166" s="4"/>
    </row>
    <row r="1168" spans="1:256" s="209" customFormat="1">
      <c r="A1168" s="121"/>
      <c r="B1168" s="115"/>
      <c r="C1168" s="116"/>
      <c r="D1168" s="117"/>
      <c r="E1168" s="118"/>
      <c r="F1168" s="119"/>
      <c r="G1168" s="120"/>
      <c r="H1168" s="5"/>
      <c r="I1168" s="39"/>
      <c r="J1168" s="40"/>
      <c r="K1168" s="41"/>
      <c r="L1168" s="37"/>
      <c r="N1168" s="38"/>
      <c r="O1168" s="38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  <c r="AL1168" s="4"/>
      <c r="AM1168" s="4"/>
      <c r="AN1168" s="4"/>
      <c r="AO1168" s="4"/>
      <c r="AP1168" s="4"/>
      <c r="AQ1168" s="4"/>
      <c r="AR1168" s="4"/>
      <c r="AS1168" s="4"/>
      <c r="AT1168" s="4"/>
      <c r="AU1168" s="4"/>
      <c r="AV1168" s="4"/>
      <c r="AW1168" s="4"/>
      <c r="AX1168" s="4"/>
      <c r="AY1168" s="4"/>
      <c r="AZ1168" s="4"/>
      <c r="BA1168" s="4"/>
      <c r="BB1168" s="4"/>
      <c r="BC1168" s="4"/>
      <c r="BD1168" s="4"/>
      <c r="BE1168" s="4"/>
      <c r="BF1168" s="4"/>
      <c r="BG1168" s="4"/>
      <c r="BH1168" s="4"/>
      <c r="BI1168" s="4"/>
      <c r="BJ1168" s="4"/>
      <c r="BK1168" s="4"/>
      <c r="BL1168" s="4"/>
      <c r="BM1168" s="4"/>
      <c r="BN1168" s="4"/>
      <c r="BO1168" s="4"/>
      <c r="BP1168" s="4"/>
      <c r="BQ1168" s="4"/>
      <c r="BR1168" s="4"/>
      <c r="BS1168" s="4"/>
      <c r="BT1168" s="4"/>
      <c r="BU1168" s="4"/>
      <c r="BV1168" s="4"/>
      <c r="BW1168" s="4"/>
      <c r="BX1168" s="4"/>
      <c r="BY1168" s="4"/>
      <c r="BZ1168" s="4"/>
      <c r="CA1168" s="4"/>
      <c r="CB1168" s="4"/>
      <c r="CC1168" s="4"/>
      <c r="CD1168" s="4"/>
      <c r="CE1168" s="4"/>
      <c r="CF1168" s="4"/>
      <c r="CG1168" s="4"/>
      <c r="CH1168" s="4"/>
      <c r="CI1168" s="4"/>
      <c r="CJ1168" s="4"/>
      <c r="CK1168" s="4"/>
      <c r="CL1168" s="4"/>
      <c r="CM1168" s="4"/>
      <c r="CN1168" s="4"/>
      <c r="CO1168" s="4"/>
      <c r="CP1168" s="4"/>
      <c r="CQ1168" s="4"/>
      <c r="CR1168" s="4"/>
      <c r="CS1168" s="4"/>
      <c r="CT1168" s="4"/>
      <c r="CU1168" s="4"/>
      <c r="CV1168" s="4"/>
      <c r="CW1168" s="4"/>
      <c r="CX1168" s="4"/>
      <c r="CY1168" s="4"/>
      <c r="CZ1168" s="4"/>
      <c r="DA1168" s="4"/>
      <c r="DB1168" s="4"/>
      <c r="DC1168" s="4"/>
      <c r="DD1168" s="4"/>
      <c r="DE1168" s="4"/>
      <c r="DF1168" s="4"/>
      <c r="DG1168" s="4"/>
      <c r="DH1168" s="4"/>
      <c r="DI1168" s="4"/>
      <c r="DJ1168" s="4"/>
      <c r="DK1168" s="4"/>
      <c r="DL1168" s="4"/>
      <c r="DM1168" s="4"/>
      <c r="DN1168" s="4"/>
      <c r="DO1168" s="4"/>
      <c r="DP1168" s="4"/>
      <c r="DQ1168" s="4"/>
      <c r="DR1168" s="4"/>
      <c r="DS1168" s="4"/>
      <c r="DT1168" s="4"/>
      <c r="DU1168" s="4"/>
      <c r="DV1168" s="4"/>
      <c r="DW1168" s="4"/>
      <c r="DX1168" s="4"/>
      <c r="DY1168" s="4"/>
      <c r="DZ1168" s="4"/>
      <c r="EA1168" s="4"/>
      <c r="EB1168" s="4"/>
      <c r="EC1168" s="4"/>
      <c r="ED1168" s="4"/>
      <c r="EE1168" s="4"/>
      <c r="EF1168" s="4"/>
      <c r="EG1168" s="4"/>
      <c r="EH1168" s="4"/>
      <c r="EI1168" s="4"/>
      <c r="EJ1168" s="4"/>
      <c r="EK1168" s="4"/>
      <c r="EL1168" s="4"/>
      <c r="EM1168" s="4"/>
      <c r="EN1168" s="4"/>
      <c r="EO1168" s="4"/>
      <c r="EP1168" s="4"/>
      <c r="EQ1168" s="4"/>
      <c r="ER1168" s="4"/>
      <c r="ES1168" s="4"/>
      <c r="ET1168" s="4"/>
      <c r="EU1168" s="4"/>
      <c r="EV1168" s="4"/>
      <c r="EW1168" s="4"/>
      <c r="EX1168" s="4"/>
      <c r="EY1168" s="4"/>
      <c r="EZ1168" s="4"/>
      <c r="FA1168" s="4"/>
      <c r="FB1168" s="4"/>
      <c r="FC1168" s="4"/>
      <c r="FD1168" s="4"/>
      <c r="FE1168" s="4"/>
      <c r="FF1168" s="4"/>
      <c r="FG1168" s="4"/>
      <c r="FH1168" s="4"/>
      <c r="FI1168" s="4"/>
      <c r="FJ1168" s="4"/>
      <c r="FK1168" s="4"/>
      <c r="FL1168" s="4"/>
      <c r="FM1168" s="4"/>
      <c r="FN1168" s="4"/>
      <c r="FO1168" s="4"/>
      <c r="FP1168" s="4"/>
      <c r="FQ1168" s="4"/>
      <c r="FR1168" s="4"/>
      <c r="FS1168" s="4"/>
      <c r="FT1168" s="4"/>
      <c r="FU1168" s="4"/>
      <c r="FV1168" s="4"/>
      <c r="FW1168" s="4"/>
      <c r="FX1168" s="4"/>
      <c r="FY1168" s="4"/>
      <c r="FZ1168" s="4"/>
      <c r="GA1168" s="4"/>
      <c r="GB1168" s="4"/>
      <c r="GC1168" s="4"/>
      <c r="GD1168" s="4"/>
      <c r="GE1168" s="4"/>
      <c r="GF1168" s="4"/>
      <c r="GG1168" s="4"/>
      <c r="GH1168" s="4"/>
      <c r="GI1168" s="4"/>
      <c r="GJ1168" s="4"/>
      <c r="GK1168" s="4"/>
      <c r="GL1168" s="4"/>
      <c r="GM1168" s="4"/>
      <c r="GN1168" s="4"/>
      <c r="GO1168" s="4"/>
      <c r="GP1168" s="4"/>
      <c r="GQ1168" s="4"/>
      <c r="GR1168" s="4"/>
      <c r="GS1168" s="4"/>
      <c r="GT1168" s="4"/>
      <c r="GU1168" s="4"/>
      <c r="GV1168" s="4"/>
      <c r="GW1168" s="4"/>
      <c r="GX1168" s="4"/>
      <c r="GY1168" s="4"/>
      <c r="GZ1168" s="4"/>
      <c r="HA1168" s="4"/>
      <c r="HB1168" s="4"/>
      <c r="HC1168" s="4"/>
      <c r="HD1168" s="4"/>
      <c r="HE1168" s="4"/>
      <c r="HF1168" s="4"/>
      <c r="HG1168" s="4"/>
      <c r="HH1168" s="4"/>
      <c r="HI1168" s="4"/>
      <c r="HJ1168" s="4"/>
      <c r="HK1168" s="4"/>
      <c r="HL1168" s="4"/>
      <c r="HM1168" s="4"/>
      <c r="HN1168" s="4"/>
      <c r="HO1168" s="4"/>
      <c r="HP1168" s="4"/>
      <c r="HQ1168" s="4"/>
      <c r="HR1168" s="4"/>
      <c r="HS1168" s="4"/>
      <c r="HT1168" s="4"/>
      <c r="HU1168" s="4"/>
      <c r="HV1168" s="4"/>
      <c r="HW1168" s="4"/>
      <c r="HX1168" s="4"/>
      <c r="HY1168" s="4"/>
      <c r="HZ1168" s="4"/>
      <c r="IA1168" s="4"/>
      <c r="IB1168" s="4"/>
      <c r="IC1168" s="4"/>
      <c r="ID1168" s="4"/>
      <c r="IE1168" s="4"/>
      <c r="IF1168" s="4"/>
      <c r="IG1168" s="4"/>
      <c r="IH1168" s="4"/>
      <c r="II1168" s="4"/>
      <c r="IJ1168" s="4"/>
      <c r="IK1168" s="4"/>
      <c r="IL1168" s="4"/>
      <c r="IM1168" s="4"/>
      <c r="IN1168" s="4"/>
      <c r="IO1168" s="4"/>
      <c r="IP1168" s="4"/>
      <c r="IQ1168" s="4"/>
      <c r="IR1168" s="4"/>
      <c r="IS1168" s="4"/>
      <c r="IT1168" s="4"/>
      <c r="IU1168" s="4"/>
      <c r="IV1168" s="4"/>
    </row>
    <row r="1170" spans="1:256" s="209" customFormat="1">
      <c r="A1170" s="121"/>
      <c r="B1170" s="115"/>
      <c r="C1170" s="116"/>
      <c r="D1170" s="117"/>
      <c r="E1170" s="118"/>
      <c r="F1170" s="119"/>
      <c r="G1170" s="120"/>
      <c r="H1170" s="5"/>
      <c r="I1170" s="39"/>
      <c r="J1170" s="40"/>
      <c r="K1170" s="41"/>
      <c r="L1170" s="37"/>
      <c r="N1170" s="38"/>
      <c r="O1170" s="38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  <c r="AL1170" s="4"/>
      <c r="AM1170" s="4"/>
      <c r="AN1170" s="4"/>
      <c r="AO1170" s="4"/>
      <c r="AP1170" s="4"/>
      <c r="AQ1170" s="4"/>
      <c r="AR1170" s="4"/>
      <c r="AS1170" s="4"/>
      <c r="AT1170" s="4"/>
      <c r="AU1170" s="4"/>
      <c r="AV1170" s="4"/>
      <c r="AW1170" s="4"/>
      <c r="AX1170" s="4"/>
      <c r="AY1170" s="4"/>
      <c r="AZ1170" s="4"/>
      <c r="BA1170" s="4"/>
      <c r="BB1170" s="4"/>
      <c r="BC1170" s="4"/>
      <c r="BD1170" s="4"/>
      <c r="BE1170" s="4"/>
      <c r="BF1170" s="4"/>
      <c r="BG1170" s="4"/>
      <c r="BH1170" s="4"/>
      <c r="BI1170" s="4"/>
      <c r="BJ1170" s="4"/>
      <c r="BK1170" s="4"/>
      <c r="BL1170" s="4"/>
      <c r="BM1170" s="4"/>
      <c r="BN1170" s="4"/>
      <c r="BO1170" s="4"/>
      <c r="BP1170" s="4"/>
      <c r="BQ1170" s="4"/>
      <c r="BR1170" s="4"/>
      <c r="BS1170" s="4"/>
      <c r="BT1170" s="4"/>
      <c r="BU1170" s="4"/>
      <c r="BV1170" s="4"/>
      <c r="BW1170" s="4"/>
      <c r="BX1170" s="4"/>
      <c r="BY1170" s="4"/>
      <c r="BZ1170" s="4"/>
      <c r="CA1170" s="4"/>
      <c r="CB1170" s="4"/>
      <c r="CC1170" s="4"/>
      <c r="CD1170" s="4"/>
      <c r="CE1170" s="4"/>
      <c r="CF1170" s="4"/>
      <c r="CG1170" s="4"/>
      <c r="CH1170" s="4"/>
      <c r="CI1170" s="4"/>
      <c r="CJ1170" s="4"/>
      <c r="CK1170" s="4"/>
      <c r="CL1170" s="4"/>
      <c r="CM1170" s="4"/>
      <c r="CN1170" s="4"/>
      <c r="CO1170" s="4"/>
      <c r="CP1170" s="4"/>
      <c r="CQ1170" s="4"/>
      <c r="CR1170" s="4"/>
      <c r="CS1170" s="4"/>
      <c r="CT1170" s="4"/>
      <c r="CU1170" s="4"/>
      <c r="CV1170" s="4"/>
      <c r="CW1170" s="4"/>
      <c r="CX1170" s="4"/>
      <c r="CY1170" s="4"/>
      <c r="CZ1170" s="4"/>
      <c r="DA1170" s="4"/>
      <c r="DB1170" s="4"/>
      <c r="DC1170" s="4"/>
      <c r="DD1170" s="4"/>
      <c r="DE1170" s="4"/>
      <c r="DF1170" s="4"/>
      <c r="DG1170" s="4"/>
      <c r="DH1170" s="4"/>
      <c r="DI1170" s="4"/>
      <c r="DJ1170" s="4"/>
      <c r="DK1170" s="4"/>
      <c r="DL1170" s="4"/>
      <c r="DM1170" s="4"/>
      <c r="DN1170" s="4"/>
      <c r="DO1170" s="4"/>
      <c r="DP1170" s="4"/>
      <c r="DQ1170" s="4"/>
      <c r="DR1170" s="4"/>
      <c r="DS1170" s="4"/>
      <c r="DT1170" s="4"/>
      <c r="DU1170" s="4"/>
      <c r="DV1170" s="4"/>
      <c r="DW1170" s="4"/>
      <c r="DX1170" s="4"/>
      <c r="DY1170" s="4"/>
      <c r="DZ1170" s="4"/>
      <c r="EA1170" s="4"/>
      <c r="EB1170" s="4"/>
      <c r="EC1170" s="4"/>
      <c r="ED1170" s="4"/>
      <c r="EE1170" s="4"/>
      <c r="EF1170" s="4"/>
      <c r="EG1170" s="4"/>
      <c r="EH1170" s="4"/>
      <c r="EI1170" s="4"/>
      <c r="EJ1170" s="4"/>
      <c r="EK1170" s="4"/>
      <c r="EL1170" s="4"/>
      <c r="EM1170" s="4"/>
      <c r="EN1170" s="4"/>
      <c r="EO1170" s="4"/>
      <c r="EP1170" s="4"/>
      <c r="EQ1170" s="4"/>
      <c r="ER1170" s="4"/>
      <c r="ES1170" s="4"/>
      <c r="ET1170" s="4"/>
      <c r="EU1170" s="4"/>
      <c r="EV1170" s="4"/>
      <c r="EW1170" s="4"/>
      <c r="EX1170" s="4"/>
      <c r="EY1170" s="4"/>
      <c r="EZ1170" s="4"/>
      <c r="FA1170" s="4"/>
      <c r="FB1170" s="4"/>
      <c r="FC1170" s="4"/>
      <c r="FD1170" s="4"/>
      <c r="FE1170" s="4"/>
      <c r="FF1170" s="4"/>
      <c r="FG1170" s="4"/>
      <c r="FH1170" s="4"/>
      <c r="FI1170" s="4"/>
      <c r="FJ1170" s="4"/>
      <c r="FK1170" s="4"/>
      <c r="FL1170" s="4"/>
      <c r="FM1170" s="4"/>
      <c r="FN1170" s="4"/>
      <c r="FO1170" s="4"/>
      <c r="FP1170" s="4"/>
      <c r="FQ1170" s="4"/>
      <c r="FR1170" s="4"/>
      <c r="FS1170" s="4"/>
      <c r="FT1170" s="4"/>
      <c r="FU1170" s="4"/>
      <c r="FV1170" s="4"/>
      <c r="FW1170" s="4"/>
      <c r="FX1170" s="4"/>
      <c r="FY1170" s="4"/>
      <c r="FZ1170" s="4"/>
      <c r="GA1170" s="4"/>
      <c r="GB1170" s="4"/>
      <c r="GC1170" s="4"/>
      <c r="GD1170" s="4"/>
      <c r="GE1170" s="4"/>
      <c r="GF1170" s="4"/>
      <c r="GG1170" s="4"/>
      <c r="GH1170" s="4"/>
      <c r="GI1170" s="4"/>
      <c r="GJ1170" s="4"/>
      <c r="GK1170" s="4"/>
      <c r="GL1170" s="4"/>
      <c r="GM1170" s="4"/>
      <c r="GN1170" s="4"/>
      <c r="GO1170" s="4"/>
      <c r="GP1170" s="4"/>
      <c r="GQ1170" s="4"/>
      <c r="GR1170" s="4"/>
      <c r="GS1170" s="4"/>
      <c r="GT1170" s="4"/>
      <c r="GU1170" s="4"/>
      <c r="GV1170" s="4"/>
      <c r="GW1170" s="4"/>
      <c r="GX1170" s="4"/>
      <c r="GY1170" s="4"/>
      <c r="GZ1170" s="4"/>
      <c r="HA1170" s="4"/>
      <c r="HB1170" s="4"/>
      <c r="HC1170" s="4"/>
      <c r="HD1170" s="4"/>
      <c r="HE1170" s="4"/>
      <c r="HF1170" s="4"/>
      <c r="HG1170" s="4"/>
      <c r="HH1170" s="4"/>
      <c r="HI1170" s="4"/>
      <c r="HJ1170" s="4"/>
      <c r="HK1170" s="4"/>
      <c r="HL1170" s="4"/>
      <c r="HM1170" s="4"/>
      <c r="HN1170" s="4"/>
      <c r="HO1170" s="4"/>
      <c r="HP1170" s="4"/>
      <c r="HQ1170" s="4"/>
      <c r="HR1170" s="4"/>
      <c r="HS1170" s="4"/>
      <c r="HT1170" s="4"/>
      <c r="HU1170" s="4"/>
      <c r="HV1170" s="4"/>
      <c r="HW1170" s="4"/>
      <c r="HX1170" s="4"/>
      <c r="HY1170" s="4"/>
      <c r="HZ1170" s="4"/>
      <c r="IA1170" s="4"/>
      <c r="IB1170" s="4"/>
      <c r="IC1170" s="4"/>
      <c r="ID1170" s="4"/>
      <c r="IE1170" s="4"/>
      <c r="IF1170" s="4"/>
      <c r="IG1170" s="4"/>
      <c r="IH1170" s="4"/>
      <c r="II1170" s="4"/>
      <c r="IJ1170" s="4"/>
      <c r="IK1170" s="4"/>
      <c r="IL1170" s="4"/>
      <c r="IM1170" s="4"/>
      <c r="IN1170" s="4"/>
      <c r="IO1170" s="4"/>
      <c r="IP1170" s="4"/>
      <c r="IQ1170" s="4"/>
      <c r="IR1170" s="4"/>
      <c r="IS1170" s="4"/>
      <c r="IT1170" s="4"/>
      <c r="IU1170" s="4"/>
      <c r="IV1170" s="4"/>
    </row>
    <row r="1172" spans="1:256" s="209" customFormat="1">
      <c r="A1172" s="121"/>
      <c r="B1172" s="115"/>
      <c r="C1172" s="116"/>
      <c r="D1172" s="117"/>
      <c r="E1172" s="118"/>
      <c r="F1172" s="119"/>
      <c r="G1172" s="120"/>
      <c r="H1172" s="5"/>
      <c r="I1172" s="39"/>
      <c r="J1172" s="40"/>
      <c r="K1172" s="41"/>
      <c r="L1172" s="37"/>
      <c r="N1172" s="38"/>
      <c r="O1172" s="38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  <c r="AC1172" s="4"/>
      <c r="AD1172" s="4"/>
      <c r="AE1172" s="4"/>
      <c r="AF1172" s="4"/>
      <c r="AG1172" s="4"/>
      <c r="AH1172" s="4"/>
      <c r="AI1172" s="4"/>
      <c r="AJ1172" s="4"/>
      <c r="AK1172" s="4"/>
      <c r="AL1172" s="4"/>
      <c r="AM1172" s="4"/>
      <c r="AN1172" s="4"/>
      <c r="AO1172" s="4"/>
      <c r="AP1172" s="4"/>
      <c r="AQ1172" s="4"/>
      <c r="AR1172" s="4"/>
      <c r="AS1172" s="4"/>
      <c r="AT1172" s="4"/>
      <c r="AU1172" s="4"/>
      <c r="AV1172" s="4"/>
      <c r="AW1172" s="4"/>
      <c r="AX1172" s="4"/>
      <c r="AY1172" s="4"/>
      <c r="AZ1172" s="4"/>
      <c r="BA1172" s="4"/>
      <c r="BB1172" s="4"/>
      <c r="BC1172" s="4"/>
      <c r="BD1172" s="4"/>
      <c r="BE1172" s="4"/>
      <c r="BF1172" s="4"/>
      <c r="BG1172" s="4"/>
      <c r="BH1172" s="4"/>
      <c r="BI1172" s="4"/>
      <c r="BJ1172" s="4"/>
      <c r="BK1172" s="4"/>
      <c r="BL1172" s="4"/>
      <c r="BM1172" s="4"/>
      <c r="BN1172" s="4"/>
      <c r="BO1172" s="4"/>
      <c r="BP1172" s="4"/>
      <c r="BQ1172" s="4"/>
      <c r="BR1172" s="4"/>
      <c r="BS1172" s="4"/>
      <c r="BT1172" s="4"/>
      <c r="BU1172" s="4"/>
      <c r="BV1172" s="4"/>
      <c r="BW1172" s="4"/>
      <c r="BX1172" s="4"/>
      <c r="BY1172" s="4"/>
      <c r="BZ1172" s="4"/>
      <c r="CA1172" s="4"/>
      <c r="CB1172" s="4"/>
      <c r="CC1172" s="4"/>
      <c r="CD1172" s="4"/>
      <c r="CE1172" s="4"/>
      <c r="CF1172" s="4"/>
      <c r="CG1172" s="4"/>
      <c r="CH1172" s="4"/>
      <c r="CI1172" s="4"/>
      <c r="CJ1172" s="4"/>
      <c r="CK1172" s="4"/>
      <c r="CL1172" s="4"/>
      <c r="CM1172" s="4"/>
      <c r="CN1172" s="4"/>
      <c r="CO1172" s="4"/>
      <c r="CP1172" s="4"/>
      <c r="CQ1172" s="4"/>
      <c r="CR1172" s="4"/>
      <c r="CS1172" s="4"/>
      <c r="CT1172" s="4"/>
      <c r="CU1172" s="4"/>
      <c r="CV1172" s="4"/>
      <c r="CW1172" s="4"/>
      <c r="CX1172" s="4"/>
      <c r="CY1172" s="4"/>
      <c r="CZ1172" s="4"/>
      <c r="DA1172" s="4"/>
      <c r="DB1172" s="4"/>
      <c r="DC1172" s="4"/>
      <c r="DD1172" s="4"/>
      <c r="DE1172" s="4"/>
      <c r="DF1172" s="4"/>
      <c r="DG1172" s="4"/>
      <c r="DH1172" s="4"/>
      <c r="DI1172" s="4"/>
      <c r="DJ1172" s="4"/>
      <c r="DK1172" s="4"/>
      <c r="DL1172" s="4"/>
      <c r="DM1172" s="4"/>
      <c r="DN1172" s="4"/>
      <c r="DO1172" s="4"/>
      <c r="DP1172" s="4"/>
      <c r="DQ1172" s="4"/>
      <c r="DR1172" s="4"/>
      <c r="DS1172" s="4"/>
      <c r="DT1172" s="4"/>
      <c r="DU1172" s="4"/>
      <c r="DV1172" s="4"/>
      <c r="DW1172" s="4"/>
      <c r="DX1172" s="4"/>
      <c r="DY1172" s="4"/>
      <c r="DZ1172" s="4"/>
      <c r="EA1172" s="4"/>
      <c r="EB1172" s="4"/>
      <c r="EC1172" s="4"/>
      <c r="ED1172" s="4"/>
      <c r="EE1172" s="4"/>
      <c r="EF1172" s="4"/>
      <c r="EG1172" s="4"/>
      <c r="EH1172" s="4"/>
      <c r="EI1172" s="4"/>
      <c r="EJ1172" s="4"/>
      <c r="EK1172" s="4"/>
      <c r="EL1172" s="4"/>
      <c r="EM1172" s="4"/>
      <c r="EN1172" s="4"/>
      <c r="EO1172" s="4"/>
      <c r="EP1172" s="4"/>
      <c r="EQ1172" s="4"/>
      <c r="ER1172" s="4"/>
      <c r="ES1172" s="4"/>
      <c r="ET1172" s="4"/>
      <c r="EU1172" s="4"/>
      <c r="EV1172" s="4"/>
      <c r="EW1172" s="4"/>
      <c r="EX1172" s="4"/>
      <c r="EY1172" s="4"/>
      <c r="EZ1172" s="4"/>
      <c r="FA1172" s="4"/>
      <c r="FB1172" s="4"/>
      <c r="FC1172" s="4"/>
      <c r="FD1172" s="4"/>
      <c r="FE1172" s="4"/>
      <c r="FF1172" s="4"/>
      <c r="FG1172" s="4"/>
      <c r="FH1172" s="4"/>
      <c r="FI1172" s="4"/>
      <c r="FJ1172" s="4"/>
      <c r="FK1172" s="4"/>
      <c r="FL1172" s="4"/>
      <c r="FM1172" s="4"/>
      <c r="FN1172" s="4"/>
      <c r="FO1172" s="4"/>
      <c r="FP1172" s="4"/>
      <c r="FQ1172" s="4"/>
      <c r="FR1172" s="4"/>
      <c r="FS1172" s="4"/>
      <c r="FT1172" s="4"/>
      <c r="FU1172" s="4"/>
      <c r="FV1172" s="4"/>
      <c r="FW1172" s="4"/>
      <c r="FX1172" s="4"/>
      <c r="FY1172" s="4"/>
      <c r="FZ1172" s="4"/>
      <c r="GA1172" s="4"/>
      <c r="GB1172" s="4"/>
      <c r="GC1172" s="4"/>
      <c r="GD1172" s="4"/>
      <c r="GE1172" s="4"/>
      <c r="GF1172" s="4"/>
      <c r="GG1172" s="4"/>
      <c r="GH1172" s="4"/>
      <c r="GI1172" s="4"/>
      <c r="GJ1172" s="4"/>
      <c r="GK1172" s="4"/>
      <c r="GL1172" s="4"/>
      <c r="GM1172" s="4"/>
      <c r="GN1172" s="4"/>
      <c r="GO1172" s="4"/>
      <c r="GP1172" s="4"/>
      <c r="GQ1172" s="4"/>
      <c r="GR1172" s="4"/>
      <c r="GS1172" s="4"/>
      <c r="GT1172" s="4"/>
      <c r="GU1172" s="4"/>
      <c r="GV1172" s="4"/>
      <c r="GW1172" s="4"/>
      <c r="GX1172" s="4"/>
      <c r="GY1172" s="4"/>
      <c r="GZ1172" s="4"/>
      <c r="HA1172" s="4"/>
      <c r="HB1172" s="4"/>
      <c r="HC1172" s="4"/>
      <c r="HD1172" s="4"/>
      <c r="HE1172" s="4"/>
      <c r="HF1172" s="4"/>
      <c r="HG1172" s="4"/>
      <c r="HH1172" s="4"/>
      <c r="HI1172" s="4"/>
      <c r="HJ1172" s="4"/>
      <c r="HK1172" s="4"/>
      <c r="HL1172" s="4"/>
      <c r="HM1172" s="4"/>
      <c r="HN1172" s="4"/>
      <c r="HO1172" s="4"/>
      <c r="HP1172" s="4"/>
      <c r="HQ1172" s="4"/>
      <c r="HR1172" s="4"/>
      <c r="HS1172" s="4"/>
      <c r="HT1172" s="4"/>
      <c r="HU1172" s="4"/>
      <c r="HV1172" s="4"/>
      <c r="HW1172" s="4"/>
      <c r="HX1172" s="4"/>
      <c r="HY1172" s="4"/>
      <c r="HZ1172" s="4"/>
      <c r="IA1172" s="4"/>
      <c r="IB1172" s="4"/>
      <c r="IC1172" s="4"/>
      <c r="ID1172" s="4"/>
      <c r="IE1172" s="4"/>
      <c r="IF1172" s="4"/>
      <c r="IG1172" s="4"/>
      <c r="IH1172" s="4"/>
      <c r="II1172" s="4"/>
      <c r="IJ1172" s="4"/>
      <c r="IK1172" s="4"/>
      <c r="IL1172" s="4"/>
      <c r="IM1172" s="4"/>
      <c r="IN1172" s="4"/>
      <c r="IO1172" s="4"/>
      <c r="IP1172" s="4"/>
      <c r="IQ1172" s="4"/>
      <c r="IR1172" s="4"/>
      <c r="IS1172" s="4"/>
      <c r="IT1172" s="4"/>
      <c r="IU1172" s="4"/>
      <c r="IV1172" s="4"/>
    </row>
    <row r="1173" spans="1:256" s="209" customFormat="1">
      <c r="A1173" s="121"/>
      <c r="B1173" s="115"/>
      <c r="C1173" s="116"/>
      <c r="D1173" s="117"/>
      <c r="E1173" s="118"/>
      <c r="F1173" s="119"/>
      <c r="G1173" s="120"/>
      <c r="H1173" s="5"/>
      <c r="I1173" s="39"/>
      <c r="J1173" s="40"/>
      <c r="K1173" s="41"/>
      <c r="L1173" s="37"/>
      <c r="N1173" s="38"/>
      <c r="O1173" s="38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  <c r="AL1173" s="4"/>
      <c r="AM1173" s="4"/>
      <c r="AN1173" s="4"/>
      <c r="AO1173" s="4"/>
      <c r="AP1173" s="4"/>
      <c r="AQ1173" s="4"/>
      <c r="AR1173" s="4"/>
      <c r="AS1173" s="4"/>
      <c r="AT1173" s="4"/>
      <c r="AU1173" s="4"/>
      <c r="AV1173" s="4"/>
      <c r="AW1173" s="4"/>
      <c r="AX1173" s="4"/>
      <c r="AY1173" s="4"/>
      <c r="AZ1173" s="4"/>
      <c r="BA1173" s="4"/>
      <c r="BB1173" s="4"/>
      <c r="BC1173" s="4"/>
      <c r="BD1173" s="4"/>
      <c r="BE1173" s="4"/>
      <c r="BF1173" s="4"/>
      <c r="BG1173" s="4"/>
      <c r="BH1173" s="4"/>
      <c r="BI1173" s="4"/>
      <c r="BJ1173" s="4"/>
      <c r="BK1173" s="4"/>
      <c r="BL1173" s="4"/>
      <c r="BM1173" s="4"/>
      <c r="BN1173" s="4"/>
      <c r="BO1173" s="4"/>
      <c r="BP1173" s="4"/>
      <c r="BQ1173" s="4"/>
      <c r="BR1173" s="4"/>
      <c r="BS1173" s="4"/>
      <c r="BT1173" s="4"/>
      <c r="BU1173" s="4"/>
      <c r="BV1173" s="4"/>
      <c r="BW1173" s="4"/>
      <c r="BX1173" s="4"/>
      <c r="BY1173" s="4"/>
      <c r="BZ1173" s="4"/>
      <c r="CA1173" s="4"/>
      <c r="CB1173" s="4"/>
      <c r="CC1173" s="4"/>
      <c r="CD1173" s="4"/>
      <c r="CE1173" s="4"/>
      <c r="CF1173" s="4"/>
      <c r="CG1173" s="4"/>
      <c r="CH1173" s="4"/>
      <c r="CI1173" s="4"/>
      <c r="CJ1173" s="4"/>
      <c r="CK1173" s="4"/>
      <c r="CL1173" s="4"/>
      <c r="CM1173" s="4"/>
      <c r="CN1173" s="4"/>
      <c r="CO1173" s="4"/>
      <c r="CP1173" s="4"/>
      <c r="CQ1173" s="4"/>
      <c r="CR1173" s="4"/>
      <c r="CS1173" s="4"/>
      <c r="CT1173" s="4"/>
      <c r="CU1173" s="4"/>
      <c r="CV1173" s="4"/>
      <c r="CW1173" s="4"/>
      <c r="CX1173" s="4"/>
      <c r="CY1173" s="4"/>
      <c r="CZ1173" s="4"/>
      <c r="DA1173" s="4"/>
      <c r="DB1173" s="4"/>
      <c r="DC1173" s="4"/>
      <c r="DD1173" s="4"/>
      <c r="DE1173" s="4"/>
      <c r="DF1173" s="4"/>
      <c r="DG1173" s="4"/>
      <c r="DH1173" s="4"/>
      <c r="DI1173" s="4"/>
      <c r="DJ1173" s="4"/>
      <c r="DK1173" s="4"/>
      <c r="DL1173" s="4"/>
      <c r="DM1173" s="4"/>
      <c r="DN1173" s="4"/>
      <c r="DO1173" s="4"/>
      <c r="DP1173" s="4"/>
      <c r="DQ1173" s="4"/>
      <c r="DR1173" s="4"/>
      <c r="DS1173" s="4"/>
      <c r="DT1173" s="4"/>
      <c r="DU1173" s="4"/>
      <c r="DV1173" s="4"/>
      <c r="DW1173" s="4"/>
      <c r="DX1173" s="4"/>
      <c r="DY1173" s="4"/>
      <c r="DZ1173" s="4"/>
      <c r="EA1173" s="4"/>
      <c r="EB1173" s="4"/>
      <c r="EC1173" s="4"/>
      <c r="ED1173" s="4"/>
      <c r="EE1173" s="4"/>
      <c r="EF1173" s="4"/>
      <c r="EG1173" s="4"/>
      <c r="EH1173" s="4"/>
      <c r="EI1173" s="4"/>
      <c r="EJ1173" s="4"/>
      <c r="EK1173" s="4"/>
      <c r="EL1173" s="4"/>
      <c r="EM1173" s="4"/>
      <c r="EN1173" s="4"/>
      <c r="EO1173" s="4"/>
      <c r="EP1173" s="4"/>
      <c r="EQ1173" s="4"/>
      <c r="ER1173" s="4"/>
      <c r="ES1173" s="4"/>
      <c r="ET1173" s="4"/>
      <c r="EU1173" s="4"/>
      <c r="EV1173" s="4"/>
      <c r="EW1173" s="4"/>
      <c r="EX1173" s="4"/>
      <c r="EY1173" s="4"/>
      <c r="EZ1173" s="4"/>
      <c r="FA1173" s="4"/>
      <c r="FB1173" s="4"/>
      <c r="FC1173" s="4"/>
      <c r="FD1173" s="4"/>
      <c r="FE1173" s="4"/>
      <c r="FF1173" s="4"/>
      <c r="FG1173" s="4"/>
      <c r="FH1173" s="4"/>
      <c r="FI1173" s="4"/>
      <c r="FJ1173" s="4"/>
      <c r="FK1173" s="4"/>
      <c r="FL1173" s="4"/>
      <c r="FM1173" s="4"/>
      <c r="FN1173" s="4"/>
      <c r="FO1173" s="4"/>
      <c r="FP1173" s="4"/>
      <c r="FQ1173" s="4"/>
      <c r="FR1173" s="4"/>
      <c r="FS1173" s="4"/>
      <c r="FT1173" s="4"/>
      <c r="FU1173" s="4"/>
      <c r="FV1173" s="4"/>
      <c r="FW1173" s="4"/>
      <c r="FX1173" s="4"/>
      <c r="FY1173" s="4"/>
      <c r="FZ1173" s="4"/>
      <c r="GA1173" s="4"/>
      <c r="GB1173" s="4"/>
      <c r="GC1173" s="4"/>
      <c r="GD1173" s="4"/>
      <c r="GE1173" s="4"/>
      <c r="GF1173" s="4"/>
      <c r="GG1173" s="4"/>
      <c r="GH1173" s="4"/>
      <c r="GI1173" s="4"/>
      <c r="GJ1173" s="4"/>
      <c r="GK1173" s="4"/>
      <c r="GL1173" s="4"/>
      <c r="GM1173" s="4"/>
      <c r="GN1173" s="4"/>
      <c r="GO1173" s="4"/>
      <c r="GP1173" s="4"/>
      <c r="GQ1173" s="4"/>
      <c r="GR1173" s="4"/>
      <c r="GS1173" s="4"/>
      <c r="GT1173" s="4"/>
      <c r="GU1173" s="4"/>
      <c r="GV1173" s="4"/>
      <c r="GW1173" s="4"/>
      <c r="GX1173" s="4"/>
      <c r="GY1173" s="4"/>
      <c r="GZ1173" s="4"/>
      <c r="HA1173" s="4"/>
      <c r="HB1173" s="4"/>
      <c r="HC1173" s="4"/>
      <c r="HD1173" s="4"/>
      <c r="HE1173" s="4"/>
      <c r="HF1173" s="4"/>
      <c r="HG1173" s="4"/>
      <c r="HH1173" s="4"/>
      <c r="HI1173" s="4"/>
      <c r="HJ1173" s="4"/>
      <c r="HK1173" s="4"/>
      <c r="HL1173" s="4"/>
      <c r="HM1173" s="4"/>
      <c r="HN1173" s="4"/>
      <c r="HO1173" s="4"/>
      <c r="HP1173" s="4"/>
      <c r="HQ1173" s="4"/>
      <c r="HR1173" s="4"/>
      <c r="HS1173" s="4"/>
      <c r="HT1173" s="4"/>
      <c r="HU1173" s="4"/>
      <c r="HV1173" s="4"/>
      <c r="HW1173" s="4"/>
      <c r="HX1173" s="4"/>
      <c r="HY1173" s="4"/>
      <c r="HZ1173" s="4"/>
      <c r="IA1173" s="4"/>
      <c r="IB1173" s="4"/>
      <c r="IC1173" s="4"/>
      <c r="ID1173" s="4"/>
      <c r="IE1173" s="4"/>
      <c r="IF1173" s="4"/>
      <c r="IG1173" s="4"/>
      <c r="IH1173" s="4"/>
      <c r="II1173" s="4"/>
      <c r="IJ1173" s="4"/>
      <c r="IK1173" s="4"/>
      <c r="IL1173" s="4"/>
      <c r="IM1173" s="4"/>
      <c r="IN1173" s="4"/>
      <c r="IO1173" s="4"/>
      <c r="IP1173" s="4"/>
      <c r="IQ1173" s="4"/>
      <c r="IR1173" s="4"/>
      <c r="IS1173" s="4"/>
      <c r="IT1173" s="4"/>
      <c r="IU1173" s="4"/>
      <c r="IV1173" s="4"/>
    </row>
    <row r="1175" spans="1:256" s="209" customFormat="1">
      <c r="A1175" s="121"/>
      <c r="B1175" s="115"/>
      <c r="C1175" s="116"/>
      <c r="D1175" s="117"/>
      <c r="E1175" s="118"/>
      <c r="F1175" s="119"/>
      <c r="G1175" s="120"/>
      <c r="H1175" s="5"/>
      <c r="I1175" s="39"/>
      <c r="J1175" s="40"/>
      <c r="K1175" s="41"/>
      <c r="L1175" s="37"/>
      <c r="N1175" s="38"/>
      <c r="O1175" s="38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  <c r="AC1175" s="4"/>
      <c r="AD1175" s="4"/>
      <c r="AE1175" s="4"/>
      <c r="AF1175" s="4"/>
      <c r="AG1175" s="4"/>
      <c r="AH1175" s="4"/>
      <c r="AI1175" s="4"/>
      <c r="AJ1175" s="4"/>
      <c r="AK1175" s="4"/>
      <c r="AL1175" s="4"/>
      <c r="AM1175" s="4"/>
      <c r="AN1175" s="4"/>
      <c r="AO1175" s="4"/>
      <c r="AP1175" s="4"/>
      <c r="AQ1175" s="4"/>
      <c r="AR1175" s="4"/>
      <c r="AS1175" s="4"/>
      <c r="AT1175" s="4"/>
      <c r="AU1175" s="4"/>
      <c r="AV1175" s="4"/>
      <c r="AW1175" s="4"/>
      <c r="AX1175" s="4"/>
      <c r="AY1175" s="4"/>
      <c r="AZ1175" s="4"/>
      <c r="BA1175" s="4"/>
      <c r="BB1175" s="4"/>
      <c r="BC1175" s="4"/>
      <c r="BD1175" s="4"/>
      <c r="BE1175" s="4"/>
      <c r="BF1175" s="4"/>
      <c r="BG1175" s="4"/>
      <c r="BH1175" s="4"/>
      <c r="BI1175" s="4"/>
      <c r="BJ1175" s="4"/>
      <c r="BK1175" s="4"/>
      <c r="BL1175" s="4"/>
      <c r="BM1175" s="4"/>
      <c r="BN1175" s="4"/>
      <c r="BO1175" s="4"/>
      <c r="BP1175" s="4"/>
      <c r="BQ1175" s="4"/>
      <c r="BR1175" s="4"/>
      <c r="BS1175" s="4"/>
      <c r="BT1175" s="4"/>
      <c r="BU1175" s="4"/>
      <c r="BV1175" s="4"/>
      <c r="BW1175" s="4"/>
      <c r="BX1175" s="4"/>
      <c r="BY1175" s="4"/>
      <c r="BZ1175" s="4"/>
      <c r="CA1175" s="4"/>
      <c r="CB1175" s="4"/>
      <c r="CC1175" s="4"/>
      <c r="CD1175" s="4"/>
      <c r="CE1175" s="4"/>
      <c r="CF1175" s="4"/>
      <c r="CG1175" s="4"/>
      <c r="CH1175" s="4"/>
      <c r="CI1175" s="4"/>
      <c r="CJ1175" s="4"/>
      <c r="CK1175" s="4"/>
      <c r="CL1175" s="4"/>
      <c r="CM1175" s="4"/>
      <c r="CN1175" s="4"/>
      <c r="CO1175" s="4"/>
      <c r="CP1175" s="4"/>
      <c r="CQ1175" s="4"/>
      <c r="CR1175" s="4"/>
      <c r="CS1175" s="4"/>
      <c r="CT1175" s="4"/>
      <c r="CU1175" s="4"/>
      <c r="CV1175" s="4"/>
      <c r="CW1175" s="4"/>
      <c r="CX1175" s="4"/>
      <c r="CY1175" s="4"/>
      <c r="CZ1175" s="4"/>
      <c r="DA1175" s="4"/>
      <c r="DB1175" s="4"/>
      <c r="DC1175" s="4"/>
      <c r="DD1175" s="4"/>
      <c r="DE1175" s="4"/>
      <c r="DF1175" s="4"/>
      <c r="DG1175" s="4"/>
      <c r="DH1175" s="4"/>
      <c r="DI1175" s="4"/>
      <c r="DJ1175" s="4"/>
      <c r="DK1175" s="4"/>
      <c r="DL1175" s="4"/>
      <c r="DM1175" s="4"/>
      <c r="DN1175" s="4"/>
      <c r="DO1175" s="4"/>
      <c r="DP1175" s="4"/>
      <c r="DQ1175" s="4"/>
      <c r="DR1175" s="4"/>
      <c r="DS1175" s="4"/>
      <c r="DT1175" s="4"/>
      <c r="DU1175" s="4"/>
      <c r="DV1175" s="4"/>
      <c r="DW1175" s="4"/>
      <c r="DX1175" s="4"/>
      <c r="DY1175" s="4"/>
      <c r="DZ1175" s="4"/>
      <c r="EA1175" s="4"/>
      <c r="EB1175" s="4"/>
      <c r="EC1175" s="4"/>
      <c r="ED1175" s="4"/>
      <c r="EE1175" s="4"/>
      <c r="EF1175" s="4"/>
      <c r="EG1175" s="4"/>
      <c r="EH1175" s="4"/>
      <c r="EI1175" s="4"/>
      <c r="EJ1175" s="4"/>
      <c r="EK1175" s="4"/>
      <c r="EL1175" s="4"/>
      <c r="EM1175" s="4"/>
      <c r="EN1175" s="4"/>
      <c r="EO1175" s="4"/>
      <c r="EP1175" s="4"/>
      <c r="EQ1175" s="4"/>
      <c r="ER1175" s="4"/>
      <c r="ES1175" s="4"/>
      <c r="ET1175" s="4"/>
      <c r="EU1175" s="4"/>
      <c r="EV1175" s="4"/>
      <c r="EW1175" s="4"/>
      <c r="EX1175" s="4"/>
      <c r="EY1175" s="4"/>
      <c r="EZ1175" s="4"/>
      <c r="FA1175" s="4"/>
      <c r="FB1175" s="4"/>
      <c r="FC1175" s="4"/>
      <c r="FD1175" s="4"/>
      <c r="FE1175" s="4"/>
      <c r="FF1175" s="4"/>
      <c r="FG1175" s="4"/>
      <c r="FH1175" s="4"/>
      <c r="FI1175" s="4"/>
      <c r="FJ1175" s="4"/>
      <c r="FK1175" s="4"/>
      <c r="FL1175" s="4"/>
      <c r="FM1175" s="4"/>
      <c r="FN1175" s="4"/>
      <c r="FO1175" s="4"/>
      <c r="FP1175" s="4"/>
      <c r="FQ1175" s="4"/>
      <c r="FR1175" s="4"/>
      <c r="FS1175" s="4"/>
      <c r="FT1175" s="4"/>
      <c r="FU1175" s="4"/>
      <c r="FV1175" s="4"/>
      <c r="FW1175" s="4"/>
      <c r="FX1175" s="4"/>
      <c r="FY1175" s="4"/>
      <c r="FZ1175" s="4"/>
      <c r="GA1175" s="4"/>
      <c r="GB1175" s="4"/>
      <c r="GC1175" s="4"/>
      <c r="GD1175" s="4"/>
      <c r="GE1175" s="4"/>
      <c r="GF1175" s="4"/>
      <c r="GG1175" s="4"/>
      <c r="GH1175" s="4"/>
      <c r="GI1175" s="4"/>
      <c r="GJ1175" s="4"/>
      <c r="GK1175" s="4"/>
      <c r="GL1175" s="4"/>
      <c r="GM1175" s="4"/>
      <c r="GN1175" s="4"/>
      <c r="GO1175" s="4"/>
      <c r="GP1175" s="4"/>
      <c r="GQ1175" s="4"/>
      <c r="GR1175" s="4"/>
      <c r="GS1175" s="4"/>
      <c r="GT1175" s="4"/>
      <c r="GU1175" s="4"/>
      <c r="GV1175" s="4"/>
      <c r="GW1175" s="4"/>
      <c r="GX1175" s="4"/>
      <c r="GY1175" s="4"/>
      <c r="GZ1175" s="4"/>
      <c r="HA1175" s="4"/>
      <c r="HB1175" s="4"/>
      <c r="HC1175" s="4"/>
      <c r="HD1175" s="4"/>
      <c r="HE1175" s="4"/>
      <c r="HF1175" s="4"/>
      <c r="HG1175" s="4"/>
      <c r="HH1175" s="4"/>
      <c r="HI1175" s="4"/>
      <c r="HJ1175" s="4"/>
      <c r="HK1175" s="4"/>
      <c r="HL1175" s="4"/>
      <c r="HM1175" s="4"/>
      <c r="HN1175" s="4"/>
      <c r="HO1175" s="4"/>
      <c r="HP1175" s="4"/>
      <c r="HQ1175" s="4"/>
      <c r="HR1175" s="4"/>
      <c r="HS1175" s="4"/>
      <c r="HT1175" s="4"/>
      <c r="HU1175" s="4"/>
      <c r="HV1175" s="4"/>
      <c r="HW1175" s="4"/>
      <c r="HX1175" s="4"/>
      <c r="HY1175" s="4"/>
      <c r="HZ1175" s="4"/>
      <c r="IA1175" s="4"/>
      <c r="IB1175" s="4"/>
      <c r="IC1175" s="4"/>
      <c r="ID1175" s="4"/>
      <c r="IE1175" s="4"/>
      <c r="IF1175" s="4"/>
      <c r="IG1175" s="4"/>
      <c r="IH1175" s="4"/>
      <c r="II1175" s="4"/>
      <c r="IJ1175" s="4"/>
      <c r="IK1175" s="4"/>
      <c r="IL1175" s="4"/>
      <c r="IM1175" s="4"/>
      <c r="IN1175" s="4"/>
      <c r="IO1175" s="4"/>
      <c r="IP1175" s="4"/>
      <c r="IQ1175" s="4"/>
      <c r="IR1175" s="4"/>
      <c r="IS1175" s="4"/>
      <c r="IT1175" s="4"/>
      <c r="IU1175" s="4"/>
      <c r="IV1175" s="4"/>
    </row>
    <row r="1177" spans="1:256" s="209" customFormat="1">
      <c r="A1177" s="121"/>
      <c r="B1177" s="115"/>
      <c r="C1177" s="116"/>
      <c r="D1177" s="117"/>
      <c r="E1177" s="118"/>
      <c r="F1177" s="119"/>
      <c r="G1177" s="120"/>
      <c r="H1177" s="5"/>
      <c r="I1177" s="39"/>
      <c r="J1177" s="40"/>
      <c r="K1177" s="41"/>
      <c r="L1177" s="37"/>
      <c r="N1177" s="38"/>
      <c r="O1177" s="38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  <c r="AC1177" s="4"/>
      <c r="AD1177" s="4"/>
      <c r="AE1177" s="4"/>
      <c r="AF1177" s="4"/>
      <c r="AG1177" s="4"/>
      <c r="AH1177" s="4"/>
      <c r="AI1177" s="4"/>
      <c r="AJ1177" s="4"/>
      <c r="AK1177" s="4"/>
      <c r="AL1177" s="4"/>
      <c r="AM1177" s="4"/>
      <c r="AN1177" s="4"/>
      <c r="AO1177" s="4"/>
      <c r="AP1177" s="4"/>
      <c r="AQ1177" s="4"/>
      <c r="AR1177" s="4"/>
      <c r="AS1177" s="4"/>
      <c r="AT1177" s="4"/>
      <c r="AU1177" s="4"/>
      <c r="AV1177" s="4"/>
      <c r="AW1177" s="4"/>
      <c r="AX1177" s="4"/>
      <c r="AY1177" s="4"/>
      <c r="AZ1177" s="4"/>
      <c r="BA1177" s="4"/>
      <c r="BB1177" s="4"/>
      <c r="BC1177" s="4"/>
      <c r="BD1177" s="4"/>
      <c r="BE1177" s="4"/>
      <c r="BF1177" s="4"/>
      <c r="BG1177" s="4"/>
      <c r="BH1177" s="4"/>
      <c r="BI1177" s="4"/>
      <c r="BJ1177" s="4"/>
      <c r="BK1177" s="4"/>
      <c r="BL1177" s="4"/>
      <c r="BM1177" s="4"/>
      <c r="BN1177" s="4"/>
      <c r="BO1177" s="4"/>
      <c r="BP1177" s="4"/>
      <c r="BQ1177" s="4"/>
      <c r="BR1177" s="4"/>
      <c r="BS1177" s="4"/>
      <c r="BT1177" s="4"/>
      <c r="BU1177" s="4"/>
      <c r="BV1177" s="4"/>
      <c r="BW1177" s="4"/>
      <c r="BX1177" s="4"/>
      <c r="BY1177" s="4"/>
      <c r="BZ1177" s="4"/>
      <c r="CA1177" s="4"/>
      <c r="CB1177" s="4"/>
      <c r="CC1177" s="4"/>
      <c r="CD1177" s="4"/>
      <c r="CE1177" s="4"/>
      <c r="CF1177" s="4"/>
      <c r="CG1177" s="4"/>
      <c r="CH1177" s="4"/>
      <c r="CI1177" s="4"/>
      <c r="CJ1177" s="4"/>
      <c r="CK1177" s="4"/>
      <c r="CL1177" s="4"/>
      <c r="CM1177" s="4"/>
      <c r="CN1177" s="4"/>
      <c r="CO1177" s="4"/>
      <c r="CP1177" s="4"/>
      <c r="CQ1177" s="4"/>
      <c r="CR1177" s="4"/>
      <c r="CS1177" s="4"/>
      <c r="CT1177" s="4"/>
      <c r="CU1177" s="4"/>
      <c r="CV1177" s="4"/>
      <c r="CW1177" s="4"/>
      <c r="CX1177" s="4"/>
      <c r="CY1177" s="4"/>
      <c r="CZ1177" s="4"/>
      <c r="DA1177" s="4"/>
      <c r="DB1177" s="4"/>
      <c r="DC1177" s="4"/>
      <c r="DD1177" s="4"/>
      <c r="DE1177" s="4"/>
      <c r="DF1177" s="4"/>
      <c r="DG1177" s="4"/>
      <c r="DH1177" s="4"/>
      <c r="DI1177" s="4"/>
      <c r="DJ1177" s="4"/>
      <c r="DK1177" s="4"/>
      <c r="DL1177" s="4"/>
      <c r="DM1177" s="4"/>
      <c r="DN1177" s="4"/>
      <c r="DO1177" s="4"/>
      <c r="DP1177" s="4"/>
      <c r="DQ1177" s="4"/>
      <c r="DR1177" s="4"/>
      <c r="DS1177" s="4"/>
      <c r="DT1177" s="4"/>
      <c r="DU1177" s="4"/>
      <c r="DV1177" s="4"/>
      <c r="DW1177" s="4"/>
      <c r="DX1177" s="4"/>
      <c r="DY1177" s="4"/>
      <c r="DZ1177" s="4"/>
      <c r="EA1177" s="4"/>
      <c r="EB1177" s="4"/>
      <c r="EC1177" s="4"/>
      <c r="ED1177" s="4"/>
      <c r="EE1177" s="4"/>
      <c r="EF1177" s="4"/>
      <c r="EG1177" s="4"/>
      <c r="EH1177" s="4"/>
      <c r="EI1177" s="4"/>
      <c r="EJ1177" s="4"/>
      <c r="EK1177" s="4"/>
      <c r="EL1177" s="4"/>
      <c r="EM1177" s="4"/>
      <c r="EN1177" s="4"/>
      <c r="EO1177" s="4"/>
      <c r="EP1177" s="4"/>
      <c r="EQ1177" s="4"/>
      <c r="ER1177" s="4"/>
      <c r="ES1177" s="4"/>
      <c r="ET1177" s="4"/>
      <c r="EU1177" s="4"/>
      <c r="EV1177" s="4"/>
      <c r="EW1177" s="4"/>
      <c r="EX1177" s="4"/>
      <c r="EY1177" s="4"/>
      <c r="EZ1177" s="4"/>
      <c r="FA1177" s="4"/>
      <c r="FB1177" s="4"/>
      <c r="FC1177" s="4"/>
      <c r="FD1177" s="4"/>
      <c r="FE1177" s="4"/>
      <c r="FF1177" s="4"/>
      <c r="FG1177" s="4"/>
      <c r="FH1177" s="4"/>
      <c r="FI1177" s="4"/>
      <c r="FJ1177" s="4"/>
      <c r="FK1177" s="4"/>
      <c r="FL1177" s="4"/>
      <c r="FM1177" s="4"/>
      <c r="FN1177" s="4"/>
      <c r="FO1177" s="4"/>
      <c r="FP1177" s="4"/>
      <c r="FQ1177" s="4"/>
      <c r="FR1177" s="4"/>
      <c r="FS1177" s="4"/>
      <c r="FT1177" s="4"/>
      <c r="FU1177" s="4"/>
      <c r="FV1177" s="4"/>
      <c r="FW1177" s="4"/>
      <c r="FX1177" s="4"/>
      <c r="FY1177" s="4"/>
      <c r="FZ1177" s="4"/>
      <c r="GA1177" s="4"/>
      <c r="GB1177" s="4"/>
      <c r="GC1177" s="4"/>
      <c r="GD1177" s="4"/>
      <c r="GE1177" s="4"/>
      <c r="GF1177" s="4"/>
      <c r="GG1177" s="4"/>
      <c r="GH1177" s="4"/>
      <c r="GI1177" s="4"/>
      <c r="GJ1177" s="4"/>
      <c r="GK1177" s="4"/>
      <c r="GL1177" s="4"/>
      <c r="GM1177" s="4"/>
      <c r="GN1177" s="4"/>
      <c r="GO1177" s="4"/>
      <c r="GP1177" s="4"/>
      <c r="GQ1177" s="4"/>
      <c r="GR1177" s="4"/>
      <c r="GS1177" s="4"/>
      <c r="GT1177" s="4"/>
      <c r="GU1177" s="4"/>
      <c r="GV1177" s="4"/>
      <c r="GW1177" s="4"/>
      <c r="GX1177" s="4"/>
      <c r="GY1177" s="4"/>
      <c r="GZ1177" s="4"/>
      <c r="HA1177" s="4"/>
      <c r="HB1177" s="4"/>
      <c r="HC1177" s="4"/>
      <c r="HD1177" s="4"/>
      <c r="HE1177" s="4"/>
      <c r="HF1177" s="4"/>
      <c r="HG1177" s="4"/>
      <c r="HH1177" s="4"/>
      <c r="HI1177" s="4"/>
      <c r="HJ1177" s="4"/>
      <c r="HK1177" s="4"/>
      <c r="HL1177" s="4"/>
      <c r="HM1177" s="4"/>
      <c r="HN1177" s="4"/>
      <c r="HO1177" s="4"/>
      <c r="HP1177" s="4"/>
      <c r="HQ1177" s="4"/>
      <c r="HR1177" s="4"/>
      <c r="HS1177" s="4"/>
      <c r="HT1177" s="4"/>
      <c r="HU1177" s="4"/>
      <c r="HV1177" s="4"/>
      <c r="HW1177" s="4"/>
      <c r="HX1177" s="4"/>
      <c r="HY1177" s="4"/>
      <c r="HZ1177" s="4"/>
      <c r="IA1177" s="4"/>
      <c r="IB1177" s="4"/>
      <c r="IC1177" s="4"/>
      <c r="ID1177" s="4"/>
      <c r="IE1177" s="4"/>
      <c r="IF1177" s="4"/>
      <c r="IG1177" s="4"/>
      <c r="IH1177" s="4"/>
      <c r="II1177" s="4"/>
      <c r="IJ1177" s="4"/>
      <c r="IK1177" s="4"/>
      <c r="IL1177" s="4"/>
      <c r="IM1177" s="4"/>
      <c r="IN1177" s="4"/>
      <c r="IO1177" s="4"/>
      <c r="IP1177" s="4"/>
      <c r="IQ1177" s="4"/>
      <c r="IR1177" s="4"/>
      <c r="IS1177" s="4"/>
      <c r="IT1177" s="4"/>
      <c r="IU1177" s="4"/>
      <c r="IV1177" s="4"/>
    </row>
    <row r="1178" spans="1:256" s="209" customFormat="1">
      <c r="A1178" s="121"/>
      <c r="B1178" s="115"/>
      <c r="C1178" s="116"/>
      <c r="D1178" s="117"/>
      <c r="E1178" s="118"/>
      <c r="F1178" s="119"/>
      <c r="G1178" s="120"/>
      <c r="H1178" s="5"/>
      <c r="I1178" s="39"/>
      <c r="J1178" s="40"/>
      <c r="K1178" s="41"/>
      <c r="L1178" s="37"/>
      <c r="N1178" s="38"/>
      <c r="O1178" s="38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  <c r="AC1178" s="4"/>
      <c r="AD1178" s="4"/>
      <c r="AE1178" s="4"/>
      <c r="AF1178" s="4"/>
      <c r="AG1178" s="4"/>
      <c r="AH1178" s="4"/>
      <c r="AI1178" s="4"/>
      <c r="AJ1178" s="4"/>
      <c r="AK1178" s="4"/>
      <c r="AL1178" s="4"/>
      <c r="AM1178" s="4"/>
      <c r="AN1178" s="4"/>
      <c r="AO1178" s="4"/>
      <c r="AP1178" s="4"/>
      <c r="AQ1178" s="4"/>
      <c r="AR1178" s="4"/>
      <c r="AS1178" s="4"/>
      <c r="AT1178" s="4"/>
      <c r="AU1178" s="4"/>
      <c r="AV1178" s="4"/>
      <c r="AW1178" s="4"/>
      <c r="AX1178" s="4"/>
      <c r="AY1178" s="4"/>
      <c r="AZ1178" s="4"/>
      <c r="BA1178" s="4"/>
      <c r="BB1178" s="4"/>
      <c r="BC1178" s="4"/>
      <c r="BD1178" s="4"/>
      <c r="BE1178" s="4"/>
      <c r="BF1178" s="4"/>
      <c r="BG1178" s="4"/>
      <c r="BH1178" s="4"/>
      <c r="BI1178" s="4"/>
      <c r="BJ1178" s="4"/>
      <c r="BK1178" s="4"/>
      <c r="BL1178" s="4"/>
      <c r="BM1178" s="4"/>
      <c r="BN1178" s="4"/>
      <c r="BO1178" s="4"/>
      <c r="BP1178" s="4"/>
      <c r="BQ1178" s="4"/>
      <c r="BR1178" s="4"/>
      <c r="BS1178" s="4"/>
      <c r="BT1178" s="4"/>
      <c r="BU1178" s="4"/>
      <c r="BV1178" s="4"/>
      <c r="BW1178" s="4"/>
      <c r="BX1178" s="4"/>
      <c r="BY1178" s="4"/>
      <c r="BZ1178" s="4"/>
      <c r="CA1178" s="4"/>
      <c r="CB1178" s="4"/>
      <c r="CC1178" s="4"/>
      <c r="CD1178" s="4"/>
      <c r="CE1178" s="4"/>
      <c r="CF1178" s="4"/>
      <c r="CG1178" s="4"/>
      <c r="CH1178" s="4"/>
      <c r="CI1178" s="4"/>
      <c r="CJ1178" s="4"/>
      <c r="CK1178" s="4"/>
      <c r="CL1178" s="4"/>
      <c r="CM1178" s="4"/>
      <c r="CN1178" s="4"/>
      <c r="CO1178" s="4"/>
      <c r="CP1178" s="4"/>
      <c r="CQ1178" s="4"/>
      <c r="CR1178" s="4"/>
      <c r="CS1178" s="4"/>
      <c r="CT1178" s="4"/>
      <c r="CU1178" s="4"/>
      <c r="CV1178" s="4"/>
      <c r="CW1178" s="4"/>
      <c r="CX1178" s="4"/>
      <c r="CY1178" s="4"/>
      <c r="CZ1178" s="4"/>
      <c r="DA1178" s="4"/>
      <c r="DB1178" s="4"/>
      <c r="DC1178" s="4"/>
      <c r="DD1178" s="4"/>
      <c r="DE1178" s="4"/>
      <c r="DF1178" s="4"/>
      <c r="DG1178" s="4"/>
      <c r="DH1178" s="4"/>
      <c r="DI1178" s="4"/>
      <c r="DJ1178" s="4"/>
      <c r="DK1178" s="4"/>
      <c r="DL1178" s="4"/>
      <c r="DM1178" s="4"/>
      <c r="DN1178" s="4"/>
      <c r="DO1178" s="4"/>
      <c r="DP1178" s="4"/>
      <c r="DQ1178" s="4"/>
      <c r="DR1178" s="4"/>
      <c r="DS1178" s="4"/>
      <c r="DT1178" s="4"/>
      <c r="DU1178" s="4"/>
      <c r="DV1178" s="4"/>
      <c r="DW1178" s="4"/>
      <c r="DX1178" s="4"/>
      <c r="DY1178" s="4"/>
      <c r="DZ1178" s="4"/>
      <c r="EA1178" s="4"/>
      <c r="EB1178" s="4"/>
      <c r="EC1178" s="4"/>
      <c r="ED1178" s="4"/>
      <c r="EE1178" s="4"/>
      <c r="EF1178" s="4"/>
      <c r="EG1178" s="4"/>
      <c r="EH1178" s="4"/>
      <c r="EI1178" s="4"/>
      <c r="EJ1178" s="4"/>
      <c r="EK1178" s="4"/>
      <c r="EL1178" s="4"/>
      <c r="EM1178" s="4"/>
      <c r="EN1178" s="4"/>
      <c r="EO1178" s="4"/>
      <c r="EP1178" s="4"/>
      <c r="EQ1178" s="4"/>
      <c r="ER1178" s="4"/>
      <c r="ES1178" s="4"/>
      <c r="ET1178" s="4"/>
      <c r="EU1178" s="4"/>
      <c r="EV1178" s="4"/>
      <c r="EW1178" s="4"/>
      <c r="EX1178" s="4"/>
      <c r="EY1178" s="4"/>
      <c r="EZ1178" s="4"/>
      <c r="FA1178" s="4"/>
      <c r="FB1178" s="4"/>
      <c r="FC1178" s="4"/>
      <c r="FD1178" s="4"/>
      <c r="FE1178" s="4"/>
      <c r="FF1178" s="4"/>
      <c r="FG1178" s="4"/>
      <c r="FH1178" s="4"/>
      <c r="FI1178" s="4"/>
      <c r="FJ1178" s="4"/>
      <c r="FK1178" s="4"/>
      <c r="FL1178" s="4"/>
      <c r="FM1178" s="4"/>
      <c r="FN1178" s="4"/>
      <c r="FO1178" s="4"/>
      <c r="FP1178" s="4"/>
      <c r="FQ1178" s="4"/>
      <c r="FR1178" s="4"/>
      <c r="FS1178" s="4"/>
      <c r="FT1178" s="4"/>
      <c r="FU1178" s="4"/>
      <c r="FV1178" s="4"/>
      <c r="FW1178" s="4"/>
      <c r="FX1178" s="4"/>
      <c r="FY1178" s="4"/>
      <c r="FZ1178" s="4"/>
      <c r="GA1178" s="4"/>
      <c r="GB1178" s="4"/>
      <c r="GC1178" s="4"/>
      <c r="GD1178" s="4"/>
      <c r="GE1178" s="4"/>
      <c r="GF1178" s="4"/>
      <c r="GG1178" s="4"/>
      <c r="GH1178" s="4"/>
      <c r="GI1178" s="4"/>
      <c r="GJ1178" s="4"/>
      <c r="GK1178" s="4"/>
      <c r="GL1178" s="4"/>
      <c r="GM1178" s="4"/>
      <c r="GN1178" s="4"/>
      <c r="GO1178" s="4"/>
      <c r="GP1178" s="4"/>
      <c r="GQ1178" s="4"/>
      <c r="GR1178" s="4"/>
      <c r="GS1178" s="4"/>
      <c r="GT1178" s="4"/>
      <c r="GU1178" s="4"/>
      <c r="GV1178" s="4"/>
      <c r="GW1178" s="4"/>
      <c r="GX1178" s="4"/>
      <c r="GY1178" s="4"/>
      <c r="GZ1178" s="4"/>
      <c r="HA1178" s="4"/>
      <c r="HB1178" s="4"/>
      <c r="HC1178" s="4"/>
      <c r="HD1178" s="4"/>
      <c r="HE1178" s="4"/>
      <c r="HF1178" s="4"/>
      <c r="HG1178" s="4"/>
      <c r="HH1178" s="4"/>
      <c r="HI1178" s="4"/>
      <c r="HJ1178" s="4"/>
      <c r="HK1178" s="4"/>
      <c r="HL1178" s="4"/>
      <c r="HM1178" s="4"/>
      <c r="HN1178" s="4"/>
      <c r="HO1178" s="4"/>
      <c r="HP1178" s="4"/>
      <c r="HQ1178" s="4"/>
      <c r="HR1178" s="4"/>
      <c r="HS1178" s="4"/>
      <c r="HT1178" s="4"/>
      <c r="HU1178" s="4"/>
      <c r="HV1178" s="4"/>
      <c r="HW1178" s="4"/>
      <c r="HX1178" s="4"/>
      <c r="HY1178" s="4"/>
      <c r="HZ1178" s="4"/>
      <c r="IA1178" s="4"/>
      <c r="IB1178" s="4"/>
      <c r="IC1178" s="4"/>
      <c r="ID1178" s="4"/>
      <c r="IE1178" s="4"/>
      <c r="IF1178" s="4"/>
      <c r="IG1178" s="4"/>
      <c r="IH1178" s="4"/>
      <c r="II1178" s="4"/>
      <c r="IJ1178" s="4"/>
      <c r="IK1178" s="4"/>
      <c r="IL1178" s="4"/>
      <c r="IM1178" s="4"/>
      <c r="IN1178" s="4"/>
      <c r="IO1178" s="4"/>
      <c r="IP1178" s="4"/>
      <c r="IQ1178" s="4"/>
      <c r="IR1178" s="4"/>
      <c r="IS1178" s="4"/>
      <c r="IT1178" s="4"/>
      <c r="IU1178" s="4"/>
      <c r="IV1178" s="4"/>
    </row>
    <row r="1180" spans="1:256" s="209" customFormat="1">
      <c r="A1180" s="121"/>
      <c r="B1180" s="115"/>
      <c r="C1180" s="116"/>
      <c r="D1180" s="117"/>
      <c r="E1180" s="118"/>
      <c r="F1180" s="119"/>
      <c r="G1180" s="120"/>
      <c r="H1180" s="5"/>
      <c r="I1180" s="39"/>
      <c r="J1180" s="40"/>
      <c r="K1180" s="41"/>
      <c r="L1180" s="37"/>
      <c r="N1180" s="38"/>
      <c r="O1180" s="38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  <c r="AL1180" s="4"/>
      <c r="AM1180" s="4"/>
      <c r="AN1180" s="4"/>
      <c r="AO1180" s="4"/>
      <c r="AP1180" s="4"/>
      <c r="AQ1180" s="4"/>
      <c r="AR1180" s="4"/>
      <c r="AS1180" s="4"/>
      <c r="AT1180" s="4"/>
      <c r="AU1180" s="4"/>
      <c r="AV1180" s="4"/>
      <c r="AW1180" s="4"/>
      <c r="AX1180" s="4"/>
      <c r="AY1180" s="4"/>
      <c r="AZ1180" s="4"/>
      <c r="BA1180" s="4"/>
      <c r="BB1180" s="4"/>
      <c r="BC1180" s="4"/>
      <c r="BD1180" s="4"/>
      <c r="BE1180" s="4"/>
      <c r="BF1180" s="4"/>
      <c r="BG1180" s="4"/>
      <c r="BH1180" s="4"/>
      <c r="BI1180" s="4"/>
      <c r="BJ1180" s="4"/>
      <c r="BK1180" s="4"/>
      <c r="BL1180" s="4"/>
      <c r="BM1180" s="4"/>
      <c r="BN1180" s="4"/>
      <c r="BO1180" s="4"/>
      <c r="BP1180" s="4"/>
      <c r="BQ1180" s="4"/>
      <c r="BR1180" s="4"/>
      <c r="BS1180" s="4"/>
      <c r="BT1180" s="4"/>
      <c r="BU1180" s="4"/>
      <c r="BV1180" s="4"/>
      <c r="BW1180" s="4"/>
      <c r="BX1180" s="4"/>
      <c r="BY1180" s="4"/>
      <c r="BZ1180" s="4"/>
      <c r="CA1180" s="4"/>
      <c r="CB1180" s="4"/>
      <c r="CC1180" s="4"/>
      <c r="CD1180" s="4"/>
      <c r="CE1180" s="4"/>
      <c r="CF1180" s="4"/>
      <c r="CG1180" s="4"/>
      <c r="CH1180" s="4"/>
      <c r="CI1180" s="4"/>
      <c r="CJ1180" s="4"/>
      <c r="CK1180" s="4"/>
      <c r="CL1180" s="4"/>
      <c r="CM1180" s="4"/>
      <c r="CN1180" s="4"/>
      <c r="CO1180" s="4"/>
      <c r="CP1180" s="4"/>
      <c r="CQ1180" s="4"/>
      <c r="CR1180" s="4"/>
      <c r="CS1180" s="4"/>
      <c r="CT1180" s="4"/>
      <c r="CU1180" s="4"/>
      <c r="CV1180" s="4"/>
      <c r="CW1180" s="4"/>
      <c r="CX1180" s="4"/>
      <c r="CY1180" s="4"/>
      <c r="CZ1180" s="4"/>
      <c r="DA1180" s="4"/>
      <c r="DB1180" s="4"/>
      <c r="DC1180" s="4"/>
      <c r="DD1180" s="4"/>
      <c r="DE1180" s="4"/>
      <c r="DF1180" s="4"/>
      <c r="DG1180" s="4"/>
      <c r="DH1180" s="4"/>
      <c r="DI1180" s="4"/>
      <c r="DJ1180" s="4"/>
      <c r="DK1180" s="4"/>
      <c r="DL1180" s="4"/>
      <c r="DM1180" s="4"/>
      <c r="DN1180" s="4"/>
      <c r="DO1180" s="4"/>
      <c r="DP1180" s="4"/>
      <c r="DQ1180" s="4"/>
      <c r="DR1180" s="4"/>
      <c r="DS1180" s="4"/>
      <c r="DT1180" s="4"/>
      <c r="DU1180" s="4"/>
      <c r="DV1180" s="4"/>
      <c r="DW1180" s="4"/>
      <c r="DX1180" s="4"/>
      <c r="DY1180" s="4"/>
      <c r="DZ1180" s="4"/>
      <c r="EA1180" s="4"/>
      <c r="EB1180" s="4"/>
      <c r="EC1180" s="4"/>
      <c r="ED1180" s="4"/>
      <c r="EE1180" s="4"/>
      <c r="EF1180" s="4"/>
      <c r="EG1180" s="4"/>
      <c r="EH1180" s="4"/>
      <c r="EI1180" s="4"/>
      <c r="EJ1180" s="4"/>
      <c r="EK1180" s="4"/>
      <c r="EL1180" s="4"/>
      <c r="EM1180" s="4"/>
      <c r="EN1180" s="4"/>
      <c r="EO1180" s="4"/>
      <c r="EP1180" s="4"/>
      <c r="EQ1180" s="4"/>
      <c r="ER1180" s="4"/>
      <c r="ES1180" s="4"/>
      <c r="ET1180" s="4"/>
      <c r="EU1180" s="4"/>
      <c r="EV1180" s="4"/>
      <c r="EW1180" s="4"/>
      <c r="EX1180" s="4"/>
      <c r="EY1180" s="4"/>
      <c r="EZ1180" s="4"/>
      <c r="FA1180" s="4"/>
      <c r="FB1180" s="4"/>
      <c r="FC1180" s="4"/>
      <c r="FD1180" s="4"/>
      <c r="FE1180" s="4"/>
      <c r="FF1180" s="4"/>
      <c r="FG1180" s="4"/>
      <c r="FH1180" s="4"/>
      <c r="FI1180" s="4"/>
      <c r="FJ1180" s="4"/>
      <c r="FK1180" s="4"/>
      <c r="FL1180" s="4"/>
      <c r="FM1180" s="4"/>
      <c r="FN1180" s="4"/>
      <c r="FO1180" s="4"/>
      <c r="FP1180" s="4"/>
      <c r="FQ1180" s="4"/>
      <c r="FR1180" s="4"/>
      <c r="FS1180" s="4"/>
      <c r="FT1180" s="4"/>
      <c r="FU1180" s="4"/>
      <c r="FV1180" s="4"/>
      <c r="FW1180" s="4"/>
      <c r="FX1180" s="4"/>
      <c r="FY1180" s="4"/>
      <c r="FZ1180" s="4"/>
      <c r="GA1180" s="4"/>
      <c r="GB1180" s="4"/>
      <c r="GC1180" s="4"/>
      <c r="GD1180" s="4"/>
      <c r="GE1180" s="4"/>
      <c r="GF1180" s="4"/>
      <c r="GG1180" s="4"/>
      <c r="GH1180" s="4"/>
      <c r="GI1180" s="4"/>
      <c r="GJ1180" s="4"/>
      <c r="GK1180" s="4"/>
      <c r="GL1180" s="4"/>
      <c r="GM1180" s="4"/>
      <c r="GN1180" s="4"/>
      <c r="GO1180" s="4"/>
      <c r="GP1180" s="4"/>
      <c r="GQ1180" s="4"/>
      <c r="GR1180" s="4"/>
      <c r="GS1180" s="4"/>
      <c r="GT1180" s="4"/>
      <c r="GU1180" s="4"/>
      <c r="GV1180" s="4"/>
      <c r="GW1180" s="4"/>
      <c r="GX1180" s="4"/>
      <c r="GY1180" s="4"/>
      <c r="GZ1180" s="4"/>
      <c r="HA1180" s="4"/>
      <c r="HB1180" s="4"/>
      <c r="HC1180" s="4"/>
      <c r="HD1180" s="4"/>
      <c r="HE1180" s="4"/>
      <c r="HF1180" s="4"/>
      <c r="HG1180" s="4"/>
      <c r="HH1180" s="4"/>
      <c r="HI1180" s="4"/>
      <c r="HJ1180" s="4"/>
      <c r="HK1180" s="4"/>
      <c r="HL1180" s="4"/>
      <c r="HM1180" s="4"/>
      <c r="HN1180" s="4"/>
      <c r="HO1180" s="4"/>
      <c r="HP1180" s="4"/>
      <c r="HQ1180" s="4"/>
      <c r="HR1180" s="4"/>
      <c r="HS1180" s="4"/>
      <c r="HT1180" s="4"/>
      <c r="HU1180" s="4"/>
      <c r="HV1180" s="4"/>
      <c r="HW1180" s="4"/>
      <c r="HX1180" s="4"/>
      <c r="HY1180" s="4"/>
      <c r="HZ1180" s="4"/>
      <c r="IA1180" s="4"/>
      <c r="IB1180" s="4"/>
      <c r="IC1180" s="4"/>
      <c r="ID1180" s="4"/>
      <c r="IE1180" s="4"/>
      <c r="IF1180" s="4"/>
      <c r="IG1180" s="4"/>
      <c r="IH1180" s="4"/>
      <c r="II1180" s="4"/>
      <c r="IJ1180" s="4"/>
      <c r="IK1180" s="4"/>
      <c r="IL1180" s="4"/>
      <c r="IM1180" s="4"/>
      <c r="IN1180" s="4"/>
      <c r="IO1180" s="4"/>
      <c r="IP1180" s="4"/>
      <c r="IQ1180" s="4"/>
      <c r="IR1180" s="4"/>
      <c r="IS1180" s="4"/>
      <c r="IT1180" s="4"/>
      <c r="IU1180" s="4"/>
      <c r="IV1180" s="4"/>
    </row>
    <row r="1181" spans="1:256" s="209" customFormat="1">
      <c r="A1181" s="121"/>
      <c r="B1181" s="115"/>
      <c r="C1181" s="116"/>
      <c r="D1181" s="117"/>
      <c r="E1181" s="118"/>
      <c r="F1181" s="119"/>
      <c r="G1181" s="120"/>
      <c r="H1181" s="5"/>
      <c r="I1181" s="39"/>
      <c r="J1181" s="40"/>
      <c r="K1181" s="41"/>
      <c r="L1181" s="37"/>
      <c r="N1181" s="38"/>
      <c r="O1181" s="38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  <c r="AC1181" s="4"/>
      <c r="AD1181" s="4"/>
      <c r="AE1181" s="4"/>
      <c r="AF1181" s="4"/>
      <c r="AG1181" s="4"/>
      <c r="AH1181" s="4"/>
      <c r="AI1181" s="4"/>
      <c r="AJ1181" s="4"/>
      <c r="AK1181" s="4"/>
      <c r="AL1181" s="4"/>
      <c r="AM1181" s="4"/>
      <c r="AN1181" s="4"/>
      <c r="AO1181" s="4"/>
      <c r="AP1181" s="4"/>
      <c r="AQ1181" s="4"/>
      <c r="AR1181" s="4"/>
      <c r="AS1181" s="4"/>
      <c r="AT1181" s="4"/>
      <c r="AU1181" s="4"/>
      <c r="AV1181" s="4"/>
      <c r="AW1181" s="4"/>
      <c r="AX1181" s="4"/>
      <c r="AY1181" s="4"/>
      <c r="AZ1181" s="4"/>
      <c r="BA1181" s="4"/>
      <c r="BB1181" s="4"/>
      <c r="BC1181" s="4"/>
      <c r="BD1181" s="4"/>
      <c r="BE1181" s="4"/>
      <c r="BF1181" s="4"/>
      <c r="BG1181" s="4"/>
      <c r="BH1181" s="4"/>
      <c r="BI1181" s="4"/>
      <c r="BJ1181" s="4"/>
      <c r="BK1181" s="4"/>
      <c r="BL1181" s="4"/>
      <c r="BM1181" s="4"/>
      <c r="BN1181" s="4"/>
      <c r="BO1181" s="4"/>
      <c r="BP1181" s="4"/>
      <c r="BQ1181" s="4"/>
      <c r="BR1181" s="4"/>
      <c r="BS1181" s="4"/>
      <c r="BT1181" s="4"/>
      <c r="BU1181" s="4"/>
      <c r="BV1181" s="4"/>
      <c r="BW1181" s="4"/>
      <c r="BX1181" s="4"/>
      <c r="BY1181" s="4"/>
      <c r="BZ1181" s="4"/>
      <c r="CA1181" s="4"/>
      <c r="CB1181" s="4"/>
      <c r="CC1181" s="4"/>
      <c r="CD1181" s="4"/>
      <c r="CE1181" s="4"/>
      <c r="CF1181" s="4"/>
      <c r="CG1181" s="4"/>
      <c r="CH1181" s="4"/>
      <c r="CI1181" s="4"/>
      <c r="CJ1181" s="4"/>
      <c r="CK1181" s="4"/>
      <c r="CL1181" s="4"/>
      <c r="CM1181" s="4"/>
      <c r="CN1181" s="4"/>
      <c r="CO1181" s="4"/>
      <c r="CP1181" s="4"/>
      <c r="CQ1181" s="4"/>
      <c r="CR1181" s="4"/>
      <c r="CS1181" s="4"/>
      <c r="CT1181" s="4"/>
      <c r="CU1181" s="4"/>
      <c r="CV1181" s="4"/>
      <c r="CW1181" s="4"/>
      <c r="CX1181" s="4"/>
      <c r="CY1181" s="4"/>
      <c r="CZ1181" s="4"/>
      <c r="DA1181" s="4"/>
      <c r="DB1181" s="4"/>
      <c r="DC1181" s="4"/>
      <c r="DD1181" s="4"/>
      <c r="DE1181" s="4"/>
      <c r="DF1181" s="4"/>
      <c r="DG1181" s="4"/>
      <c r="DH1181" s="4"/>
      <c r="DI1181" s="4"/>
      <c r="DJ1181" s="4"/>
      <c r="DK1181" s="4"/>
      <c r="DL1181" s="4"/>
      <c r="DM1181" s="4"/>
      <c r="DN1181" s="4"/>
      <c r="DO1181" s="4"/>
      <c r="DP1181" s="4"/>
      <c r="DQ1181" s="4"/>
      <c r="DR1181" s="4"/>
      <c r="DS1181" s="4"/>
      <c r="DT1181" s="4"/>
      <c r="DU1181" s="4"/>
      <c r="DV1181" s="4"/>
      <c r="DW1181" s="4"/>
      <c r="DX1181" s="4"/>
      <c r="DY1181" s="4"/>
      <c r="DZ1181" s="4"/>
      <c r="EA1181" s="4"/>
      <c r="EB1181" s="4"/>
      <c r="EC1181" s="4"/>
      <c r="ED1181" s="4"/>
      <c r="EE1181" s="4"/>
      <c r="EF1181" s="4"/>
      <c r="EG1181" s="4"/>
      <c r="EH1181" s="4"/>
      <c r="EI1181" s="4"/>
      <c r="EJ1181" s="4"/>
      <c r="EK1181" s="4"/>
      <c r="EL1181" s="4"/>
      <c r="EM1181" s="4"/>
      <c r="EN1181" s="4"/>
      <c r="EO1181" s="4"/>
      <c r="EP1181" s="4"/>
      <c r="EQ1181" s="4"/>
      <c r="ER1181" s="4"/>
      <c r="ES1181" s="4"/>
      <c r="ET1181" s="4"/>
      <c r="EU1181" s="4"/>
      <c r="EV1181" s="4"/>
      <c r="EW1181" s="4"/>
      <c r="EX1181" s="4"/>
      <c r="EY1181" s="4"/>
      <c r="EZ1181" s="4"/>
      <c r="FA1181" s="4"/>
      <c r="FB1181" s="4"/>
      <c r="FC1181" s="4"/>
      <c r="FD1181" s="4"/>
      <c r="FE1181" s="4"/>
      <c r="FF1181" s="4"/>
      <c r="FG1181" s="4"/>
      <c r="FH1181" s="4"/>
      <c r="FI1181" s="4"/>
      <c r="FJ1181" s="4"/>
      <c r="FK1181" s="4"/>
      <c r="FL1181" s="4"/>
      <c r="FM1181" s="4"/>
      <c r="FN1181" s="4"/>
      <c r="FO1181" s="4"/>
      <c r="FP1181" s="4"/>
      <c r="FQ1181" s="4"/>
      <c r="FR1181" s="4"/>
      <c r="FS1181" s="4"/>
      <c r="FT1181" s="4"/>
      <c r="FU1181" s="4"/>
      <c r="FV1181" s="4"/>
      <c r="FW1181" s="4"/>
      <c r="FX1181" s="4"/>
      <c r="FY1181" s="4"/>
      <c r="FZ1181" s="4"/>
      <c r="GA1181" s="4"/>
      <c r="GB1181" s="4"/>
      <c r="GC1181" s="4"/>
      <c r="GD1181" s="4"/>
      <c r="GE1181" s="4"/>
      <c r="GF1181" s="4"/>
      <c r="GG1181" s="4"/>
      <c r="GH1181" s="4"/>
      <c r="GI1181" s="4"/>
      <c r="GJ1181" s="4"/>
      <c r="GK1181" s="4"/>
      <c r="GL1181" s="4"/>
      <c r="GM1181" s="4"/>
      <c r="GN1181" s="4"/>
      <c r="GO1181" s="4"/>
      <c r="GP1181" s="4"/>
      <c r="GQ1181" s="4"/>
      <c r="GR1181" s="4"/>
      <c r="GS1181" s="4"/>
      <c r="GT1181" s="4"/>
      <c r="GU1181" s="4"/>
      <c r="GV1181" s="4"/>
      <c r="GW1181" s="4"/>
      <c r="GX1181" s="4"/>
      <c r="GY1181" s="4"/>
      <c r="GZ1181" s="4"/>
      <c r="HA1181" s="4"/>
      <c r="HB1181" s="4"/>
      <c r="HC1181" s="4"/>
      <c r="HD1181" s="4"/>
      <c r="HE1181" s="4"/>
      <c r="HF1181" s="4"/>
      <c r="HG1181" s="4"/>
      <c r="HH1181" s="4"/>
      <c r="HI1181" s="4"/>
      <c r="HJ1181" s="4"/>
      <c r="HK1181" s="4"/>
      <c r="HL1181" s="4"/>
      <c r="HM1181" s="4"/>
      <c r="HN1181" s="4"/>
      <c r="HO1181" s="4"/>
      <c r="HP1181" s="4"/>
      <c r="HQ1181" s="4"/>
      <c r="HR1181" s="4"/>
      <c r="HS1181" s="4"/>
      <c r="HT1181" s="4"/>
      <c r="HU1181" s="4"/>
      <c r="HV1181" s="4"/>
      <c r="HW1181" s="4"/>
      <c r="HX1181" s="4"/>
      <c r="HY1181" s="4"/>
      <c r="HZ1181" s="4"/>
      <c r="IA1181" s="4"/>
      <c r="IB1181" s="4"/>
      <c r="IC1181" s="4"/>
      <c r="ID1181" s="4"/>
      <c r="IE1181" s="4"/>
      <c r="IF1181" s="4"/>
      <c r="IG1181" s="4"/>
      <c r="IH1181" s="4"/>
      <c r="II1181" s="4"/>
      <c r="IJ1181" s="4"/>
      <c r="IK1181" s="4"/>
      <c r="IL1181" s="4"/>
      <c r="IM1181" s="4"/>
      <c r="IN1181" s="4"/>
      <c r="IO1181" s="4"/>
      <c r="IP1181" s="4"/>
      <c r="IQ1181" s="4"/>
      <c r="IR1181" s="4"/>
      <c r="IS1181" s="4"/>
      <c r="IT1181" s="4"/>
      <c r="IU1181" s="4"/>
      <c r="IV1181" s="4"/>
    </row>
    <row r="1182" spans="1:256" s="209" customFormat="1">
      <c r="A1182" s="121"/>
      <c r="B1182" s="115"/>
      <c r="C1182" s="116"/>
      <c r="D1182" s="117"/>
      <c r="E1182" s="118"/>
      <c r="F1182" s="119"/>
      <c r="G1182" s="120"/>
      <c r="H1182" s="5"/>
      <c r="I1182" s="39"/>
      <c r="J1182" s="40"/>
      <c r="K1182" s="41"/>
      <c r="L1182" s="37"/>
      <c r="N1182" s="38"/>
      <c r="O1182" s="38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  <c r="AC1182" s="4"/>
      <c r="AD1182" s="4"/>
      <c r="AE1182" s="4"/>
      <c r="AF1182" s="4"/>
      <c r="AG1182" s="4"/>
      <c r="AH1182" s="4"/>
      <c r="AI1182" s="4"/>
      <c r="AJ1182" s="4"/>
      <c r="AK1182" s="4"/>
      <c r="AL1182" s="4"/>
      <c r="AM1182" s="4"/>
      <c r="AN1182" s="4"/>
      <c r="AO1182" s="4"/>
      <c r="AP1182" s="4"/>
      <c r="AQ1182" s="4"/>
      <c r="AR1182" s="4"/>
      <c r="AS1182" s="4"/>
      <c r="AT1182" s="4"/>
      <c r="AU1182" s="4"/>
      <c r="AV1182" s="4"/>
      <c r="AW1182" s="4"/>
      <c r="AX1182" s="4"/>
      <c r="AY1182" s="4"/>
      <c r="AZ1182" s="4"/>
      <c r="BA1182" s="4"/>
      <c r="BB1182" s="4"/>
      <c r="BC1182" s="4"/>
      <c r="BD1182" s="4"/>
      <c r="BE1182" s="4"/>
      <c r="BF1182" s="4"/>
      <c r="BG1182" s="4"/>
      <c r="BH1182" s="4"/>
      <c r="BI1182" s="4"/>
      <c r="BJ1182" s="4"/>
      <c r="BK1182" s="4"/>
      <c r="BL1182" s="4"/>
      <c r="BM1182" s="4"/>
      <c r="BN1182" s="4"/>
      <c r="BO1182" s="4"/>
      <c r="BP1182" s="4"/>
      <c r="BQ1182" s="4"/>
      <c r="BR1182" s="4"/>
      <c r="BS1182" s="4"/>
      <c r="BT1182" s="4"/>
      <c r="BU1182" s="4"/>
      <c r="BV1182" s="4"/>
      <c r="BW1182" s="4"/>
      <c r="BX1182" s="4"/>
      <c r="BY1182" s="4"/>
      <c r="BZ1182" s="4"/>
      <c r="CA1182" s="4"/>
      <c r="CB1182" s="4"/>
      <c r="CC1182" s="4"/>
      <c r="CD1182" s="4"/>
      <c r="CE1182" s="4"/>
      <c r="CF1182" s="4"/>
      <c r="CG1182" s="4"/>
      <c r="CH1182" s="4"/>
      <c r="CI1182" s="4"/>
      <c r="CJ1182" s="4"/>
      <c r="CK1182" s="4"/>
      <c r="CL1182" s="4"/>
      <c r="CM1182" s="4"/>
      <c r="CN1182" s="4"/>
      <c r="CO1182" s="4"/>
      <c r="CP1182" s="4"/>
      <c r="CQ1182" s="4"/>
      <c r="CR1182" s="4"/>
      <c r="CS1182" s="4"/>
      <c r="CT1182" s="4"/>
      <c r="CU1182" s="4"/>
      <c r="CV1182" s="4"/>
      <c r="CW1182" s="4"/>
      <c r="CX1182" s="4"/>
      <c r="CY1182" s="4"/>
      <c r="CZ1182" s="4"/>
      <c r="DA1182" s="4"/>
      <c r="DB1182" s="4"/>
      <c r="DC1182" s="4"/>
      <c r="DD1182" s="4"/>
      <c r="DE1182" s="4"/>
      <c r="DF1182" s="4"/>
      <c r="DG1182" s="4"/>
      <c r="DH1182" s="4"/>
      <c r="DI1182" s="4"/>
      <c r="DJ1182" s="4"/>
      <c r="DK1182" s="4"/>
      <c r="DL1182" s="4"/>
      <c r="DM1182" s="4"/>
      <c r="DN1182" s="4"/>
      <c r="DO1182" s="4"/>
      <c r="DP1182" s="4"/>
      <c r="DQ1182" s="4"/>
      <c r="DR1182" s="4"/>
      <c r="DS1182" s="4"/>
      <c r="DT1182" s="4"/>
      <c r="DU1182" s="4"/>
      <c r="DV1182" s="4"/>
      <c r="DW1182" s="4"/>
      <c r="DX1182" s="4"/>
      <c r="DY1182" s="4"/>
      <c r="DZ1182" s="4"/>
      <c r="EA1182" s="4"/>
      <c r="EB1182" s="4"/>
      <c r="EC1182" s="4"/>
      <c r="ED1182" s="4"/>
      <c r="EE1182" s="4"/>
      <c r="EF1182" s="4"/>
      <c r="EG1182" s="4"/>
      <c r="EH1182" s="4"/>
      <c r="EI1182" s="4"/>
      <c r="EJ1182" s="4"/>
      <c r="EK1182" s="4"/>
      <c r="EL1182" s="4"/>
      <c r="EM1182" s="4"/>
      <c r="EN1182" s="4"/>
      <c r="EO1182" s="4"/>
      <c r="EP1182" s="4"/>
      <c r="EQ1182" s="4"/>
      <c r="ER1182" s="4"/>
      <c r="ES1182" s="4"/>
      <c r="ET1182" s="4"/>
      <c r="EU1182" s="4"/>
      <c r="EV1182" s="4"/>
      <c r="EW1182" s="4"/>
      <c r="EX1182" s="4"/>
      <c r="EY1182" s="4"/>
      <c r="EZ1182" s="4"/>
      <c r="FA1182" s="4"/>
      <c r="FB1182" s="4"/>
      <c r="FC1182" s="4"/>
      <c r="FD1182" s="4"/>
      <c r="FE1182" s="4"/>
      <c r="FF1182" s="4"/>
      <c r="FG1182" s="4"/>
      <c r="FH1182" s="4"/>
      <c r="FI1182" s="4"/>
      <c r="FJ1182" s="4"/>
      <c r="FK1182" s="4"/>
      <c r="FL1182" s="4"/>
      <c r="FM1182" s="4"/>
      <c r="FN1182" s="4"/>
      <c r="FO1182" s="4"/>
      <c r="FP1182" s="4"/>
      <c r="FQ1182" s="4"/>
      <c r="FR1182" s="4"/>
      <c r="FS1182" s="4"/>
      <c r="FT1182" s="4"/>
      <c r="FU1182" s="4"/>
      <c r="FV1182" s="4"/>
      <c r="FW1182" s="4"/>
      <c r="FX1182" s="4"/>
      <c r="FY1182" s="4"/>
      <c r="FZ1182" s="4"/>
      <c r="GA1182" s="4"/>
      <c r="GB1182" s="4"/>
      <c r="GC1182" s="4"/>
      <c r="GD1182" s="4"/>
      <c r="GE1182" s="4"/>
      <c r="GF1182" s="4"/>
      <c r="GG1182" s="4"/>
      <c r="GH1182" s="4"/>
      <c r="GI1182" s="4"/>
      <c r="GJ1182" s="4"/>
      <c r="GK1182" s="4"/>
      <c r="GL1182" s="4"/>
      <c r="GM1182" s="4"/>
      <c r="GN1182" s="4"/>
      <c r="GO1182" s="4"/>
      <c r="GP1182" s="4"/>
      <c r="GQ1182" s="4"/>
      <c r="GR1182" s="4"/>
      <c r="GS1182" s="4"/>
      <c r="GT1182" s="4"/>
      <c r="GU1182" s="4"/>
      <c r="GV1182" s="4"/>
      <c r="GW1182" s="4"/>
      <c r="GX1182" s="4"/>
      <c r="GY1182" s="4"/>
      <c r="GZ1182" s="4"/>
      <c r="HA1182" s="4"/>
      <c r="HB1182" s="4"/>
      <c r="HC1182" s="4"/>
      <c r="HD1182" s="4"/>
      <c r="HE1182" s="4"/>
      <c r="HF1182" s="4"/>
      <c r="HG1182" s="4"/>
      <c r="HH1182" s="4"/>
      <c r="HI1182" s="4"/>
      <c r="HJ1182" s="4"/>
      <c r="HK1182" s="4"/>
      <c r="HL1182" s="4"/>
      <c r="HM1182" s="4"/>
      <c r="HN1182" s="4"/>
      <c r="HO1182" s="4"/>
      <c r="HP1182" s="4"/>
      <c r="HQ1182" s="4"/>
      <c r="HR1182" s="4"/>
      <c r="HS1182" s="4"/>
      <c r="HT1182" s="4"/>
      <c r="HU1182" s="4"/>
      <c r="HV1182" s="4"/>
      <c r="HW1182" s="4"/>
      <c r="HX1182" s="4"/>
      <c r="HY1182" s="4"/>
      <c r="HZ1182" s="4"/>
      <c r="IA1182" s="4"/>
      <c r="IB1182" s="4"/>
      <c r="IC1182" s="4"/>
      <c r="ID1182" s="4"/>
      <c r="IE1182" s="4"/>
      <c r="IF1182" s="4"/>
      <c r="IG1182" s="4"/>
      <c r="IH1182" s="4"/>
      <c r="II1182" s="4"/>
      <c r="IJ1182" s="4"/>
      <c r="IK1182" s="4"/>
      <c r="IL1182" s="4"/>
      <c r="IM1182" s="4"/>
      <c r="IN1182" s="4"/>
      <c r="IO1182" s="4"/>
      <c r="IP1182" s="4"/>
      <c r="IQ1182" s="4"/>
      <c r="IR1182" s="4"/>
      <c r="IS1182" s="4"/>
      <c r="IT1182" s="4"/>
      <c r="IU1182" s="4"/>
      <c r="IV1182" s="4"/>
    </row>
    <row r="1183" spans="1:256" s="209" customFormat="1">
      <c r="A1183" s="121"/>
      <c r="B1183" s="115"/>
      <c r="C1183" s="116"/>
      <c r="D1183" s="117"/>
      <c r="E1183" s="118"/>
      <c r="F1183" s="119"/>
      <c r="G1183" s="120"/>
      <c r="H1183" s="5"/>
      <c r="I1183" s="39"/>
      <c r="J1183" s="40"/>
      <c r="K1183" s="41"/>
      <c r="L1183" s="37"/>
      <c r="N1183" s="38"/>
      <c r="O1183" s="38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  <c r="AC1183" s="4"/>
      <c r="AD1183" s="4"/>
      <c r="AE1183" s="4"/>
      <c r="AF1183" s="4"/>
      <c r="AG1183" s="4"/>
      <c r="AH1183" s="4"/>
      <c r="AI1183" s="4"/>
      <c r="AJ1183" s="4"/>
      <c r="AK1183" s="4"/>
      <c r="AL1183" s="4"/>
      <c r="AM1183" s="4"/>
      <c r="AN1183" s="4"/>
      <c r="AO1183" s="4"/>
      <c r="AP1183" s="4"/>
      <c r="AQ1183" s="4"/>
      <c r="AR1183" s="4"/>
      <c r="AS1183" s="4"/>
      <c r="AT1183" s="4"/>
      <c r="AU1183" s="4"/>
      <c r="AV1183" s="4"/>
      <c r="AW1183" s="4"/>
      <c r="AX1183" s="4"/>
      <c r="AY1183" s="4"/>
      <c r="AZ1183" s="4"/>
      <c r="BA1183" s="4"/>
      <c r="BB1183" s="4"/>
      <c r="BC1183" s="4"/>
      <c r="BD1183" s="4"/>
      <c r="BE1183" s="4"/>
      <c r="BF1183" s="4"/>
      <c r="BG1183" s="4"/>
      <c r="BH1183" s="4"/>
      <c r="BI1183" s="4"/>
      <c r="BJ1183" s="4"/>
      <c r="BK1183" s="4"/>
      <c r="BL1183" s="4"/>
      <c r="BM1183" s="4"/>
      <c r="BN1183" s="4"/>
      <c r="BO1183" s="4"/>
      <c r="BP1183" s="4"/>
      <c r="BQ1183" s="4"/>
      <c r="BR1183" s="4"/>
      <c r="BS1183" s="4"/>
      <c r="BT1183" s="4"/>
      <c r="BU1183" s="4"/>
      <c r="BV1183" s="4"/>
      <c r="BW1183" s="4"/>
      <c r="BX1183" s="4"/>
      <c r="BY1183" s="4"/>
      <c r="BZ1183" s="4"/>
      <c r="CA1183" s="4"/>
      <c r="CB1183" s="4"/>
      <c r="CC1183" s="4"/>
      <c r="CD1183" s="4"/>
      <c r="CE1183" s="4"/>
      <c r="CF1183" s="4"/>
      <c r="CG1183" s="4"/>
      <c r="CH1183" s="4"/>
      <c r="CI1183" s="4"/>
      <c r="CJ1183" s="4"/>
      <c r="CK1183" s="4"/>
      <c r="CL1183" s="4"/>
      <c r="CM1183" s="4"/>
      <c r="CN1183" s="4"/>
      <c r="CO1183" s="4"/>
      <c r="CP1183" s="4"/>
      <c r="CQ1183" s="4"/>
      <c r="CR1183" s="4"/>
      <c r="CS1183" s="4"/>
      <c r="CT1183" s="4"/>
      <c r="CU1183" s="4"/>
      <c r="CV1183" s="4"/>
      <c r="CW1183" s="4"/>
      <c r="CX1183" s="4"/>
      <c r="CY1183" s="4"/>
      <c r="CZ1183" s="4"/>
      <c r="DA1183" s="4"/>
      <c r="DB1183" s="4"/>
      <c r="DC1183" s="4"/>
      <c r="DD1183" s="4"/>
      <c r="DE1183" s="4"/>
      <c r="DF1183" s="4"/>
      <c r="DG1183" s="4"/>
      <c r="DH1183" s="4"/>
      <c r="DI1183" s="4"/>
      <c r="DJ1183" s="4"/>
      <c r="DK1183" s="4"/>
      <c r="DL1183" s="4"/>
      <c r="DM1183" s="4"/>
      <c r="DN1183" s="4"/>
      <c r="DO1183" s="4"/>
      <c r="DP1183" s="4"/>
      <c r="DQ1183" s="4"/>
      <c r="DR1183" s="4"/>
      <c r="DS1183" s="4"/>
      <c r="DT1183" s="4"/>
      <c r="DU1183" s="4"/>
      <c r="DV1183" s="4"/>
      <c r="DW1183" s="4"/>
      <c r="DX1183" s="4"/>
      <c r="DY1183" s="4"/>
      <c r="DZ1183" s="4"/>
      <c r="EA1183" s="4"/>
      <c r="EB1183" s="4"/>
      <c r="EC1183" s="4"/>
      <c r="ED1183" s="4"/>
      <c r="EE1183" s="4"/>
      <c r="EF1183" s="4"/>
      <c r="EG1183" s="4"/>
      <c r="EH1183" s="4"/>
      <c r="EI1183" s="4"/>
      <c r="EJ1183" s="4"/>
      <c r="EK1183" s="4"/>
      <c r="EL1183" s="4"/>
      <c r="EM1183" s="4"/>
      <c r="EN1183" s="4"/>
      <c r="EO1183" s="4"/>
      <c r="EP1183" s="4"/>
      <c r="EQ1183" s="4"/>
      <c r="ER1183" s="4"/>
      <c r="ES1183" s="4"/>
      <c r="ET1183" s="4"/>
      <c r="EU1183" s="4"/>
      <c r="EV1183" s="4"/>
      <c r="EW1183" s="4"/>
      <c r="EX1183" s="4"/>
      <c r="EY1183" s="4"/>
      <c r="EZ1183" s="4"/>
      <c r="FA1183" s="4"/>
      <c r="FB1183" s="4"/>
      <c r="FC1183" s="4"/>
      <c r="FD1183" s="4"/>
      <c r="FE1183" s="4"/>
      <c r="FF1183" s="4"/>
      <c r="FG1183" s="4"/>
      <c r="FH1183" s="4"/>
      <c r="FI1183" s="4"/>
      <c r="FJ1183" s="4"/>
      <c r="FK1183" s="4"/>
      <c r="FL1183" s="4"/>
      <c r="FM1183" s="4"/>
      <c r="FN1183" s="4"/>
      <c r="FO1183" s="4"/>
      <c r="FP1183" s="4"/>
      <c r="FQ1183" s="4"/>
      <c r="FR1183" s="4"/>
      <c r="FS1183" s="4"/>
      <c r="FT1183" s="4"/>
      <c r="FU1183" s="4"/>
      <c r="FV1183" s="4"/>
      <c r="FW1183" s="4"/>
      <c r="FX1183" s="4"/>
      <c r="FY1183" s="4"/>
      <c r="FZ1183" s="4"/>
      <c r="GA1183" s="4"/>
      <c r="GB1183" s="4"/>
      <c r="GC1183" s="4"/>
      <c r="GD1183" s="4"/>
      <c r="GE1183" s="4"/>
      <c r="GF1183" s="4"/>
      <c r="GG1183" s="4"/>
      <c r="GH1183" s="4"/>
      <c r="GI1183" s="4"/>
      <c r="GJ1183" s="4"/>
      <c r="GK1183" s="4"/>
      <c r="GL1183" s="4"/>
      <c r="GM1183" s="4"/>
      <c r="GN1183" s="4"/>
      <c r="GO1183" s="4"/>
      <c r="GP1183" s="4"/>
      <c r="GQ1183" s="4"/>
      <c r="GR1183" s="4"/>
      <c r="GS1183" s="4"/>
      <c r="GT1183" s="4"/>
      <c r="GU1183" s="4"/>
      <c r="GV1183" s="4"/>
      <c r="GW1183" s="4"/>
      <c r="GX1183" s="4"/>
      <c r="GY1183" s="4"/>
      <c r="GZ1183" s="4"/>
      <c r="HA1183" s="4"/>
      <c r="HB1183" s="4"/>
      <c r="HC1183" s="4"/>
      <c r="HD1183" s="4"/>
      <c r="HE1183" s="4"/>
      <c r="HF1183" s="4"/>
      <c r="HG1183" s="4"/>
      <c r="HH1183" s="4"/>
      <c r="HI1183" s="4"/>
      <c r="HJ1183" s="4"/>
      <c r="HK1183" s="4"/>
      <c r="HL1183" s="4"/>
      <c r="HM1183" s="4"/>
      <c r="HN1183" s="4"/>
      <c r="HO1183" s="4"/>
      <c r="HP1183" s="4"/>
      <c r="HQ1183" s="4"/>
      <c r="HR1183" s="4"/>
      <c r="HS1183" s="4"/>
      <c r="HT1183" s="4"/>
      <c r="HU1183" s="4"/>
      <c r="HV1183" s="4"/>
      <c r="HW1183" s="4"/>
      <c r="HX1183" s="4"/>
      <c r="HY1183" s="4"/>
      <c r="HZ1183" s="4"/>
      <c r="IA1183" s="4"/>
      <c r="IB1183" s="4"/>
      <c r="IC1183" s="4"/>
      <c r="ID1183" s="4"/>
      <c r="IE1183" s="4"/>
      <c r="IF1183" s="4"/>
      <c r="IG1183" s="4"/>
      <c r="IH1183" s="4"/>
      <c r="II1183" s="4"/>
      <c r="IJ1183" s="4"/>
      <c r="IK1183" s="4"/>
      <c r="IL1183" s="4"/>
      <c r="IM1183" s="4"/>
      <c r="IN1183" s="4"/>
      <c r="IO1183" s="4"/>
      <c r="IP1183" s="4"/>
      <c r="IQ1183" s="4"/>
      <c r="IR1183" s="4"/>
      <c r="IS1183" s="4"/>
      <c r="IT1183" s="4"/>
      <c r="IU1183" s="4"/>
      <c r="IV1183" s="4"/>
    </row>
    <row r="1184" spans="1:256" s="209" customFormat="1">
      <c r="A1184" s="121"/>
      <c r="B1184" s="115"/>
      <c r="C1184" s="116"/>
      <c r="D1184" s="117"/>
      <c r="E1184" s="118"/>
      <c r="F1184" s="119"/>
      <c r="G1184" s="120"/>
      <c r="H1184" s="5"/>
      <c r="I1184" s="39"/>
      <c r="J1184" s="40"/>
      <c r="K1184" s="41"/>
      <c r="L1184" s="37"/>
      <c r="N1184" s="38"/>
      <c r="O1184" s="38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  <c r="AL1184" s="4"/>
      <c r="AM1184" s="4"/>
      <c r="AN1184" s="4"/>
      <c r="AO1184" s="4"/>
      <c r="AP1184" s="4"/>
      <c r="AQ1184" s="4"/>
      <c r="AR1184" s="4"/>
      <c r="AS1184" s="4"/>
      <c r="AT1184" s="4"/>
      <c r="AU1184" s="4"/>
      <c r="AV1184" s="4"/>
      <c r="AW1184" s="4"/>
      <c r="AX1184" s="4"/>
      <c r="AY1184" s="4"/>
      <c r="AZ1184" s="4"/>
      <c r="BA1184" s="4"/>
      <c r="BB1184" s="4"/>
      <c r="BC1184" s="4"/>
      <c r="BD1184" s="4"/>
      <c r="BE1184" s="4"/>
      <c r="BF1184" s="4"/>
      <c r="BG1184" s="4"/>
      <c r="BH1184" s="4"/>
      <c r="BI1184" s="4"/>
      <c r="BJ1184" s="4"/>
      <c r="BK1184" s="4"/>
      <c r="BL1184" s="4"/>
      <c r="BM1184" s="4"/>
      <c r="BN1184" s="4"/>
      <c r="BO1184" s="4"/>
      <c r="BP1184" s="4"/>
      <c r="BQ1184" s="4"/>
      <c r="BR1184" s="4"/>
      <c r="BS1184" s="4"/>
      <c r="BT1184" s="4"/>
      <c r="BU1184" s="4"/>
      <c r="BV1184" s="4"/>
      <c r="BW1184" s="4"/>
      <c r="BX1184" s="4"/>
      <c r="BY1184" s="4"/>
      <c r="BZ1184" s="4"/>
      <c r="CA1184" s="4"/>
      <c r="CB1184" s="4"/>
      <c r="CC1184" s="4"/>
      <c r="CD1184" s="4"/>
      <c r="CE1184" s="4"/>
      <c r="CF1184" s="4"/>
      <c r="CG1184" s="4"/>
      <c r="CH1184" s="4"/>
      <c r="CI1184" s="4"/>
      <c r="CJ1184" s="4"/>
      <c r="CK1184" s="4"/>
      <c r="CL1184" s="4"/>
      <c r="CM1184" s="4"/>
      <c r="CN1184" s="4"/>
      <c r="CO1184" s="4"/>
      <c r="CP1184" s="4"/>
      <c r="CQ1184" s="4"/>
      <c r="CR1184" s="4"/>
      <c r="CS1184" s="4"/>
      <c r="CT1184" s="4"/>
      <c r="CU1184" s="4"/>
      <c r="CV1184" s="4"/>
      <c r="CW1184" s="4"/>
      <c r="CX1184" s="4"/>
      <c r="CY1184" s="4"/>
      <c r="CZ1184" s="4"/>
      <c r="DA1184" s="4"/>
      <c r="DB1184" s="4"/>
      <c r="DC1184" s="4"/>
      <c r="DD1184" s="4"/>
      <c r="DE1184" s="4"/>
      <c r="DF1184" s="4"/>
      <c r="DG1184" s="4"/>
      <c r="DH1184" s="4"/>
      <c r="DI1184" s="4"/>
      <c r="DJ1184" s="4"/>
      <c r="DK1184" s="4"/>
      <c r="DL1184" s="4"/>
      <c r="DM1184" s="4"/>
      <c r="DN1184" s="4"/>
      <c r="DO1184" s="4"/>
      <c r="DP1184" s="4"/>
      <c r="DQ1184" s="4"/>
      <c r="DR1184" s="4"/>
      <c r="DS1184" s="4"/>
      <c r="DT1184" s="4"/>
      <c r="DU1184" s="4"/>
      <c r="DV1184" s="4"/>
      <c r="DW1184" s="4"/>
      <c r="DX1184" s="4"/>
      <c r="DY1184" s="4"/>
      <c r="DZ1184" s="4"/>
      <c r="EA1184" s="4"/>
      <c r="EB1184" s="4"/>
      <c r="EC1184" s="4"/>
      <c r="ED1184" s="4"/>
      <c r="EE1184" s="4"/>
      <c r="EF1184" s="4"/>
      <c r="EG1184" s="4"/>
      <c r="EH1184" s="4"/>
      <c r="EI1184" s="4"/>
      <c r="EJ1184" s="4"/>
      <c r="EK1184" s="4"/>
      <c r="EL1184" s="4"/>
      <c r="EM1184" s="4"/>
      <c r="EN1184" s="4"/>
      <c r="EO1184" s="4"/>
      <c r="EP1184" s="4"/>
      <c r="EQ1184" s="4"/>
      <c r="ER1184" s="4"/>
      <c r="ES1184" s="4"/>
      <c r="ET1184" s="4"/>
      <c r="EU1184" s="4"/>
      <c r="EV1184" s="4"/>
      <c r="EW1184" s="4"/>
      <c r="EX1184" s="4"/>
      <c r="EY1184" s="4"/>
      <c r="EZ1184" s="4"/>
      <c r="FA1184" s="4"/>
      <c r="FB1184" s="4"/>
      <c r="FC1184" s="4"/>
      <c r="FD1184" s="4"/>
      <c r="FE1184" s="4"/>
      <c r="FF1184" s="4"/>
      <c r="FG1184" s="4"/>
      <c r="FH1184" s="4"/>
      <c r="FI1184" s="4"/>
      <c r="FJ1184" s="4"/>
      <c r="FK1184" s="4"/>
      <c r="FL1184" s="4"/>
      <c r="FM1184" s="4"/>
      <c r="FN1184" s="4"/>
      <c r="FO1184" s="4"/>
      <c r="FP1184" s="4"/>
      <c r="FQ1184" s="4"/>
      <c r="FR1184" s="4"/>
      <c r="FS1184" s="4"/>
      <c r="FT1184" s="4"/>
      <c r="FU1184" s="4"/>
      <c r="FV1184" s="4"/>
      <c r="FW1184" s="4"/>
      <c r="FX1184" s="4"/>
      <c r="FY1184" s="4"/>
      <c r="FZ1184" s="4"/>
      <c r="GA1184" s="4"/>
      <c r="GB1184" s="4"/>
      <c r="GC1184" s="4"/>
      <c r="GD1184" s="4"/>
      <c r="GE1184" s="4"/>
      <c r="GF1184" s="4"/>
      <c r="GG1184" s="4"/>
      <c r="GH1184" s="4"/>
      <c r="GI1184" s="4"/>
      <c r="GJ1184" s="4"/>
      <c r="GK1184" s="4"/>
      <c r="GL1184" s="4"/>
      <c r="GM1184" s="4"/>
      <c r="GN1184" s="4"/>
      <c r="GO1184" s="4"/>
      <c r="GP1184" s="4"/>
      <c r="GQ1184" s="4"/>
      <c r="GR1184" s="4"/>
      <c r="GS1184" s="4"/>
      <c r="GT1184" s="4"/>
      <c r="GU1184" s="4"/>
      <c r="GV1184" s="4"/>
      <c r="GW1184" s="4"/>
      <c r="GX1184" s="4"/>
      <c r="GY1184" s="4"/>
      <c r="GZ1184" s="4"/>
      <c r="HA1184" s="4"/>
      <c r="HB1184" s="4"/>
      <c r="HC1184" s="4"/>
      <c r="HD1184" s="4"/>
      <c r="HE1184" s="4"/>
      <c r="HF1184" s="4"/>
      <c r="HG1184" s="4"/>
      <c r="HH1184" s="4"/>
      <c r="HI1184" s="4"/>
      <c r="HJ1184" s="4"/>
      <c r="HK1184" s="4"/>
      <c r="HL1184" s="4"/>
      <c r="HM1184" s="4"/>
      <c r="HN1184" s="4"/>
      <c r="HO1184" s="4"/>
      <c r="HP1184" s="4"/>
      <c r="HQ1184" s="4"/>
      <c r="HR1184" s="4"/>
      <c r="HS1184" s="4"/>
      <c r="HT1184" s="4"/>
      <c r="HU1184" s="4"/>
      <c r="HV1184" s="4"/>
      <c r="HW1184" s="4"/>
      <c r="HX1184" s="4"/>
      <c r="HY1184" s="4"/>
      <c r="HZ1184" s="4"/>
      <c r="IA1184" s="4"/>
      <c r="IB1184" s="4"/>
      <c r="IC1184" s="4"/>
      <c r="ID1184" s="4"/>
      <c r="IE1184" s="4"/>
      <c r="IF1184" s="4"/>
      <c r="IG1184" s="4"/>
      <c r="IH1184" s="4"/>
      <c r="II1184" s="4"/>
      <c r="IJ1184" s="4"/>
      <c r="IK1184" s="4"/>
      <c r="IL1184" s="4"/>
      <c r="IM1184" s="4"/>
      <c r="IN1184" s="4"/>
      <c r="IO1184" s="4"/>
      <c r="IP1184" s="4"/>
      <c r="IQ1184" s="4"/>
      <c r="IR1184" s="4"/>
      <c r="IS1184" s="4"/>
      <c r="IT1184" s="4"/>
      <c r="IU1184" s="4"/>
      <c r="IV1184" s="4"/>
    </row>
    <row r="1186" spans="1:256" s="209" customFormat="1">
      <c r="A1186" s="121"/>
      <c r="B1186" s="115"/>
      <c r="C1186" s="116"/>
      <c r="D1186" s="117"/>
      <c r="E1186" s="118"/>
      <c r="F1186" s="119"/>
      <c r="G1186" s="120"/>
      <c r="H1186" s="5"/>
      <c r="I1186" s="39"/>
      <c r="J1186" s="40"/>
      <c r="K1186" s="41"/>
      <c r="L1186" s="37"/>
      <c r="N1186" s="38"/>
      <c r="O1186" s="38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  <c r="AC1186" s="4"/>
      <c r="AD1186" s="4"/>
      <c r="AE1186" s="4"/>
      <c r="AF1186" s="4"/>
      <c r="AG1186" s="4"/>
      <c r="AH1186" s="4"/>
      <c r="AI1186" s="4"/>
      <c r="AJ1186" s="4"/>
      <c r="AK1186" s="4"/>
      <c r="AL1186" s="4"/>
      <c r="AM1186" s="4"/>
      <c r="AN1186" s="4"/>
      <c r="AO1186" s="4"/>
      <c r="AP1186" s="4"/>
      <c r="AQ1186" s="4"/>
      <c r="AR1186" s="4"/>
      <c r="AS1186" s="4"/>
      <c r="AT1186" s="4"/>
      <c r="AU1186" s="4"/>
      <c r="AV1186" s="4"/>
      <c r="AW1186" s="4"/>
      <c r="AX1186" s="4"/>
      <c r="AY1186" s="4"/>
      <c r="AZ1186" s="4"/>
      <c r="BA1186" s="4"/>
      <c r="BB1186" s="4"/>
      <c r="BC1186" s="4"/>
      <c r="BD1186" s="4"/>
      <c r="BE1186" s="4"/>
      <c r="BF1186" s="4"/>
      <c r="BG1186" s="4"/>
      <c r="BH1186" s="4"/>
      <c r="BI1186" s="4"/>
      <c r="BJ1186" s="4"/>
      <c r="BK1186" s="4"/>
      <c r="BL1186" s="4"/>
      <c r="BM1186" s="4"/>
      <c r="BN1186" s="4"/>
      <c r="BO1186" s="4"/>
      <c r="BP1186" s="4"/>
      <c r="BQ1186" s="4"/>
      <c r="BR1186" s="4"/>
      <c r="BS1186" s="4"/>
      <c r="BT1186" s="4"/>
      <c r="BU1186" s="4"/>
      <c r="BV1186" s="4"/>
      <c r="BW1186" s="4"/>
      <c r="BX1186" s="4"/>
      <c r="BY1186" s="4"/>
      <c r="BZ1186" s="4"/>
      <c r="CA1186" s="4"/>
      <c r="CB1186" s="4"/>
      <c r="CC1186" s="4"/>
      <c r="CD1186" s="4"/>
      <c r="CE1186" s="4"/>
      <c r="CF1186" s="4"/>
      <c r="CG1186" s="4"/>
      <c r="CH1186" s="4"/>
      <c r="CI1186" s="4"/>
      <c r="CJ1186" s="4"/>
      <c r="CK1186" s="4"/>
      <c r="CL1186" s="4"/>
      <c r="CM1186" s="4"/>
      <c r="CN1186" s="4"/>
      <c r="CO1186" s="4"/>
      <c r="CP1186" s="4"/>
      <c r="CQ1186" s="4"/>
      <c r="CR1186" s="4"/>
      <c r="CS1186" s="4"/>
      <c r="CT1186" s="4"/>
      <c r="CU1186" s="4"/>
      <c r="CV1186" s="4"/>
      <c r="CW1186" s="4"/>
      <c r="CX1186" s="4"/>
      <c r="CY1186" s="4"/>
      <c r="CZ1186" s="4"/>
      <c r="DA1186" s="4"/>
      <c r="DB1186" s="4"/>
      <c r="DC1186" s="4"/>
      <c r="DD1186" s="4"/>
      <c r="DE1186" s="4"/>
      <c r="DF1186" s="4"/>
      <c r="DG1186" s="4"/>
      <c r="DH1186" s="4"/>
      <c r="DI1186" s="4"/>
      <c r="DJ1186" s="4"/>
      <c r="DK1186" s="4"/>
      <c r="DL1186" s="4"/>
      <c r="DM1186" s="4"/>
      <c r="DN1186" s="4"/>
      <c r="DO1186" s="4"/>
      <c r="DP1186" s="4"/>
      <c r="DQ1186" s="4"/>
      <c r="DR1186" s="4"/>
      <c r="DS1186" s="4"/>
      <c r="DT1186" s="4"/>
      <c r="DU1186" s="4"/>
      <c r="DV1186" s="4"/>
      <c r="DW1186" s="4"/>
      <c r="DX1186" s="4"/>
      <c r="DY1186" s="4"/>
      <c r="DZ1186" s="4"/>
      <c r="EA1186" s="4"/>
      <c r="EB1186" s="4"/>
      <c r="EC1186" s="4"/>
      <c r="ED1186" s="4"/>
      <c r="EE1186" s="4"/>
      <c r="EF1186" s="4"/>
      <c r="EG1186" s="4"/>
      <c r="EH1186" s="4"/>
      <c r="EI1186" s="4"/>
      <c r="EJ1186" s="4"/>
      <c r="EK1186" s="4"/>
      <c r="EL1186" s="4"/>
      <c r="EM1186" s="4"/>
      <c r="EN1186" s="4"/>
      <c r="EO1186" s="4"/>
      <c r="EP1186" s="4"/>
      <c r="EQ1186" s="4"/>
      <c r="ER1186" s="4"/>
      <c r="ES1186" s="4"/>
      <c r="ET1186" s="4"/>
      <c r="EU1186" s="4"/>
      <c r="EV1186" s="4"/>
      <c r="EW1186" s="4"/>
      <c r="EX1186" s="4"/>
      <c r="EY1186" s="4"/>
      <c r="EZ1186" s="4"/>
      <c r="FA1186" s="4"/>
      <c r="FB1186" s="4"/>
      <c r="FC1186" s="4"/>
      <c r="FD1186" s="4"/>
      <c r="FE1186" s="4"/>
      <c r="FF1186" s="4"/>
      <c r="FG1186" s="4"/>
      <c r="FH1186" s="4"/>
      <c r="FI1186" s="4"/>
      <c r="FJ1186" s="4"/>
      <c r="FK1186" s="4"/>
      <c r="FL1186" s="4"/>
      <c r="FM1186" s="4"/>
      <c r="FN1186" s="4"/>
      <c r="FO1186" s="4"/>
      <c r="FP1186" s="4"/>
      <c r="FQ1186" s="4"/>
      <c r="FR1186" s="4"/>
      <c r="FS1186" s="4"/>
      <c r="FT1186" s="4"/>
      <c r="FU1186" s="4"/>
      <c r="FV1186" s="4"/>
      <c r="FW1186" s="4"/>
      <c r="FX1186" s="4"/>
      <c r="FY1186" s="4"/>
      <c r="FZ1186" s="4"/>
      <c r="GA1186" s="4"/>
      <c r="GB1186" s="4"/>
      <c r="GC1186" s="4"/>
      <c r="GD1186" s="4"/>
      <c r="GE1186" s="4"/>
      <c r="GF1186" s="4"/>
      <c r="GG1186" s="4"/>
      <c r="GH1186" s="4"/>
      <c r="GI1186" s="4"/>
      <c r="GJ1186" s="4"/>
      <c r="GK1186" s="4"/>
      <c r="GL1186" s="4"/>
      <c r="GM1186" s="4"/>
      <c r="GN1186" s="4"/>
      <c r="GO1186" s="4"/>
      <c r="GP1186" s="4"/>
      <c r="GQ1186" s="4"/>
      <c r="GR1186" s="4"/>
      <c r="GS1186" s="4"/>
      <c r="GT1186" s="4"/>
      <c r="GU1186" s="4"/>
      <c r="GV1186" s="4"/>
      <c r="GW1186" s="4"/>
      <c r="GX1186" s="4"/>
      <c r="GY1186" s="4"/>
      <c r="GZ1186" s="4"/>
      <c r="HA1186" s="4"/>
      <c r="HB1186" s="4"/>
      <c r="HC1186" s="4"/>
      <c r="HD1186" s="4"/>
      <c r="HE1186" s="4"/>
      <c r="HF1186" s="4"/>
      <c r="HG1186" s="4"/>
      <c r="HH1186" s="4"/>
      <c r="HI1186" s="4"/>
      <c r="HJ1186" s="4"/>
      <c r="HK1186" s="4"/>
      <c r="HL1186" s="4"/>
      <c r="HM1186" s="4"/>
      <c r="HN1186" s="4"/>
      <c r="HO1186" s="4"/>
      <c r="HP1186" s="4"/>
      <c r="HQ1186" s="4"/>
      <c r="HR1186" s="4"/>
      <c r="HS1186" s="4"/>
      <c r="HT1186" s="4"/>
      <c r="HU1186" s="4"/>
      <c r="HV1186" s="4"/>
      <c r="HW1186" s="4"/>
      <c r="HX1186" s="4"/>
      <c r="HY1186" s="4"/>
      <c r="HZ1186" s="4"/>
      <c r="IA1186" s="4"/>
      <c r="IB1186" s="4"/>
      <c r="IC1186" s="4"/>
      <c r="ID1186" s="4"/>
      <c r="IE1186" s="4"/>
      <c r="IF1186" s="4"/>
      <c r="IG1186" s="4"/>
      <c r="IH1186" s="4"/>
      <c r="II1186" s="4"/>
      <c r="IJ1186" s="4"/>
      <c r="IK1186" s="4"/>
      <c r="IL1186" s="4"/>
      <c r="IM1186" s="4"/>
      <c r="IN1186" s="4"/>
      <c r="IO1186" s="4"/>
      <c r="IP1186" s="4"/>
      <c r="IQ1186" s="4"/>
      <c r="IR1186" s="4"/>
      <c r="IS1186" s="4"/>
      <c r="IT1186" s="4"/>
      <c r="IU1186" s="4"/>
      <c r="IV1186" s="4"/>
    </row>
    <row r="1188" spans="1:256" s="209" customFormat="1">
      <c r="A1188" s="121"/>
      <c r="B1188" s="115"/>
      <c r="C1188" s="116"/>
      <c r="D1188" s="117"/>
      <c r="E1188" s="118"/>
      <c r="F1188" s="119"/>
      <c r="G1188" s="120"/>
      <c r="H1188" s="5"/>
      <c r="I1188" s="39"/>
      <c r="J1188" s="40"/>
      <c r="K1188" s="41"/>
      <c r="L1188" s="37"/>
      <c r="N1188" s="38"/>
      <c r="O1188" s="38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  <c r="AC1188" s="4"/>
      <c r="AD1188" s="4"/>
      <c r="AE1188" s="4"/>
      <c r="AF1188" s="4"/>
      <c r="AG1188" s="4"/>
      <c r="AH1188" s="4"/>
      <c r="AI1188" s="4"/>
      <c r="AJ1188" s="4"/>
      <c r="AK1188" s="4"/>
      <c r="AL1188" s="4"/>
      <c r="AM1188" s="4"/>
      <c r="AN1188" s="4"/>
      <c r="AO1188" s="4"/>
      <c r="AP1188" s="4"/>
      <c r="AQ1188" s="4"/>
      <c r="AR1188" s="4"/>
      <c r="AS1188" s="4"/>
      <c r="AT1188" s="4"/>
      <c r="AU1188" s="4"/>
      <c r="AV1188" s="4"/>
      <c r="AW1188" s="4"/>
      <c r="AX1188" s="4"/>
      <c r="AY1188" s="4"/>
      <c r="AZ1188" s="4"/>
      <c r="BA1188" s="4"/>
      <c r="BB1188" s="4"/>
      <c r="BC1188" s="4"/>
      <c r="BD1188" s="4"/>
      <c r="BE1188" s="4"/>
      <c r="BF1188" s="4"/>
      <c r="BG1188" s="4"/>
      <c r="BH1188" s="4"/>
      <c r="BI1188" s="4"/>
      <c r="BJ1188" s="4"/>
      <c r="BK1188" s="4"/>
      <c r="BL1188" s="4"/>
      <c r="BM1188" s="4"/>
      <c r="BN1188" s="4"/>
      <c r="BO1188" s="4"/>
      <c r="BP1188" s="4"/>
      <c r="BQ1188" s="4"/>
      <c r="BR1188" s="4"/>
      <c r="BS1188" s="4"/>
      <c r="BT1188" s="4"/>
      <c r="BU1188" s="4"/>
      <c r="BV1188" s="4"/>
      <c r="BW1188" s="4"/>
      <c r="BX1188" s="4"/>
      <c r="BY1188" s="4"/>
      <c r="BZ1188" s="4"/>
      <c r="CA1188" s="4"/>
      <c r="CB1188" s="4"/>
      <c r="CC1188" s="4"/>
      <c r="CD1188" s="4"/>
      <c r="CE1188" s="4"/>
      <c r="CF1188" s="4"/>
      <c r="CG1188" s="4"/>
      <c r="CH1188" s="4"/>
      <c r="CI1188" s="4"/>
      <c r="CJ1188" s="4"/>
      <c r="CK1188" s="4"/>
      <c r="CL1188" s="4"/>
      <c r="CM1188" s="4"/>
      <c r="CN1188" s="4"/>
      <c r="CO1188" s="4"/>
      <c r="CP1188" s="4"/>
      <c r="CQ1188" s="4"/>
      <c r="CR1188" s="4"/>
      <c r="CS1188" s="4"/>
      <c r="CT1188" s="4"/>
      <c r="CU1188" s="4"/>
      <c r="CV1188" s="4"/>
      <c r="CW1188" s="4"/>
      <c r="CX1188" s="4"/>
      <c r="CY1188" s="4"/>
      <c r="CZ1188" s="4"/>
      <c r="DA1188" s="4"/>
      <c r="DB1188" s="4"/>
      <c r="DC1188" s="4"/>
      <c r="DD1188" s="4"/>
      <c r="DE1188" s="4"/>
      <c r="DF1188" s="4"/>
      <c r="DG1188" s="4"/>
      <c r="DH1188" s="4"/>
      <c r="DI1188" s="4"/>
      <c r="DJ1188" s="4"/>
      <c r="DK1188" s="4"/>
      <c r="DL1188" s="4"/>
      <c r="DM1188" s="4"/>
      <c r="DN1188" s="4"/>
      <c r="DO1188" s="4"/>
      <c r="DP1188" s="4"/>
      <c r="DQ1188" s="4"/>
      <c r="DR1188" s="4"/>
      <c r="DS1188" s="4"/>
      <c r="DT1188" s="4"/>
      <c r="DU1188" s="4"/>
      <c r="DV1188" s="4"/>
      <c r="DW1188" s="4"/>
      <c r="DX1188" s="4"/>
      <c r="DY1188" s="4"/>
      <c r="DZ1188" s="4"/>
      <c r="EA1188" s="4"/>
      <c r="EB1188" s="4"/>
      <c r="EC1188" s="4"/>
      <c r="ED1188" s="4"/>
      <c r="EE1188" s="4"/>
      <c r="EF1188" s="4"/>
      <c r="EG1188" s="4"/>
      <c r="EH1188" s="4"/>
      <c r="EI1188" s="4"/>
      <c r="EJ1188" s="4"/>
      <c r="EK1188" s="4"/>
      <c r="EL1188" s="4"/>
      <c r="EM1188" s="4"/>
      <c r="EN1188" s="4"/>
      <c r="EO1188" s="4"/>
      <c r="EP1188" s="4"/>
      <c r="EQ1188" s="4"/>
      <c r="ER1188" s="4"/>
      <c r="ES1188" s="4"/>
      <c r="ET1188" s="4"/>
      <c r="EU1188" s="4"/>
      <c r="EV1188" s="4"/>
      <c r="EW1188" s="4"/>
      <c r="EX1188" s="4"/>
      <c r="EY1188" s="4"/>
      <c r="EZ1188" s="4"/>
      <c r="FA1188" s="4"/>
      <c r="FB1188" s="4"/>
      <c r="FC1188" s="4"/>
      <c r="FD1188" s="4"/>
      <c r="FE1188" s="4"/>
      <c r="FF1188" s="4"/>
      <c r="FG1188" s="4"/>
      <c r="FH1188" s="4"/>
      <c r="FI1188" s="4"/>
      <c r="FJ1188" s="4"/>
      <c r="FK1188" s="4"/>
      <c r="FL1188" s="4"/>
      <c r="FM1188" s="4"/>
      <c r="FN1188" s="4"/>
      <c r="FO1188" s="4"/>
      <c r="FP1188" s="4"/>
      <c r="FQ1188" s="4"/>
      <c r="FR1188" s="4"/>
      <c r="FS1188" s="4"/>
      <c r="FT1188" s="4"/>
      <c r="FU1188" s="4"/>
      <c r="FV1188" s="4"/>
      <c r="FW1188" s="4"/>
      <c r="FX1188" s="4"/>
      <c r="FY1188" s="4"/>
      <c r="FZ1188" s="4"/>
      <c r="GA1188" s="4"/>
      <c r="GB1188" s="4"/>
      <c r="GC1188" s="4"/>
      <c r="GD1188" s="4"/>
      <c r="GE1188" s="4"/>
      <c r="GF1188" s="4"/>
      <c r="GG1188" s="4"/>
      <c r="GH1188" s="4"/>
      <c r="GI1188" s="4"/>
      <c r="GJ1188" s="4"/>
      <c r="GK1188" s="4"/>
      <c r="GL1188" s="4"/>
      <c r="GM1188" s="4"/>
      <c r="GN1188" s="4"/>
      <c r="GO1188" s="4"/>
      <c r="GP1188" s="4"/>
      <c r="GQ1188" s="4"/>
      <c r="GR1188" s="4"/>
      <c r="GS1188" s="4"/>
      <c r="GT1188" s="4"/>
      <c r="GU1188" s="4"/>
      <c r="GV1188" s="4"/>
      <c r="GW1188" s="4"/>
      <c r="GX1188" s="4"/>
      <c r="GY1188" s="4"/>
      <c r="GZ1188" s="4"/>
      <c r="HA1188" s="4"/>
      <c r="HB1188" s="4"/>
      <c r="HC1188" s="4"/>
      <c r="HD1188" s="4"/>
      <c r="HE1188" s="4"/>
      <c r="HF1188" s="4"/>
      <c r="HG1188" s="4"/>
      <c r="HH1188" s="4"/>
      <c r="HI1188" s="4"/>
      <c r="HJ1188" s="4"/>
      <c r="HK1188" s="4"/>
      <c r="HL1188" s="4"/>
      <c r="HM1188" s="4"/>
      <c r="HN1188" s="4"/>
      <c r="HO1188" s="4"/>
      <c r="HP1188" s="4"/>
      <c r="HQ1188" s="4"/>
      <c r="HR1188" s="4"/>
      <c r="HS1188" s="4"/>
      <c r="HT1188" s="4"/>
      <c r="HU1188" s="4"/>
      <c r="HV1188" s="4"/>
      <c r="HW1188" s="4"/>
      <c r="HX1188" s="4"/>
      <c r="HY1188" s="4"/>
      <c r="HZ1188" s="4"/>
      <c r="IA1188" s="4"/>
      <c r="IB1188" s="4"/>
      <c r="IC1188" s="4"/>
      <c r="ID1188" s="4"/>
      <c r="IE1188" s="4"/>
      <c r="IF1188" s="4"/>
      <c r="IG1188" s="4"/>
      <c r="IH1188" s="4"/>
      <c r="II1188" s="4"/>
      <c r="IJ1188" s="4"/>
      <c r="IK1188" s="4"/>
      <c r="IL1188" s="4"/>
      <c r="IM1188" s="4"/>
      <c r="IN1188" s="4"/>
      <c r="IO1188" s="4"/>
      <c r="IP1188" s="4"/>
      <c r="IQ1188" s="4"/>
      <c r="IR1188" s="4"/>
      <c r="IS1188" s="4"/>
      <c r="IT1188" s="4"/>
      <c r="IU1188" s="4"/>
      <c r="IV1188" s="4"/>
    </row>
    <row r="1190" spans="1:256" s="209" customFormat="1">
      <c r="A1190" s="121"/>
      <c r="B1190" s="115"/>
      <c r="C1190" s="116"/>
      <c r="D1190" s="117"/>
      <c r="E1190" s="118"/>
      <c r="F1190" s="119"/>
      <c r="G1190" s="120"/>
      <c r="H1190" s="5"/>
      <c r="I1190" s="39"/>
      <c r="J1190" s="40"/>
      <c r="K1190" s="41"/>
      <c r="L1190" s="37"/>
      <c r="N1190" s="38"/>
      <c r="O1190" s="38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  <c r="AC1190" s="4"/>
      <c r="AD1190" s="4"/>
      <c r="AE1190" s="4"/>
      <c r="AF1190" s="4"/>
      <c r="AG1190" s="4"/>
      <c r="AH1190" s="4"/>
      <c r="AI1190" s="4"/>
      <c r="AJ1190" s="4"/>
      <c r="AK1190" s="4"/>
      <c r="AL1190" s="4"/>
      <c r="AM1190" s="4"/>
      <c r="AN1190" s="4"/>
      <c r="AO1190" s="4"/>
      <c r="AP1190" s="4"/>
      <c r="AQ1190" s="4"/>
      <c r="AR1190" s="4"/>
      <c r="AS1190" s="4"/>
      <c r="AT1190" s="4"/>
      <c r="AU1190" s="4"/>
      <c r="AV1190" s="4"/>
      <c r="AW1190" s="4"/>
      <c r="AX1190" s="4"/>
      <c r="AY1190" s="4"/>
      <c r="AZ1190" s="4"/>
      <c r="BA1190" s="4"/>
      <c r="BB1190" s="4"/>
      <c r="BC1190" s="4"/>
      <c r="BD1190" s="4"/>
      <c r="BE1190" s="4"/>
      <c r="BF1190" s="4"/>
      <c r="BG1190" s="4"/>
      <c r="BH1190" s="4"/>
      <c r="BI1190" s="4"/>
      <c r="BJ1190" s="4"/>
      <c r="BK1190" s="4"/>
      <c r="BL1190" s="4"/>
      <c r="BM1190" s="4"/>
      <c r="BN1190" s="4"/>
      <c r="BO1190" s="4"/>
      <c r="BP1190" s="4"/>
      <c r="BQ1190" s="4"/>
      <c r="BR1190" s="4"/>
      <c r="BS1190" s="4"/>
      <c r="BT1190" s="4"/>
      <c r="BU1190" s="4"/>
      <c r="BV1190" s="4"/>
      <c r="BW1190" s="4"/>
      <c r="BX1190" s="4"/>
      <c r="BY1190" s="4"/>
      <c r="BZ1190" s="4"/>
      <c r="CA1190" s="4"/>
      <c r="CB1190" s="4"/>
      <c r="CC1190" s="4"/>
      <c r="CD1190" s="4"/>
      <c r="CE1190" s="4"/>
      <c r="CF1190" s="4"/>
      <c r="CG1190" s="4"/>
      <c r="CH1190" s="4"/>
      <c r="CI1190" s="4"/>
      <c r="CJ1190" s="4"/>
      <c r="CK1190" s="4"/>
      <c r="CL1190" s="4"/>
      <c r="CM1190" s="4"/>
      <c r="CN1190" s="4"/>
      <c r="CO1190" s="4"/>
      <c r="CP1190" s="4"/>
      <c r="CQ1190" s="4"/>
      <c r="CR1190" s="4"/>
      <c r="CS1190" s="4"/>
      <c r="CT1190" s="4"/>
      <c r="CU1190" s="4"/>
      <c r="CV1190" s="4"/>
      <c r="CW1190" s="4"/>
      <c r="CX1190" s="4"/>
      <c r="CY1190" s="4"/>
      <c r="CZ1190" s="4"/>
      <c r="DA1190" s="4"/>
      <c r="DB1190" s="4"/>
      <c r="DC1190" s="4"/>
      <c r="DD1190" s="4"/>
      <c r="DE1190" s="4"/>
      <c r="DF1190" s="4"/>
      <c r="DG1190" s="4"/>
      <c r="DH1190" s="4"/>
      <c r="DI1190" s="4"/>
      <c r="DJ1190" s="4"/>
      <c r="DK1190" s="4"/>
      <c r="DL1190" s="4"/>
      <c r="DM1190" s="4"/>
      <c r="DN1190" s="4"/>
      <c r="DO1190" s="4"/>
      <c r="DP1190" s="4"/>
      <c r="DQ1190" s="4"/>
      <c r="DR1190" s="4"/>
      <c r="DS1190" s="4"/>
      <c r="DT1190" s="4"/>
      <c r="DU1190" s="4"/>
      <c r="DV1190" s="4"/>
      <c r="DW1190" s="4"/>
      <c r="DX1190" s="4"/>
      <c r="DY1190" s="4"/>
      <c r="DZ1190" s="4"/>
      <c r="EA1190" s="4"/>
      <c r="EB1190" s="4"/>
      <c r="EC1190" s="4"/>
      <c r="ED1190" s="4"/>
      <c r="EE1190" s="4"/>
      <c r="EF1190" s="4"/>
      <c r="EG1190" s="4"/>
      <c r="EH1190" s="4"/>
      <c r="EI1190" s="4"/>
      <c r="EJ1190" s="4"/>
      <c r="EK1190" s="4"/>
      <c r="EL1190" s="4"/>
      <c r="EM1190" s="4"/>
      <c r="EN1190" s="4"/>
      <c r="EO1190" s="4"/>
      <c r="EP1190" s="4"/>
      <c r="EQ1190" s="4"/>
      <c r="ER1190" s="4"/>
      <c r="ES1190" s="4"/>
      <c r="ET1190" s="4"/>
      <c r="EU1190" s="4"/>
      <c r="EV1190" s="4"/>
      <c r="EW1190" s="4"/>
      <c r="EX1190" s="4"/>
      <c r="EY1190" s="4"/>
      <c r="EZ1190" s="4"/>
      <c r="FA1190" s="4"/>
      <c r="FB1190" s="4"/>
      <c r="FC1190" s="4"/>
      <c r="FD1190" s="4"/>
      <c r="FE1190" s="4"/>
      <c r="FF1190" s="4"/>
      <c r="FG1190" s="4"/>
      <c r="FH1190" s="4"/>
      <c r="FI1190" s="4"/>
      <c r="FJ1190" s="4"/>
      <c r="FK1190" s="4"/>
      <c r="FL1190" s="4"/>
      <c r="FM1190" s="4"/>
      <c r="FN1190" s="4"/>
      <c r="FO1190" s="4"/>
      <c r="FP1190" s="4"/>
      <c r="FQ1190" s="4"/>
      <c r="FR1190" s="4"/>
      <c r="FS1190" s="4"/>
      <c r="FT1190" s="4"/>
      <c r="FU1190" s="4"/>
      <c r="FV1190" s="4"/>
      <c r="FW1190" s="4"/>
      <c r="FX1190" s="4"/>
      <c r="FY1190" s="4"/>
      <c r="FZ1190" s="4"/>
      <c r="GA1190" s="4"/>
      <c r="GB1190" s="4"/>
      <c r="GC1190" s="4"/>
      <c r="GD1190" s="4"/>
      <c r="GE1190" s="4"/>
      <c r="GF1190" s="4"/>
      <c r="GG1190" s="4"/>
      <c r="GH1190" s="4"/>
      <c r="GI1190" s="4"/>
      <c r="GJ1190" s="4"/>
      <c r="GK1190" s="4"/>
      <c r="GL1190" s="4"/>
      <c r="GM1190" s="4"/>
      <c r="GN1190" s="4"/>
      <c r="GO1190" s="4"/>
      <c r="GP1190" s="4"/>
      <c r="GQ1190" s="4"/>
      <c r="GR1190" s="4"/>
      <c r="GS1190" s="4"/>
      <c r="GT1190" s="4"/>
      <c r="GU1190" s="4"/>
      <c r="GV1190" s="4"/>
      <c r="GW1190" s="4"/>
      <c r="GX1190" s="4"/>
      <c r="GY1190" s="4"/>
      <c r="GZ1190" s="4"/>
      <c r="HA1190" s="4"/>
      <c r="HB1190" s="4"/>
      <c r="HC1190" s="4"/>
      <c r="HD1190" s="4"/>
      <c r="HE1190" s="4"/>
      <c r="HF1190" s="4"/>
      <c r="HG1190" s="4"/>
      <c r="HH1190" s="4"/>
      <c r="HI1190" s="4"/>
      <c r="HJ1190" s="4"/>
      <c r="HK1190" s="4"/>
      <c r="HL1190" s="4"/>
      <c r="HM1190" s="4"/>
      <c r="HN1190" s="4"/>
      <c r="HO1190" s="4"/>
      <c r="HP1190" s="4"/>
      <c r="HQ1190" s="4"/>
      <c r="HR1190" s="4"/>
      <c r="HS1190" s="4"/>
      <c r="HT1190" s="4"/>
      <c r="HU1190" s="4"/>
      <c r="HV1190" s="4"/>
      <c r="HW1190" s="4"/>
      <c r="HX1190" s="4"/>
      <c r="HY1190" s="4"/>
      <c r="HZ1190" s="4"/>
      <c r="IA1190" s="4"/>
      <c r="IB1190" s="4"/>
      <c r="IC1190" s="4"/>
      <c r="ID1190" s="4"/>
      <c r="IE1190" s="4"/>
      <c r="IF1190" s="4"/>
      <c r="IG1190" s="4"/>
      <c r="IH1190" s="4"/>
      <c r="II1190" s="4"/>
      <c r="IJ1190" s="4"/>
      <c r="IK1190" s="4"/>
      <c r="IL1190" s="4"/>
      <c r="IM1190" s="4"/>
      <c r="IN1190" s="4"/>
      <c r="IO1190" s="4"/>
      <c r="IP1190" s="4"/>
      <c r="IQ1190" s="4"/>
      <c r="IR1190" s="4"/>
      <c r="IS1190" s="4"/>
      <c r="IT1190" s="4"/>
      <c r="IU1190" s="4"/>
      <c r="IV1190" s="4"/>
    </row>
    <row r="1192" spans="1:256" s="209" customFormat="1">
      <c r="A1192" s="121"/>
      <c r="B1192" s="115"/>
      <c r="C1192" s="116"/>
      <c r="D1192" s="117"/>
      <c r="E1192" s="118"/>
      <c r="F1192" s="119"/>
      <c r="G1192" s="120"/>
      <c r="H1192" s="5"/>
      <c r="I1192" s="39"/>
      <c r="J1192" s="40"/>
      <c r="K1192" s="41"/>
      <c r="L1192" s="37"/>
      <c r="N1192" s="38"/>
      <c r="O1192" s="38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  <c r="AC1192" s="4"/>
      <c r="AD1192" s="4"/>
      <c r="AE1192" s="4"/>
      <c r="AF1192" s="4"/>
      <c r="AG1192" s="4"/>
      <c r="AH1192" s="4"/>
      <c r="AI1192" s="4"/>
      <c r="AJ1192" s="4"/>
      <c r="AK1192" s="4"/>
      <c r="AL1192" s="4"/>
      <c r="AM1192" s="4"/>
      <c r="AN1192" s="4"/>
      <c r="AO1192" s="4"/>
      <c r="AP1192" s="4"/>
      <c r="AQ1192" s="4"/>
      <c r="AR1192" s="4"/>
      <c r="AS1192" s="4"/>
      <c r="AT1192" s="4"/>
      <c r="AU1192" s="4"/>
      <c r="AV1192" s="4"/>
      <c r="AW1192" s="4"/>
      <c r="AX1192" s="4"/>
      <c r="AY1192" s="4"/>
      <c r="AZ1192" s="4"/>
      <c r="BA1192" s="4"/>
      <c r="BB1192" s="4"/>
      <c r="BC1192" s="4"/>
      <c r="BD1192" s="4"/>
      <c r="BE1192" s="4"/>
      <c r="BF1192" s="4"/>
      <c r="BG1192" s="4"/>
      <c r="BH1192" s="4"/>
      <c r="BI1192" s="4"/>
      <c r="BJ1192" s="4"/>
      <c r="BK1192" s="4"/>
      <c r="BL1192" s="4"/>
      <c r="BM1192" s="4"/>
      <c r="BN1192" s="4"/>
      <c r="BO1192" s="4"/>
      <c r="BP1192" s="4"/>
      <c r="BQ1192" s="4"/>
      <c r="BR1192" s="4"/>
      <c r="BS1192" s="4"/>
      <c r="BT1192" s="4"/>
      <c r="BU1192" s="4"/>
      <c r="BV1192" s="4"/>
      <c r="BW1192" s="4"/>
      <c r="BX1192" s="4"/>
      <c r="BY1192" s="4"/>
      <c r="BZ1192" s="4"/>
      <c r="CA1192" s="4"/>
      <c r="CB1192" s="4"/>
      <c r="CC1192" s="4"/>
      <c r="CD1192" s="4"/>
      <c r="CE1192" s="4"/>
      <c r="CF1192" s="4"/>
      <c r="CG1192" s="4"/>
      <c r="CH1192" s="4"/>
      <c r="CI1192" s="4"/>
      <c r="CJ1192" s="4"/>
      <c r="CK1192" s="4"/>
      <c r="CL1192" s="4"/>
      <c r="CM1192" s="4"/>
      <c r="CN1192" s="4"/>
      <c r="CO1192" s="4"/>
      <c r="CP1192" s="4"/>
      <c r="CQ1192" s="4"/>
      <c r="CR1192" s="4"/>
      <c r="CS1192" s="4"/>
      <c r="CT1192" s="4"/>
      <c r="CU1192" s="4"/>
      <c r="CV1192" s="4"/>
      <c r="CW1192" s="4"/>
      <c r="CX1192" s="4"/>
      <c r="CY1192" s="4"/>
      <c r="CZ1192" s="4"/>
      <c r="DA1192" s="4"/>
      <c r="DB1192" s="4"/>
      <c r="DC1192" s="4"/>
      <c r="DD1192" s="4"/>
      <c r="DE1192" s="4"/>
      <c r="DF1192" s="4"/>
      <c r="DG1192" s="4"/>
      <c r="DH1192" s="4"/>
      <c r="DI1192" s="4"/>
      <c r="DJ1192" s="4"/>
      <c r="DK1192" s="4"/>
      <c r="DL1192" s="4"/>
      <c r="DM1192" s="4"/>
      <c r="DN1192" s="4"/>
      <c r="DO1192" s="4"/>
      <c r="DP1192" s="4"/>
      <c r="DQ1192" s="4"/>
      <c r="DR1192" s="4"/>
      <c r="DS1192" s="4"/>
      <c r="DT1192" s="4"/>
      <c r="DU1192" s="4"/>
      <c r="DV1192" s="4"/>
      <c r="DW1192" s="4"/>
      <c r="DX1192" s="4"/>
      <c r="DY1192" s="4"/>
      <c r="DZ1192" s="4"/>
      <c r="EA1192" s="4"/>
      <c r="EB1192" s="4"/>
      <c r="EC1192" s="4"/>
      <c r="ED1192" s="4"/>
      <c r="EE1192" s="4"/>
      <c r="EF1192" s="4"/>
      <c r="EG1192" s="4"/>
      <c r="EH1192" s="4"/>
      <c r="EI1192" s="4"/>
      <c r="EJ1192" s="4"/>
      <c r="EK1192" s="4"/>
      <c r="EL1192" s="4"/>
      <c r="EM1192" s="4"/>
      <c r="EN1192" s="4"/>
      <c r="EO1192" s="4"/>
      <c r="EP1192" s="4"/>
      <c r="EQ1192" s="4"/>
      <c r="ER1192" s="4"/>
      <c r="ES1192" s="4"/>
      <c r="ET1192" s="4"/>
      <c r="EU1192" s="4"/>
      <c r="EV1192" s="4"/>
      <c r="EW1192" s="4"/>
      <c r="EX1192" s="4"/>
      <c r="EY1192" s="4"/>
      <c r="EZ1192" s="4"/>
      <c r="FA1192" s="4"/>
      <c r="FB1192" s="4"/>
      <c r="FC1192" s="4"/>
      <c r="FD1192" s="4"/>
      <c r="FE1192" s="4"/>
      <c r="FF1192" s="4"/>
      <c r="FG1192" s="4"/>
      <c r="FH1192" s="4"/>
      <c r="FI1192" s="4"/>
      <c r="FJ1192" s="4"/>
      <c r="FK1192" s="4"/>
      <c r="FL1192" s="4"/>
      <c r="FM1192" s="4"/>
      <c r="FN1192" s="4"/>
      <c r="FO1192" s="4"/>
      <c r="FP1192" s="4"/>
      <c r="FQ1192" s="4"/>
      <c r="FR1192" s="4"/>
      <c r="FS1192" s="4"/>
      <c r="FT1192" s="4"/>
      <c r="FU1192" s="4"/>
      <c r="FV1192" s="4"/>
      <c r="FW1192" s="4"/>
      <c r="FX1192" s="4"/>
      <c r="FY1192" s="4"/>
      <c r="FZ1192" s="4"/>
      <c r="GA1192" s="4"/>
      <c r="GB1192" s="4"/>
      <c r="GC1192" s="4"/>
      <c r="GD1192" s="4"/>
      <c r="GE1192" s="4"/>
      <c r="GF1192" s="4"/>
      <c r="GG1192" s="4"/>
      <c r="GH1192" s="4"/>
      <c r="GI1192" s="4"/>
      <c r="GJ1192" s="4"/>
      <c r="GK1192" s="4"/>
      <c r="GL1192" s="4"/>
      <c r="GM1192" s="4"/>
      <c r="GN1192" s="4"/>
      <c r="GO1192" s="4"/>
      <c r="GP1192" s="4"/>
      <c r="GQ1192" s="4"/>
      <c r="GR1192" s="4"/>
      <c r="GS1192" s="4"/>
      <c r="GT1192" s="4"/>
      <c r="GU1192" s="4"/>
      <c r="GV1192" s="4"/>
      <c r="GW1192" s="4"/>
      <c r="GX1192" s="4"/>
      <c r="GY1192" s="4"/>
      <c r="GZ1192" s="4"/>
      <c r="HA1192" s="4"/>
      <c r="HB1192" s="4"/>
      <c r="HC1192" s="4"/>
      <c r="HD1192" s="4"/>
      <c r="HE1192" s="4"/>
      <c r="HF1192" s="4"/>
      <c r="HG1192" s="4"/>
      <c r="HH1192" s="4"/>
      <c r="HI1192" s="4"/>
      <c r="HJ1192" s="4"/>
      <c r="HK1192" s="4"/>
      <c r="HL1192" s="4"/>
      <c r="HM1192" s="4"/>
      <c r="HN1192" s="4"/>
      <c r="HO1192" s="4"/>
      <c r="HP1192" s="4"/>
      <c r="HQ1192" s="4"/>
      <c r="HR1192" s="4"/>
      <c r="HS1192" s="4"/>
      <c r="HT1192" s="4"/>
      <c r="HU1192" s="4"/>
      <c r="HV1192" s="4"/>
      <c r="HW1192" s="4"/>
      <c r="HX1192" s="4"/>
      <c r="HY1192" s="4"/>
      <c r="HZ1192" s="4"/>
      <c r="IA1192" s="4"/>
      <c r="IB1192" s="4"/>
      <c r="IC1192" s="4"/>
      <c r="ID1192" s="4"/>
      <c r="IE1192" s="4"/>
      <c r="IF1192" s="4"/>
      <c r="IG1192" s="4"/>
      <c r="IH1192" s="4"/>
      <c r="II1192" s="4"/>
      <c r="IJ1192" s="4"/>
      <c r="IK1192" s="4"/>
      <c r="IL1192" s="4"/>
      <c r="IM1192" s="4"/>
      <c r="IN1192" s="4"/>
      <c r="IO1192" s="4"/>
      <c r="IP1192" s="4"/>
      <c r="IQ1192" s="4"/>
      <c r="IR1192" s="4"/>
      <c r="IS1192" s="4"/>
      <c r="IT1192" s="4"/>
      <c r="IU1192" s="4"/>
      <c r="IV1192" s="4"/>
    </row>
    <row r="1194" spans="1:256" s="209" customFormat="1">
      <c r="A1194" s="121"/>
      <c r="B1194" s="115"/>
      <c r="C1194" s="116"/>
      <c r="D1194" s="117"/>
      <c r="E1194" s="118"/>
      <c r="F1194" s="119"/>
      <c r="G1194" s="120"/>
      <c r="H1194" s="5"/>
      <c r="I1194" s="39"/>
      <c r="J1194" s="40"/>
      <c r="K1194" s="41"/>
      <c r="L1194" s="37"/>
      <c r="N1194" s="38"/>
      <c r="O1194" s="38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  <c r="AL1194" s="4"/>
      <c r="AM1194" s="4"/>
      <c r="AN1194" s="4"/>
      <c r="AO1194" s="4"/>
      <c r="AP1194" s="4"/>
      <c r="AQ1194" s="4"/>
      <c r="AR1194" s="4"/>
      <c r="AS1194" s="4"/>
      <c r="AT1194" s="4"/>
      <c r="AU1194" s="4"/>
      <c r="AV1194" s="4"/>
      <c r="AW1194" s="4"/>
      <c r="AX1194" s="4"/>
      <c r="AY1194" s="4"/>
      <c r="AZ1194" s="4"/>
      <c r="BA1194" s="4"/>
      <c r="BB1194" s="4"/>
      <c r="BC1194" s="4"/>
      <c r="BD1194" s="4"/>
      <c r="BE1194" s="4"/>
      <c r="BF1194" s="4"/>
      <c r="BG1194" s="4"/>
      <c r="BH1194" s="4"/>
      <c r="BI1194" s="4"/>
      <c r="BJ1194" s="4"/>
      <c r="BK1194" s="4"/>
      <c r="BL1194" s="4"/>
      <c r="BM1194" s="4"/>
      <c r="BN1194" s="4"/>
      <c r="BO1194" s="4"/>
      <c r="BP1194" s="4"/>
      <c r="BQ1194" s="4"/>
      <c r="BR1194" s="4"/>
      <c r="BS1194" s="4"/>
      <c r="BT1194" s="4"/>
      <c r="BU1194" s="4"/>
      <c r="BV1194" s="4"/>
      <c r="BW1194" s="4"/>
      <c r="BX1194" s="4"/>
      <c r="BY1194" s="4"/>
      <c r="BZ1194" s="4"/>
      <c r="CA1194" s="4"/>
      <c r="CB1194" s="4"/>
      <c r="CC1194" s="4"/>
      <c r="CD1194" s="4"/>
      <c r="CE1194" s="4"/>
      <c r="CF1194" s="4"/>
      <c r="CG1194" s="4"/>
      <c r="CH1194" s="4"/>
      <c r="CI1194" s="4"/>
      <c r="CJ1194" s="4"/>
      <c r="CK1194" s="4"/>
      <c r="CL1194" s="4"/>
      <c r="CM1194" s="4"/>
      <c r="CN1194" s="4"/>
      <c r="CO1194" s="4"/>
      <c r="CP1194" s="4"/>
      <c r="CQ1194" s="4"/>
      <c r="CR1194" s="4"/>
      <c r="CS1194" s="4"/>
      <c r="CT1194" s="4"/>
      <c r="CU1194" s="4"/>
      <c r="CV1194" s="4"/>
      <c r="CW1194" s="4"/>
      <c r="CX1194" s="4"/>
      <c r="CY1194" s="4"/>
      <c r="CZ1194" s="4"/>
      <c r="DA1194" s="4"/>
      <c r="DB1194" s="4"/>
      <c r="DC1194" s="4"/>
      <c r="DD1194" s="4"/>
      <c r="DE1194" s="4"/>
      <c r="DF1194" s="4"/>
      <c r="DG1194" s="4"/>
      <c r="DH1194" s="4"/>
      <c r="DI1194" s="4"/>
      <c r="DJ1194" s="4"/>
      <c r="DK1194" s="4"/>
      <c r="DL1194" s="4"/>
      <c r="DM1194" s="4"/>
      <c r="DN1194" s="4"/>
      <c r="DO1194" s="4"/>
      <c r="DP1194" s="4"/>
      <c r="DQ1194" s="4"/>
      <c r="DR1194" s="4"/>
      <c r="DS1194" s="4"/>
      <c r="DT1194" s="4"/>
      <c r="DU1194" s="4"/>
      <c r="DV1194" s="4"/>
      <c r="DW1194" s="4"/>
      <c r="DX1194" s="4"/>
      <c r="DY1194" s="4"/>
      <c r="DZ1194" s="4"/>
      <c r="EA1194" s="4"/>
      <c r="EB1194" s="4"/>
      <c r="EC1194" s="4"/>
      <c r="ED1194" s="4"/>
      <c r="EE1194" s="4"/>
      <c r="EF1194" s="4"/>
      <c r="EG1194" s="4"/>
      <c r="EH1194" s="4"/>
      <c r="EI1194" s="4"/>
      <c r="EJ1194" s="4"/>
      <c r="EK1194" s="4"/>
      <c r="EL1194" s="4"/>
      <c r="EM1194" s="4"/>
      <c r="EN1194" s="4"/>
      <c r="EO1194" s="4"/>
      <c r="EP1194" s="4"/>
      <c r="EQ1194" s="4"/>
      <c r="ER1194" s="4"/>
      <c r="ES1194" s="4"/>
      <c r="ET1194" s="4"/>
      <c r="EU1194" s="4"/>
      <c r="EV1194" s="4"/>
      <c r="EW1194" s="4"/>
      <c r="EX1194" s="4"/>
      <c r="EY1194" s="4"/>
      <c r="EZ1194" s="4"/>
      <c r="FA1194" s="4"/>
      <c r="FB1194" s="4"/>
      <c r="FC1194" s="4"/>
      <c r="FD1194" s="4"/>
      <c r="FE1194" s="4"/>
      <c r="FF1194" s="4"/>
      <c r="FG1194" s="4"/>
      <c r="FH1194" s="4"/>
      <c r="FI1194" s="4"/>
      <c r="FJ1194" s="4"/>
      <c r="FK1194" s="4"/>
      <c r="FL1194" s="4"/>
      <c r="FM1194" s="4"/>
      <c r="FN1194" s="4"/>
      <c r="FO1194" s="4"/>
      <c r="FP1194" s="4"/>
      <c r="FQ1194" s="4"/>
      <c r="FR1194" s="4"/>
      <c r="FS1194" s="4"/>
      <c r="FT1194" s="4"/>
      <c r="FU1194" s="4"/>
      <c r="FV1194" s="4"/>
      <c r="FW1194" s="4"/>
      <c r="FX1194" s="4"/>
      <c r="FY1194" s="4"/>
      <c r="FZ1194" s="4"/>
      <c r="GA1194" s="4"/>
      <c r="GB1194" s="4"/>
      <c r="GC1194" s="4"/>
      <c r="GD1194" s="4"/>
      <c r="GE1194" s="4"/>
      <c r="GF1194" s="4"/>
      <c r="GG1194" s="4"/>
      <c r="GH1194" s="4"/>
      <c r="GI1194" s="4"/>
      <c r="GJ1194" s="4"/>
      <c r="GK1194" s="4"/>
      <c r="GL1194" s="4"/>
      <c r="GM1194" s="4"/>
      <c r="GN1194" s="4"/>
      <c r="GO1194" s="4"/>
      <c r="GP1194" s="4"/>
      <c r="GQ1194" s="4"/>
      <c r="GR1194" s="4"/>
      <c r="GS1194" s="4"/>
      <c r="GT1194" s="4"/>
      <c r="GU1194" s="4"/>
      <c r="GV1194" s="4"/>
      <c r="GW1194" s="4"/>
      <c r="GX1194" s="4"/>
      <c r="GY1194" s="4"/>
      <c r="GZ1194" s="4"/>
      <c r="HA1194" s="4"/>
      <c r="HB1194" s="4"/>
      <c r="HC1194" s="4"/>
      <c r="HD1194" s="4"/>
      <c r="HE1194" s="4"/>
      <c r="HF1194" s="4"/>
      <c r="HG1194" s="4"/>
      <c r="HH1194" s="4"/>
      <c r="HI1194" s="4"/>
      <c r="HJ1194" s="4"/>
      <c r="HK1194" s="4"/>
      <c r="HL1194" s="4"/>
      <c r="HM1194" s="4"/>
      <c r="HN1194" s="4"/>
      <c r="HO1194" s="4"/>
      <c r="HP1194" s="4"/>
      <c r="HQ1194" s="4"/>
      <c r="HR1194" s="4"/>
      <c r="HS1194" s="4"/>
      <c r="HT1194" s="4"/>
      <c r="HU1194" s="4"/>
      <c r="HV1194" s="4"/>
      <c r="HW1194" s="4"/>
      <c r="HX1194" s="4"/>
      <c r="HY1194" s="4"/>
      <c r="HZ1194" s="4"/>
      <c r="IA1194" s="4"/>
      <c r="IB1194" s="4"/>
      <c r="IC1194" s="4"/>
      <c r="ID1194" s="4"/>
      <c r="IE1194" s="4"/>
      <c r="IF1194" s="4"/>
      <c r="IG1194" s="4"/>
      <c r="IH1194" s="4"/>
      <c r="II1194" s="4"/>
      <c r="IJ1194" s="4"/>
      <c r="IK1194" s="4"/>
      <c r="IL1194" s="4"/>
      <c r="IM1194" s="4"/>
      <c r="IN1194" s="4"/>
      <c r="IO1194" s="4"/>
      <c r="IP1194" s="4"/>
      <c r="IQ1194" s="4"/>
      <c r="IR1194" s="4"/>
      <c r="IS1194" s="4"/>
      <c r="IT1194" s="4"/>
      <c r="IU1194" s="4"/>
      <c r="IV1194" s="4"/>
    </row>
    <row r="1196" spans="1:256" s="209" customFormat="1">
      <c r="A1196" s="121"/>
      <c r="B1196" s="115"/>
      <c r="C1196" s="116"/>
      <c r="D1196" s="117"/>
      <c r="E1196" s="118"/>
      <c r="F1196" s="119"/>
      <c r="G1196" s="120"/>
      <c r="H1196" s="5"/>
      <c r="I1196" s="39"/>
      <c r="J1196" s="40"/>
      <c r="K1196" s="41"/>
      <c r="L1196" s="37"/>
      <c r="N1196" s="38"/>
      <c r="O1196" s="38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  <c r="AC1196" s="4"/>
      <c r="AD1196" s="4"/>
      <c r="AE1196" s="4"/>
      <c r="AF1196" s="4"/>
      <c r="AG1196" s="4"/>
      <c r="AH1196" s="4"/>
      <c r="AI1196" s="4"/>
      <c r="AJ1196" s="4"/>
      <c r="AK1196" s="4"/>
      <c r="AL1196" s="4"/>
      <c r="AM1196" s="4"/>
      <c r="AN1196" s="4"/>
      <c r="AO1196" s="4"/>
      <c r="AP1196" s="4"/>
      <c r="AQ1196" s="4"/>
      <c r="AR1196" s="4"/>
      <c r="AS1196" s="4"/>
      <c r="AT1196" s="4"/>
      <c r="AU1196" s="4"/>
      <c r="AV1196" s="4"/>
      <c r="AW1196" s="4"/>
      <c r="AX1196" s="4"/>
      <c r="AY1196" s="4"/>
      <c r="AZ1196" s="4"/>
      <c r="BA1196" s="4"/>
      <c r="BB1196" s="4"/>
      <c r="BC1196" s="4"/>
      <c r="BD1196" s="4"/>
      <c r="BE1196" s="4"/>
      <c r="BF1196" s="4"/>
      <c r="BG1196" s="4"/>
      <c r="BH1196" s="4"/>
      <c r="BI1196" s="4"/>
      <c r="BJ1196" s="4"/>
      <c r="BK1196" s="4"/>
      <c r="BL1196" s="4"/>
      <c r="BM1196" s="4"/>
      <c r="BN1196" s="4"/>
      <c r="BO1196" s="4"/>
      <c r="BP1196" s="4"/>
      <c r="BQ1196" s="4"/>
      <c r="BR1196" s="4"/>
      <c r="BS1196" s="4"/>
      <c r="BT1196" s="4"/>
      <c r="BU1196" s="4"/>
      <c r="BV1196" s="4"/>
      <c r="BW1196" s="4"/>
      <c r="BX1196" s="4"/>
      <c r="BY1196" s="4"/>
      <c r="BZ1196" s="4"/>
      <c r="CA1196" s="4"/>
      <c r="CB1196" s="4"/>
      <c r="CC1196" s="4"/>
      <c r="CD1196" s="4"/>
      <c r="CE1196" s="4"/>
      <c r="CF1196" s="4"/>
      <c r="CG1196" s="4"/>
      <c r="CH1196" s="4"/>
      <c r="CI1196" s="4"/>
      <c r="CJ1196" s="4"/>
      <c r="CK1196" s="4"/>
      <c r="CL1196" s="4"/>
      <c r="CM1196" s="4"/>
      <c r="CN1196" s="4"/>
      <c r="CO1196" s="4"/>
      <c r="CP1196" s="4"/>
      <c r="CQ1196" s="4"/>
      <c r="CR1196" s="4"/>
      <c r="CS1196" s="4"/>
      <c r="CT1196" s="4"/>
      <c r="CU1196" s="4"/>
      <c r="CV1196" s="4"/>
      <c r="CW1196" s="4"/>
      <c r="CX1196" s="4"/>
      <c r="CY1196" s="4"/>
      <c r="CZ1196" s="4"/>
      <c r="DA1196" s="4"/>
      <c r="DB1196" s="4"/>
      <c r="DC1196" s="4"/>
      <c r="DD1196" s="4"/>
      <c r="DE1196" s="4"/>
      <c r="DF1196" s="4"/>
      <c r="DG1196" s="4"/>
      <c r="DH1196" s="4"/>
      <c r="DI1196" s="4"/>
      <c r="DJ1196" s="4"/>
      <c r="DK1196" s="4"/>
      <c r="DL1196" s="4"/>
      <c r="DM1196" s="4"/>
      <c r="DN1196" s="4"/>
      <c r="DO1196" s="4"/>
      <c r="DP1196" s="4"/>
      <c r="DQ1196" s="4"/>
      <c r="DR1196" s="4"/>
      <c r="DS1196" s="4"/>
      <c r="DT1196" s="4"/>
      <c r="DU1196" s="4"/>
      <c r="DV1196" s="4"/>
      <c r="DW1196" s="4"/>
      <c r="DX1196" s="4"/>
      <c r="DY1196" s="4"/>
      <c r="DZ1196" s="4"/>
      <c r="EA1196" s="4"/>
      <c r="EB1196" s="4"/>
      <c r="EC1196" s="4"/>
      <c r="ED1196" s="4"/>
      <c r="EE1196" s="4"/>
      <c r="EF1196" s="4"/>
      <c r="EG1196" s="4"/>
      <c r="EH1196" s="4"/>
      <c r="EI1196" s="4"/>
      <c r="EJ1196" s="4"/>
      <c r="EK1196" s="4"/>
      <c r="EL1196" s="4"/>
      <c r="EM1196" s="4"/>
      <c r="EN1196" s="4"/>
      <c r="EO1196" s="4"/>
      <c r="EP1196" s="4"/>
      <c r="EQ1196" s="4"/>
      <c r="ER1196" s="4"/>
      <c r="ES1196" s="4"/>
      <c r="ET1196" s="4"/>
      <c r="EU1196" s="4"/>
      <c r="EV1196" s="4"/>
      <c r="EW1196" s="4"/>
      <c r="EX1196" s="4"/>
      <c r="EY1196" s="4"/>
      <c r="EZ1196" s="4"/>
      <c r="FA1196" s="4"/>
      <c r="FB1196" s="4"/>
      <c r="FC1196" s="4"/>
      <c r="FD1196" s="4"/>
      <c r="FE1196" s="4"/>
      <c r="FF1196" s="4"/>
      <c r="FG1196" s="4"/>
      <c r="FH1196" s="4"/>
      <c r="FI1196" s="4"/>
      <c r="FJ1196" s="4"/>
      <c r="FK1196" s="4"/>
      <c r="FL1196" s="4"/>
      <c r="FM1196" s="4"/>
      <c r="FN1196" s="4"/>
      <c r="FO1196" s="4"/>
      <c r="FP1196" s="4"/>
      <c r="FQ1196" s="4"/>
      <c r="FR1196" s="4"/>
      <c r="FS1196" s="4"/>
      <c r="FT1196" s="4"/>
      <c r="FU1196" s="4"/>
      <c r="FV1196" s="4"/>
      <c r="FW1196" s="4"/>
      <c r="FX1196" s="4"/>
      <c r="FY1196" s="4"/>
      <c r="FZ1196" s="4"/>
      <c r="GA1196" s="4"/>
      <c r="GB1196" s="4"/>
      <c r="GC1196" s="4"/>
      <c r="GD1196" s="4"/>
      <c r="GE1196" s="4"/>
      <c r="GF1196" s="4"/>
      <c r="GG1196" s="4"/>
      <c r="GH1196" s="4"/>
      <c r="GI1196" s="4"/>
      <c r="GJ1196" s="4"/>
      <c r="GK1196" s="4"/>
      <c r="GL1196" s="4"/>
      <c r="GM1196" s="4"/>
      <c r="GN1196" s="4"/>
      <c r="GO1196" s="4"/>
      <c r="GP1196" s="4"/>
      <c r="GQ1196" s="4"/>
      <c r="GR1196" s="4"/>
      <c r="GS1196" s="4"/>
      <c r="GT1196" s="4"/>
      <c r="GU1196" s="4"/>
      <c r="GV1196" s="4"/>
      <c r="GW1196" s="4"/>
      <c r="GX1196" s="4"/>
      <c r="GY1196" s="4"/>
      <c r="GZ1196" s="4"/>
      <c r="HA1196" s="4"/>
      <c r="HB1196" s="4"/>
      <c r="HC1196" s="4"/>
      <c r="HD1196" s="4"/>
      <c r="HE1196" s="4"/>
      <c r="HF1196" s="4"/>
      <c r="HG1196" s="4"/>
      <c r="HH1196" s="4"/>
      <c r="HI1196" s="4"/>
      <c r="HJ1196" s="4"/>
      <c r="HK1196" s="4"/>
      <c r="HL1196" s="4"/>
      <c r="HM1196" s="4"/>
      <c r="HN1196" s="4"/>
      <c r="HO1196" s="4"/>
      <c r="HP1196" s="4"/>
      <c r="HQ1196" s="4"/>
      <c r="HR1196" s="4"/>
      <c r="HS1196" s="4"/>
      <c r="HT1196" s="4"/>
      <c r="HU1196" s="4"/>
      <c r="HV1196" s="4"/>
      <c r="HW1196" s="4"/>
      <c r="HX1196" s="4"/>
      <c r="HY1196" s="4"/>
      <c r="HZ1196" s="4"/>
      <c r="IA1196" s="4"/>
      <c r="IB1196" s="4"/>
      <c r="IC1196" s="4"/>
      <c r="ID1196" s="4"/>
      <c r="IE1196" s="4"/>
      <c r="IF1196" s="4"/>
      <c r="IG1196" s="4"/>
      <c r="IH1196" s="4"/>
      <c r="II1196" s="4"/>
      <c r="IJ1196" s="4"/>
      <c r="IK1196" s="4"/>
      <c r="IL1196" s="4"/>
      <c r="IM1196" s="4"/>
      <c r="IN1196" s="4"/>
      <c r="IO1196" s="4"/>
      <c r="IP1196" s="4"/>
      <c r="IQ1196" s="4"/>
      <c r="IR1196" s="4"/>
      <c r="IS1196" s="4"/>
      <c r="IT1196" s="4"/>
      <c r="IU1196" s="4"/>
      <c r="IV1196" s="4"/>
    </row>
    <row r="1197" spans="1:256" s="209" customFormat="1">
      <c r="A1197" s="121"/>
      <c r="B1197" s="115"/>
      <c r="C1197" s="116"/>
      <c r="D1197" s="117"/>
      <c r="E1197" s="118"/>
      <c r="F1197" s="119"/>
      <c r="G1197" s="120"/>
      <c r="H1197" s="5"/>
      <c r="I1197" s="39"/>
      <c r="J1197" s="40"/>
      <c r="K1197" s="41"/>
      <c r="L1197" s="37"/>
      <c r="N1197" s="38"/>
      <c r="O1197" s="38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  <c r="AL1197" s="4"/>
      <c r="AM1197" s="4"/>
      <c r="AN1197" s="4"/>
      <c r="AO1197" s="4"/>
      <c r="AP1197" s="4"/>
      <c r="AQ1197" s="4"/>
      <c r="AR1197" s="4"/>
      <c r="AS1197" s="4"/>
      <c r="AT1197" s="4"/>
      <c r="AU1197" s="4"/>
      <c r="AV1197" s="4"/>
      <c r="AW1197" s="4"/>
      <c r="AX1197" s="4"/>
      <c r="AY1197" s="4"/>
      <c r="AZ1197" s="4"/>
      <c r="BA1197" s="4"/>
      <c r="BB1197" s="4"/>
      <c r="BC1197" s="4"/>
      <c r="BD1197" s="4"/>
      <c r="BE1197" s="4"/>
      <c r="BF1197" s="4"/>
      <c r="BG1197" s="4"/>
      <c r="BH1197" s="4"/>
      <c r="BI1197" s="4"/>
      <c r="BJ1197" s="4"/>
      <c r="BK1197" s="4"/>
      <c r="BL1197" s="4"/>
      <c r="BM1197" s="4"/>
      <c r="BN1197" s="4"/>
      <c r="BO1197" s="4"/>
      <c r="BP1197" s="4"/>
      <c r="BQ1197" s="4"/>
      <c r="BR1197" s="4"/>
      <c r="BS1197" s="4"/>
      <c r="BT1197" s="4"/>
      <c r="BU1197" s="4"/>
      <c r="BV1197" s="4"/>
      <c r="BW1197" s="4"/>
      <c r="BX1197" s="4"/>
      <c r="BY1197" s="4"/>
      <c r="BZ1197" s="4"/>
      <c r="CA1197" s="4"/>
      <c r="CB1197" s="4"/>
      <c r="CC1197" s="4"/>
      <c r="CD1197" s="4"/>
      <c r="CE1197" s="4"/>
      <c r="CF1197" s="4"/>
      <c r="CG1197" s="4"/>
      <c r="CH1197" s="4"/>
      <c r="CI1197" s="4"/>
      <c r="CJ1197" s="4"/>
      <c r="CK1197" s="4"/>
      <c r="CL1197" s="4"/>
      <c r="CM1197" s="4"/>
      <c r="CN1197" s="4"/>
      <c r="CO1197" s="4"/>
      <c r="CP1197" s="4"/>
      <c r="CQ1197" s="4"/>
      <c r="CR1197" s="4"/>
      <c r="CS1197" s="4"/>
      <c r="CT1197" s="4"/>
      <c r="CU1197" s="4"/>
      <c r="CV1197" s="4"/>
      <c r="CW1197" s="4"/>
      <c r="CX1197" s="4"/>
      <c r="CY1197" s="4"/>
      <c r="CZ1197" s="4"/>
      <c r="DA1197" s="4"/>
      <c r="DB1197" s="4"/>
      <c r="DC1197" s="4"/>
      <c r="DD1197" s="4"/>
      <c r="DE1197" s="4"/>
      <c r="DF1197" s="4"/>
      <c r="DG1197" s="4"/>
      <c r="DH1197" s="4"/>
      <c r="DI1197" s="4"/>
      <c r="DJ1197" s="4"/>
      <c r="DK1197" s="4"/>
      <c r="DL1197" s="4"/>
      <c r="DM1197" s="4"/>
      <c r="DN1197" s="4"/>
      <c r="DO1197" s="4"/>
      <c r="DP1197" s="4"/>
      <c r="DQ1197" s="4"/>
      <c r="DR1197" s="4"/>
      <c r="DS1197" s="4"/>
      <c r="DT1197" s="4"/>
      <c r="DU1197" s="4"/>
      <c r="DV1197" s="4"/>
      <c r="DW1197" s="4"/>
      <c r="DX1197" s="4"/>
      <c r="DY1197" s="4"/>
      <c r="DZ1197" s="4"/>
      <c r="EA1197" s="4"/>
      <c r="EB1197" s="4"/>
      <c r="EC1197" s="4"/>
      <c r="ED1197" s="4"/>
      <c r="EE1197" s="4"/>
      <c r="EF1197" s="4"/>
      <c r="EG1197" s="4"/>
      <c r="EH1197" s="4"/>
      <c r="EI1197" s="4"/>
      <c r="EJ1197" s="4"/>
      <c r="EK1197" s="4"/>
      <c r="EL1197" s="4"/>
      <c r="EM1197" s="4"/>
      <c r="EN1197" s="4"/>
      <c r="EO1197" s="4"/>
      <c r="EP1197" s="4"/>
      <c r="EQ1197" s="4"/>
      <c r="ER1197" s="4"/>
      <c r="ES1197" s="4"/>
      <c r="ET1197" s="4"/>
      <c r="EU1197" s="4"/>
      <c r="EV1197" s="4"/>
      <c r="EW1197" s="4"/>
      <c r="EX1197" s="4"/>
      <c r="EY1197" s="4"/>
      <c r="EZ1197" s="4"/>
      <c r="FA1197" s="4"/>
      <c r="FB1197" s="4"/>
      <c r="FC1197" s="4"/>
      <c r="FD1197" s="4"/>
      <c r="FE1197" s="4"/>
      <c r="FF1197" s="4"/>
      <c r="FG1197" s="4"/>
      <c r="FH1197" s="4"/>
      <c r="FI1197" s="4"/>
      <c r="FJ1197" s="4"/>
      <c r="FK1197" s="4"/>
      <c r="FL1197" s="4"/>
      <c r="FM1197" s="4"/>
      <c r="FN1197" s="4"/>
      <c r="FO1197" s="4"/>
      <c r="FP1197" s="4"/>
      <c r="FQ1197" s="4"/>
      <c r="FR1197" s="4"/>
      <c r="FS1197" s="4"/>
      <c r="FT1197" s="4"/>
      <c r="FU1197" s="4"/>
      <c r="FV1197" s="4"/>
      <c r="FW1197" s="4"/>
      <c r="FX1197" s="4"/>
      <c r="FY1197" s="4"/>
      <c r="FZ1197" s="4"/>
      <c r="GA1197" s="4"/>
      <c r="GB1197" s="4"/>
      <c r="GC1197" s="4"/>
      <c r="GD1197" s="4"/>
      <c r="GE1197" s="4"/>
      <c r="GF1197" s="4"/>
      <c r="GG1197" s="4"/>
      <c r="GH1197" s="4"/>
      <c r="GI1197" s="4"/>
      <c r="GJ1197" s="4"/>
      <c r="GK1197" s="4"/>
      <c r="GL1197" s="4"/>
      <c r="GM1197" s="4"/>
      <c r="GN1197" s="4"/>
      <c r="GO1197" s="4"/>
      <c r="GP1197" s="4"/>
      <c r="GQ1197" s="4"/>
      <c r="GR1197" s="4"/>
      <c r="GS1197" s="4"/>
      <c r="GT1197" s="4"/>
      <c r="GU1197" s="4"/>
      <c r="GV1197" s="4"/>
      <c r="GW1197" s="4"/>
      <c r="GX1197" s="4"/>
      <c r="GY1197" s="4"/>
      <c r="GZ1197" s="4"/>
      <c r="HA1197" s="4"/>
      <c r="HB1197" s="4"/>
      <c r="HC1197" s="4"/>
      <c r="HD1197" s="4"/>
      <c r="HE1197" s="4"/>
      <c r="HF1197" s="4"/>
      <c r="HG1197" s="4"/>
      <c r="HH1197" s="4"/>
      <c r="HI1197" s="4"/>
      <c r="HJ1197" s="4"/>
      <c r="HK1197" s="4"/>
      <c r="HL1197" s="4"/>
      <c r="HM1197" s="4"/>
      <c r="HN1197" s="4"/>
      <c r="HO1197" s="4"/>
      <c r="HP1197" s="4"/>
      <c r="HQ1197" s="4"/>
      <c r="HR1197" s="4"/>
      <c r="HS1197" s="4"/>
      <c r="HT1197" s="4"/>
      <c r="HU1197" s="4"/>
      <c r="HV1197" s="4"/>
      <c r="HW1197" s="4"/>
      <c r="HX1197" s="4"/>
      <c r="HY1197" s="4"/>
      <c r="HZ1197" s="4"/>
      <c r="IA1197" s="4"/>
      <c r="IB1197" s="4"/>
      <c r="IC1197" s="4"/>
      <c r="ID1197" s="4"/>
      <c r="IE1197" s="4"/>
      <c r="IF1197" s="4"/>
      <c r="IG1197" s="4"/>
      <c r="IH1197" s="4"/>
      <c r="II1197" s="4"/>
      <c r="IJ1197" s="4"/>
      <c r="IK1197" s="4"/>
      <c r="IL1197" s="4"/>
      <c r="IM1197" s="4"/>
      <c r="IN1197" s="4"/>
      <c r="IO1197" s="4"/>
      <c r="IP1197" s="4"/>
      <c r="IQ1197" s="4"/>
      <c r="IR1197" s="4"/>
      <c r="IS1197" s="4"/>
      <c r="IT1197" s="4"/>
      <c r="IU1197" s="4"/>
      <c r="IV1197" s="4"/>
    </row>
    <row r="1198" spans="1:256" s="209" customFormat="1">
      <c r="A1198" s="121"/>
      <c r="B1198" s="115"/>
      <c r="C1198" s="116"/>
      <c r="D1198" s="117"/>
      <c r="E1198" s="118"/>
      <c r="F1198" s="119"/>
      <c r="G1198" s="120"/>
      <c r="H1198" s="5"/>
      <c r="I1198" s="39"/>
      <c r="J1198" s="40"/>
      <c r="K1198" s="41"/>
      <c r="L1198" s="37"/>
      <c r="N1198" s="38"/>
      <c r="O1198" s="38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  <c r="AC1198" s="4"/>
      <c r="AD1198" s="4"/>
      <c r="AE1198" s="4"/>
      <c r="AF1198" s="4"/>
      <c r="AG1198" s="4"/>
      <c r="AH1198" s="4"/>
      <c r="AI1198" s="4"/>
      <c r="AJ1198" s="4"/>
      <c r="AK1198" s="4"/>
      <c r="AL1198" s="4"/>
      <c r="AM1198" s="4"/>
      <c r="AN1198" s="4"/>
      <c r="AO1198" s="4"/>
      <c r="AP1198" s="4"/>
      <c r="AQ1198" s="4"/>
      <c r="AR1198" s="4"/>
      <c r="AS1198" s="4"/>
      <c r="AT1198" s="4"/>
      <c r="AU1198" s="4"/>
      <c r="AV1198" s="4"/>
      <c r="AW1198" s="4"/>
      <c r="AX1198" s="4"/>
      <c r="AY1198" s="4"/>
      <c r="AZ1198" s="4"/>
      <c r="BA1198" s="4"/>
      <c r="BB1198" s="4"/>
      <c r="BC1198" s="4"/>
      <c r="BD1198" s="4"/>
      <c r="BE1198" s="4"/>
      <c r="BF1198" s="4"/>
      <c r="BG1198" s="4"/>
      <c r="BH1198" s="4"/>
      <c r="BI1198" s="4"/>
      <c r="BJ1198" s="4"/>
      <c r="BK1198" s="4"/>
      <c r="BL1198" s="4"/>
      <c r="BM1198" s="4"/>
      <c r="BN1198" s="4"/>
      <c r="BO1198" s="4"/>
      <c r="BP1198" s="4"/>
      <c r="BQ1198" s="4"/>
      <c r="BR1198" s="4"/>
      <c r="BS1198" s="4"/>
      <c r="BT1198" s="4"/>
      <c r="BU1198" s="4"/>
      <c r="BV1198" s="4"/>
      <c r="BW1198" s="4"/>
      <c r="BX1198" s="4"/>
      <c r="BY1198" s="4"/>
      <c r="BZ1198" s="4"/>
      <c r="CA1198" s="4"/>
      <c r="CB1198" s="4"/>
      <c r="CC1198" s="4"/>
      <c r="CD1198" s="4"/>
      <c r="CE1198" s="4"/>
      <c r="CF1198" s="4"/>
      <c r="CG1198" s="4"/>
      <c r="CH1198" s="4"/>
      <c r="CI1198" s="4"/>
      <c r="CJ1198" s="4"/>
      <c r="CK1198" s="4"/>
      <c r="CL1198" s="4"/>
      <c r="CM1198" s="4"/>
      <c r="CN1198" s="4"/>
      <c r="CO1198" s="4"/>
      <c r="CP1198" s="4"/>
      <c r="CQ1198" s="4"/>
      <c r="CR1198" s="4"/>
      <c r="CS1198" s="4"/>
      <c r="CT1198" s="4"/>
      <c r="CU1198" s="4"/>
      <c r="CV1198" s="4"/>
      <c r="CW1198" s="4"/>
      <c r="CX1198" s="4"/>
      <c r="CY1198" s="4"/>
      <c r="CZ1198" s="4"/>
      <c r="DA1198" s="4"/>
      <c r="DB1198" s="4"/>
      <c r="DC1198" s="4"/>
      <c r="DD1198" s="4"/>
      <c r="DE1198" s="4"/>
      <c r="DF1198" s="4"/>
      <c r="DG1198" s="4"/>
      <c r="DH1198" s="4"/>
      <c r="DI1198" s="4"/>
      <c r="DJ1198" s="4"/>
      <c r="DK1198" s="4"/>
      <c r="DL1198" s="4"/>
      <c r="DM1198" s="4"/>
      <c r="DN1198" s="4"/>
      <c r="DO1198" s="4"/>
      <c r="DP1198" s="4"/>
      <c r="DQ1198" s="4"/>
      <c r="DR1198" s="4"/>
      <c r="DS1198" s="4"/>
      <c r="DT1198" s="4"/>
      <c r="DU1198" s="4"/>
      <c r="DV1198" s="4"/>
      <c r="DW1198" s="4"/>
      <c r="DX1198" s="4"/>
      <c r="DY1198" s="4"/>
      <c r="DZ1198" s="4"/>
      <c r="EA1198" s="4"/>
      <c r="EB1198" s="4"/>
      <c r="EC1198" s="4"/>
      <c r="ED1198" s="4"/>
      <c r="EE1198" s="4"/>
      <c r="EF1198" s="4"/>
      <c r="EG1198" s="4"/>
      <c r="EH1198" s="4"/>
      <c r="EI1198" s="4"/>
      <c r="EJ1198" s="4"/>
      <c r="EK1198" s="4"/>
      <c r="EL1198" s="4"/>
      <c r="EM1198" s="4"/>
      <c r="EN1198" s="4"/>
      <c r="EO1198" s="4"/>
      <c r="EP1198" s="4"/>
      <c r="EQ1198" s="4"/>
      <c r="ER1198" s="4"/>
      <c r="ES1198" s="4"/>
      <c r="ET1198" s="4"/>
      <c r="EU1198" s="4"/>
      <c r="EV1198" s="4"/>
      <c r="EW1198" s="4"/>
      <c r="EX1198" s="4"/>
      <c r="EY1198" s="4"/>
      <c r="EZ1198" s="4"/>
      <c r="FA1198" s="4"/>
      <c r="FB1198" s="4"/>
      <c r="FC1198" s="4"/>
      <c r="FD1198" s="4"/>
      <c r="FE1198" s="4"/>
      <c r="FF1198" s="4"/>
      <c r="FG1198" s="4"/>
      <c r="FH1198" s="4"/>
      <c r="FI1198" s="4"/>
      <c r="FJ1198" s="4"/>
      <c r="FK1198" s="4"/>
      <c r="FL1198" s="4"/>
      <c r="FM1198" s="4"/>
      <c r="FN1198" s="4"/>
      <c r="FO1198" s="4"/>
      <c r="FP1198" s="4"/>
      <c r="FQ1198" s="4"/>
      <c r="FR1198" s="4"/>
      <c r="FS1198" s="4"/>
      <c r="FT1198" s="4"/>
      <c r="FU1198" s="4"/>
      <c r="FV1198" s="4"/>
      <c r="FW1198" s="4"/>
      <c r="FX1198" s="4"/>
      <c r="FY1198" s="4"/>
      <c r="FZ1198" s="4"/>
      <c r="GA1198" s="4"/>
      <c r="GB1198" s="4"/>
      <c r="GC1198" s="4"/>
      <c r="GD1198" s="4"/>
      <c r="GE1198" s="4"/>
      <c r="GF1198" s="4"/>
      <c r="GG1198" s="4"/>
      <c r="GH1198" s="4"/>
      <c r="GI1198" s="4"/>
      <c r="GJ1198" s="4"/>
      <c r="GK1198" s="4"/>
      <c r="GL1198" s="4"/>
      <c r="GM1198" s="4"/>
      <c r="GN1198" s="4"/>
      <c r="GO1198" s="4"/>
      <c r="GP1198" s="4"/>
      <c r="GQ1198" s="4"/>
      <c r="GR1198" s="4"/>
      <c r="GS1198" s="4"/>
      <c r="GT1198" s="4"/>
      <c r="GU1198" s="4"/>
      <c r="GV1198" s="4"/>
      <c r="GW1198" s="4"/>
      <c r="GX1198" s="4"/>
      <c r="GY1198" s="4"/>
      <c r="GZ1198" s="4"/>
      <c r="HA1198" s="4"/>
      <c r="HB1198" s="4"/>
      <c r="HC1198" s="4"/>
      <c r="HD1198" s="4"/>
      <c r="HE1198" s="4"/>
      <c r="HF1198" s="4"/>
      <c r="HG1198" s="4"/>
      <c r="HH1198" s="4"/>
      <c r="HI1198" s="4"/>
      <c r="HJ1198" s="4"/>
      <c r="HK1198" s="4"/>
      <c r="HL1198" s="4"/>
      <c r="HM1198" s="4"/>
      <c r="HN1198" s="4"/>
      <c r="HO1198" s="4"/>
      <c r="HP1198" s="4"/>
      <c r="HQ1198" s="4"/>
      <c r="HR1198" s="4"/>
      <c r="HS1198" s="4"/>
      <c r="HT1198" s="4"/>
      <c r="HU1198" s="4"/>
      <c r="HV1198" s="4"/>
      <c r="HW1198" s="4"/>
      <c r="HX1198" s="4"/>
      <c r="HY1198" s="4"/>
      <c r="HZ1198" s="4"/>
      <c r="IA1198" s="4"/>
      <c r="IB1198" s="4"/>
      <c r="IC1198" s="4"/>
      <c r="ID1198" s="4"/>
      <c r="IE1198" s="4"/>
      <c r="IF1198" s="4"/>
      <c r="IG1198" s="4"/>
      <c r="IH1198" s="4"/>
      <c r="II1198" s="4"/>
      <c r="IJ1198" s="4"/>
      <c r="IK1198" s="4"/>
      <c r="IL1198" s="4"/>
      <c r="IM1198" s="4"/>
      <c r="IN1198" s="4"/>
      <c r="IO1198" s="4"/>
      <c r="IP1198" s="4"/>
      <c r="IQ1198" s="4"/>
      <c r="IR1198" s="4"/>
      <c r="IS1198" s="4"/>
      <c r="IT1198" s="4"/>
      <c r="IU1198" s="4"/>
      <c r="IV1198" s="4"/>
    </row>
    <row r="1200" spans="1:256" s="209" customFormat="1">
      <c r="A1200" s="121"/>
      <c r="B1200" s="115"/>
      <c r="C1200" s="116"/>
      <c r="D1200" s="117"/>
      <c r="E1200" s="118"/>
      <c r="F1200" s="119"/>
      <c r="G1200" s="120"/>
      <c r="H1200" s="5"/>
      <c r="I1200" s="39"/>
      <c r="J1200" s="40"/>
      <c r="K1200" s="41"/>
      <c r="L1200" s="37"/>
      <c r="N1200" s="38"/>
      <c r="O1200" s="38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  <c r="AC1200" s="4"/>
      <c r="AD1200" s="4"/>
      <c r="AE1200" s="4"/>
      <c r="AF1200" s="4"/>
      <c r="AG1200" s="4"/>
      <c r="AH1200" s="4"/>
      <c r="AI1200" s="4"/>
      <c r="AJ1200" s="4"/>
      <c r="AK1200" s="4"/>
      <c r="AL1200" s="4"/>
      <c r="AM1200" s="4"/>
      <c r="AN1200" s="4"/>
      <c r="AO1200" s="4"/>
      <c r="AP1200" s="4"/>
      <c r="AQ1200" s="4"/>
      <c r="AR1200" s="4"/>
      <c r="AS1200" s="4"/>
      <c r="AT1200" s="4"/>
      <c r="AU1200" s="4"/>
      <c r="AV1200" s="4"/>
      <c r="AW1200" s="4"/>
      <c r="AX1200" s="4"/>
      <c r="AY1200" s="4"/>
      <c r="AZ1200" s="4"/>
      <c r="BA1200" s="4"/>
      <c r="BB1200" s="4"/>
      <c r="BC1200" s="4"/>
      <c r="BD1200" s="4"/>
      <c r="BE1200" s="4"/>
      <c r="BF1200" s="4"/>
      <c r="BG1200" s="4"/>
      <c r="BH1200" s="4"/>
      <c r="BI1200" s="4"/>
      <c r="BJ1200" s="4"/>
      <c r="BK1200" s="4"/>
      <c r="BL1200" s="4"/>
      <c r="BM1200" s="4"/>
      <c r="BN1200" s="4"/>
      <c r="BO1200" s="4"/>
      <c r="BP1200" s="4"/>
      <c r="BQ1200" s="4"/>
      <c r="BR1200" s="4"/>
      <c r="BS1200" s="4"/>
      <c r="BT1200" s="4"/>
      <c r="BU1200" s="4"/>
      <c r="BV1200" s="4"/>
      <c r="BW1200" s="4"/>
      <c r="BX1200" s="4"/>
      <c r="BY1200" s="4"/>
      <c r="BZ1200" s="4"/>
      <c r="CA1200" s="4"/>
      <c r="CB1200" s="4"/>
      <c r="CC1200" s="4"/>
      <c r="CD1200" s="4"/>
      <c r="CE1200" s="4"/>
      <c r="CF1200" s="4"/>
      <c r="CG1200" s="4"/>
      <c r="CH1200" s="4"/>
      <c r="CI1200" s="4"/>
      <c r="CJ1200" s="4"/>
      <c r="CK1200" s="4"/>
      <c r="CL1200" s="4"/>
      <c r="CM1200" s="4"/>
      <c r="CN1200" s="4"/>
      <c r="CO1200" s="4"/>
      <c r="CP1200" s="4"/>
      <c r="CQ1200" s="4"/>
      <c r="CR1200" s="4"/>
      <c r="CS1200" s="4"/>
      <c r="CT1200" s="4"/>
      <c r="CU1200" s="4"/>
      <c r="CV1200" s="4"/>
      <c r="CW1200" s="4"/>
      <c r="CX1200" s="4"/>
      <c r="CY1200" s="4"/>
      <c r="CZ1200" s="4"/>
      <c r="DA1200" s="4"/>
      <c r="DB1200" s="4"/>
      <c r="DC1200" s="4"/>
      <c r="DD1200" s="4"/>
      <c r="DE1200" s="4"/>
      <c r="DF1200" s="4"/>
      <c r="DG1200" s="4"/>
      <c r="DH1200" s="4"/>
      <c r="DI1200" s="4"/>
      <c r="DJ1200" s="4"/>
      <c r="DK1200" s="4"/>
      <c r="DL1200" s="4"/>
      <c r="DM1200" s="4"/>
      <c r="DN1200" s="4"/>
      <c r="DO1200" s="4"/>
      <c r="DP1200" s="4"/>
      <c r="DQ1200" s="4"/>
      <c r="DR1200" s="4"/>
      <c r="DS1200" s="4"/>
      <c r="DT1200" s="4"/>
      <c r="DU1200" s="4"/>
      <c r="DV1200" s="4"/>
      <c r="DW1200" s="4"/>
      <c r="DX1200" s="4"/>
      <c r="DY1200" s="4"/>
      <c r="DZ1200" s="4"/>
      <c r="EA1200" s="4"/>
      <c r="EB1200" s="4"/>
      <c r="EC1200" s="4"/>
      <c r="ED1200" s="4"/>
      <c r="EE1200" s="4"/>
      <c r="EF1200" s="4"/>
      <c r="EG1200" s="4"/>
      <c r="EH1200" s="4"/>
      <c r="EI1200" s="4"/>
      <c r="EJ1200" s="4"/>
      <c r="EK1200" s="4"/>
      <c r="EL1200" s="4"/>
      <c r="EM1200" s="4"/>
      <c r="EN1200" s="4"/>
      <c r="EO1200" s="4"/>
      <c r="EP1200" s="4"/>
      <c r="EQ1200" s="4"/>
      <c r="ER1200" s="4"/>
      <c r="ES1200" s="4"/>
      <c r="ET1200" s="4"/>
      <c r="EU1200" s="4"/>
      <c r="EV1200" s="4"/>
      <c r="EW1200" s="4"/>
      <c r="EX1200" s="4"/>
      <c r="EY1200" s="4"/>
      <c r="EZ1200" s="4"/>
      <c r="FA1200" s="4"/>
      <c r="FB1200" s="4"/>
      <c r="FC1200" s="4"/>
      <c r="FD1200" s="4"/>
      <c r="FE1200" s="4"/>
      <c r="FF1200" s="4"/>
      <c r="FG1200" s="4"/>
      <c r="FH1200" s="4"/>
      <c r="FI1200" s="4"/>
      <c r="FJ1200" s="4"/>
      <c r="FK1200" s="4"/>
      <c r="FL1200" s="4"/>
      <c r="FM1200" s="4"/>
      <c r="FN1200" s="4"/>
      <c r="FO1200" s="4"/>
      <c r="FP1200" s="4"/>
      <c r="FQ1200" s="4"/>
      <c r="FR1200" s="4"/>
      <c r="FS1200" s="4"/>
      <c r="FT1200" s="4"/>
      <c r="FU1200" s="4"/>
      <c r="FV1200" s="4"/>
      <c r="FW1200" s="4"/>
      <c r="FX1200" s="4"/>
      <c r="FY1200" s="4"/>
      <c r="FZ1200" s="4"/>
      <c r="GA1200" s="4"/>
      <c r="GB1200" s="4"/>
      <c r="GC1200" s="4"/>
      <c r="GD1200" s="4"/>
      <c r="GE1200" s="4"/>
      <c r="GF1200" s="4"/>
      <c r="GG1200" s="4"/>
      <c r="GH1200" s="4"/>
      <c r="GI1200" s="4"/>
      <c r="GJ1200" s="4"/>
      <c r="GK1200" s="4"/>
      <c r="GL1200" s="4"/>
      <c r="GM1200" s="4"/>
      <c r="GN1200" s="4"/>
      <c r="GO1200" s="4"/>
      <c r="GP1200" s="4"/>
      <c r="GQ1200" s="4"/>
      <c r="GR1200" s="4"/>
      <c r="GS1200" s="4"/>
      <c r="GT1200" s="4"/>
      <c r="GU1200" s="4"/>
      <c r="GV1200" s="4"/>
      <c r="GW1200" s="4"/>
      <c r="GX1200" s="4"/>
      <c r="GY1200" s="4"/>
      <c r="GZ1200" s="4"/>
      <c r="HA1200" s="4"/>
      <c r="HB1200" s="4"/>
      <c r="HC1200" s="4"/>
      <c r="HD1200" s="4"/>
      <c r="HE1200" s="4"/>
      <c r="HF1200" s="4"/>
      <c r="HG1200" s="4"/>
      <c r="HH1200" s="4"/>
      <c r="HI1200" s="4"/>
      <c r="HJ1200" s="4"/>
      <c r="HK1200" s="4"/>
      <c r="HL1200" s="4"/>
      <c r="HM1200" s="4"/>
      <c r="HN1200" s="4"/>
      <c r="HO1200" s="4"/>
      <c r="HP1200" s="4"/>
      <c r="HQ1200" s="4"/>
      <c r="HR1200" s="4"/>
      <c r="HS1200" s="4"/>
      <c r="HT1200" s="4"/>
      <c r="HU1200" s="4"/>
      <c r="HV1200" s="4"/>
      <c r="HW1200" s="4"/>
      <c r="HX1200" s="4"/>
      <c r="HY1200" s="4"/>
      <c r="HZ1200" s="4"/>
      <c r="IA1200" s="4"/>
      <c r="IB1200" s="4"/>
      <c r="IC1200" s="4"/>
      <c r="ID1200" s="4"/>
      <c r="IE1200" s="4"/>
      <c r="IF1200" s="4"/>
      <c r="IG1200" s="4"/>
      <c r="IH1200" s="4"/>
      <c r="II1200" s="4"/>
      <c r="IJ1200" s="4"/>
      <c r="IK1200" s="4"/>
      <c r="IL1200" s="4"/>
      <c r="IM1200" s="4"/>
      <c r="IN1200" s="4"/>
      <c r="IO1200" s="4"/>
      <c r="IP1200" s="4"/>
      <c r="IQ1200" s="4"/>
      <c r="IR1200" s="4"/>
      <c r="IS1200" s="4"/>
      <c r="IT1200" s="4"/>
      <c r="IU1200" s="4"/>
      <c r="IV1200" s="4"/>
    </row>
    <row r="1202" spans="1:256" s="209" customFormat="1">
      <c r="A1202" s="121"/>
      <c r="B1202" s="115"/>
      <c r="C1202" s="116"/>
      <c r="D1202" s="117"/>
      <c r="E1202" s="118"/>
      <c r="F1202" s="119"/>
      <c r="G1202" s="120"/>
      <c r="H1202" s="5"/>
      <c r="I1202" s="39"/>
      <c r="J1202" s="40"/>
      <c r="K1202" s="41"/>
      <c r="L1202" s="37"/>
      <c r="N1202" s="38"/>
      <c r="O1202" s="38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  <c r="AC1202" s="4"/>
      <c r="AD1202" s="4"/>
      <c r="AE1202" s="4"/>
      <c r="AF1202" s="4"/>
      <c r="AG1202" s="4"/>
      <c r="AH1202" s="4"/>
      <c r="AI1202" s="4"/>
      <c r="AJ1202" s="4"/>
      <c r="AK1202" s="4"/>
      <c r="AL1202" s="4"/>
      <c r="AM1202" s="4"/>
      <c r="AN1202" s="4"/>
      <c r="AO1202" s="4"/>
      <c r="AP1202" s="4"/>
      <c r="AQ1202" s="4"/>
      <c r="AR1202" s="4"/>
      <c r="AS1202" s="4"/>
      <c r="AT1202" s="4"/>
      <c r="AU1202" s="4"/>
      <c r="AV1202" s="4"/>
      <c r="AW1202" s="4"/>
      <c r="AX1202" s="4"/>
      <c r="AY1202" s="4"/>
      <c r="AZ1202" s="4"/>
      <c r="BA1202" s="4"/>
      <c r="BB1202" s="4"/>
      <c r="BC1202" s="4"/>
      <c r="BD1202" s="4"/>
      <c r="BE1202" s="4"/>
      <c r="BF1202" s="4"/>
      <c r="BG1202" s="4"/>
      <c r="BH1202" s="4"/>
      <c r="BI1202" s="4"/>
      <c r="BJ1202" s="4"/>
      <c r="BK1202" s="4"/>
      <c r="BL1202" s="4"/>
      <c r="BM1202" s="4"/>
      <c r="BN1202" s="4"/>
      <c r="BO1202" s="4"/>
      <c r="BP1202" s="4"/>
      <c r="BQ1202" s="4"/>
      <c r="BR1202" s="4"/>
      <c r="BS1202" s="4"/>
      <c r="BT1202" s="4"/>
      <c r="BU1202" s="4"/>
      <c r="BV1202" s="4"/>
      <c r="BW1202" s="4"/>
      <c r="BX1202" s="4"/>
      <c r="BY1202" s="4"/>
      <c r="BZ1202" s="4"/>
      <c r="CA1202" s="4"/>
      <c r="CB1202" s="4"/>
      <c r="CC1202" s="4"/>
      <c r="CD1202" s="4"/>
      <c r="CE1202" s="4"/>
      <c r="CF1202" s="4"/>
      <c r="CG1202" s="4"/>
      <c r="CH1202" s="4"/>
      <c r="CI1202" s="4"/>
      <c r="CJ1202" s="4"/>
      <c r="CK1202" s="4"/>
      <c r="CL1202" s="4"/>
      <c r="CM1202" s="4"/>
      <c r="CN1202" s="4"/>
      <c r="CO1202" s="4"/>
      <c r="CP1202" s="4"/>
      <c r="CQ1202" s="4"/>
      <c r="CR1202" s="4"/>
      <c r="CS1202" s="4"/>
      <c r="CT1202" s="4"/>
      <c r="CU1202" s="4"/>
      <c r="CV1202" s="4"/>
      <c r="CW1202" s="4"/>
      <c r="CX1202" s="4"/>
      <c r="CY1202" s="4"/>
      <c r="CZ1202" s="4"/>
      <c r="DA1202" s="4"/>
      <c r="DB1202" s="4"/>
      <c r="DC1202" s="4"/>
      <c r="DD1202" s="4"/>
      <c r="DE1202" s="4"/>
      <c r="DF1202" s="4"/>
      <c r="DG1202" s="4"/>
      <c r="DH1202" s="4"/>
      <c r="DI1202" s="4"/>
      <c r="DJ1202" s="4"/>
      <c r="DK1202" s="4"/>
      <c r="DL1202" s="4"/>
      <c r="DM1202" s="4"/>
      <c r="DN1202" s="4"/>
      <c r="DO1202" s="4"/>
      <c r="DP1202" s="4"/>
      <c r="DQ1202" s="4"/>
      <c r="DR1202" s="4"/>
      <c r="DS1202" s="4"/>
      <c r="DT1202" s="4"/>
      <c r="DU1202" s="4"/>
      <c r="DV1202" s="4"/>
      <c r="DW1202" s="4"/>
      <c r="DX1202" s="4"/>
      <c r="DY1202" s="4"/>
      <c r="DZ1202" s="4"/>
      <c r="EA1202" s="4"/>
      <c r="EB1202" s="4"/>
      <c r="EC1202" s="4"/>
      <c r="ED1202" s="4"/>
      <c r="EE1202" s="4"/>
      <c r="EF1202" s="4"/>
      <c r="EG1202" s="4"/>
      <c r="EH1202" s="4"/>
      <c r="EI1202" s="4"/>
      <c r="EJ1202" s="4"/>
      <c r="EK1202" s="4"/>
      <c r="EL1202" s="4"/>
      <c r="EM1202" s="4"/>
      <c r="EN1202" s="4"/>
      <c r="EO1202" s="4"/>
      <c r="EP1202" s="4"/>
      <c r="EQ1202" s="4"/>
      <c r="ER1202" s="4"/>
      <c r="ES1202" s="4"/>
      <c r="ET1202" s="4"/>
      <c r="EU1202" s="4"/>
      <c r="EV1202" s="4"/>
      <c r="EW1202" s="4"/>
      <c r="EX1202" s="4"/>
      <c r="EY1202" s="4"/>
      <c r="EZ1202" s="4"/>
      <c r="FA1202" s="4"/>
      <c r="FB1202" s="4"/>
      <c r="FC1202" s="4"/>
      <c r="FD1202" s="4"/>
      <c r="FE1202" s="4"/>
      <c r="FF1202" s="4"/>
      <c r="FG1202" s="4"/>
      <c r="FH1202" s="4"/>
      <c r="FI1202" s="4"/>
      <c r="FJ1202" s="4"/>
      <c r="FK1202" s="4"/>
      <c r="FL1202" s="4"/>
      <c r="FM1202" s="4"/>
      <c r="FN1202" s="4"/>
      <c r="FO1202" s="4"/>
      <c r="FP1202" s="4"/>
      <c r="FQ1202" s="4"/>
      <c r="FR1202" s="4"/>
      <c r="FS1202" s="4"/>
      <c r="FT1202" s="4"/>
      <c r="FU1202" s="4"/>
      <c r="FV1202" s="4"/>
      <c r="FW1202" s="4"/>
      <c r="FX1202" s="4"/>
      <c r="FY1202" s="4"/>
      <c r="FZ1202" s="4"/>
      <c r="GA1202" s="4"/>
      <c r="GB1202" s="4"/>
      <c r="GC1202" s="4"/>
      <c r="GD1202" s="4"/>
      <c r="GE1202" s="4"/>
      <c r="GF1202" s="4"/>
      <c r="GG1202" s="4"/>
      <c r="GH1202" s="4"/>
      <c r="GI1202" s="4"/>
      <c r="GJ1202" s="4"/>
      <c r="GK1202" s="4"/>
      <c r="GL1202" s="4"/>
      <c r="GM1202" s="4"/>
      <c r="GN1202" s="4"/>
      <c r="GO1202" s="4"/>
      <c r="GP1202" s="4"/>
      <c r="GQ1202" s="4"/>
      <c r="GR1202" s="4"/>
      <c r="GS1202" s="4"/>
      <c r="GT1202" s="4"/>
      <c r="GU1202" s="4"/>
      <c r="GV1202" s="4"/>
      <c r="GW1202" s="4"/>
      <c r="GX1202" s="4"/>
      <c r="GY1202" s="4"/>
      <c r="GZ1202" s="4"/>
      <c r="HA1202" s="4"/>
      <c r="HB1202" s="4"/>
      <c r="HC1202" s="4"/>
      <c r="HD1202" s="4"/>
      <c r="HE1202" s="4"/>
      <c r="HF1202" s="4"/>
      <c r="HG1202" s="4"/>
      <c r="HH1202" s="4"/>
      <c r="HI1202" s="4"/>
      <c r="HJ1202" s="4"/>
      <c r="HK1202" s="4"/>
      <c r="HL1202" s="4"/>
      <c r="HM1202" s="4"/>
      <c r="HN1202" s="4"/>
      <c r="HO1202" s="4"/>
      <c r="HP1202" s="4"/>
      <c r="HQ1202" s="4"/>
      <c r="HR1202" s="4"/>
      <c r="HS1202" s="4"/>
      <c r="HT1202" s="4"/>
      <c r="HU1202" s="4"/>
      <c r="HV1202" s="4"/>
      <c r="HW1202" s="4"/>
      <c r="HX1202" s="4"/>
      <c r="HY1202" s="4"/>
      <c r="HZ1202" s="4"/>
      <c r="IA1202" s="4"/>
      <c r="IB1202" s="4"/>
      <c r="IC1202" s="4"/>
      <c r="ID1202" s="4"/>
      <c r="IE1202" s="4"/>
      <c r="IF1202" s="4"/>
      <c r="IG1202" s="4"/>
      <c r="IH1202" s="4"/>
      <c r="II1202" s="4"/>
      <c r="IJ1202" s="4"/>
      <c r="IK1202" s="4"/>
      <c r="IL1202" s="4"/>
      <c r="IM1202" s="4"/>
      <c r="IN1202" s="4"/>
      <c r="IO1202" s="4"/>
      <c r="IP1202" s="4"/>
      <c r="IQ1202" s="4"/>
      <c r="IR1202" s="4"/>
      <c r="IS1202" s="4"/>
      <c r="IT1202" s="4"/>
      <c r="IU1202" s="4"/>
      <c r="IV1202" s="4"/>
    </row>
    <row r="1204" spans="1:256" s="209" customFormat="1">
      <c r="A1204" s="121"/>
      <c r="B1204" s="115"/>
      <c r="C1204" s="116"/>
      <c r="D1204" s="117"/>
      <c r="E1204" s="118"/>
      <c r="F1204" s="119"/>
      <c r="G1204" s="120"/>
      <c r="H1204" s="5"/>
      <c r="I1204" s="39"/>
      <c r="J1204" s="40"/>
      <c r="K1204" s="41"/>
      <c r="L1204" s="37"/>
      <c r="N1204" s="38"/>
      <c r="O1204" s="38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  <c r="AC1204" s="4"/>
      <c r="AD1204" s="4"/>
      <c r="AE1204" s="4"/>
      <c r="AF1204" s="4"/>
      <c r="AG1204" s="4"/>
      <c r="AH1204" s="4"/>
      <c r="AI1204" s="4"/>
      <c r="AJ1204" s="4"/>
      <c r="AK1204" s="4"/>
      <c r="AL1204" s="4"/>
      <c r="AM1204" s="4"/>
      <c r="AN1204" s="4"/>
      <c r="AO1204" s="4"/>
      <c r="AP1204" s="4"/>
      <c r="AQ1204" s="4"/>
      <c r="AR1204" s="4"/>
      <c r="AS1204" s="4"/>
      <c r="AT1204" s="4"/>
      <c r="AU1204" s="4"/>
      <c r="AV1204" s="4"/>
      <c r="AW1204" s="4"/>
      <c r="AX1204" s="4"/>
      <c r="AY1204" s="4"/>
      <c r="AZ1204" s="4"/>
      <c r="BA1204" s="4"/>
      <c r="BB1204" s="4"/>
      <c r="BC1204" s="4"/>
      <c r="BD1204" s="4"/>
      <c r="BE1204" s="4"/>
      <c r="BF1204" s="4"/>
      <c r="BG1204" s="4"/>
      <c r="BH1204" s="4"/>
      <c r="BI1204" s="4"/>
      <c r="BJ1204" s="4"/>
      <c r="BK1204" s="4"/>
      <c r="BL1204" s="4"/>
      <c r="BM1204" s="4"/>
      <c r="BN1204" s="4"/>
      <c r="BO1204" s="4"/>
      <c r="BP1204" s="4"/>
      <c r="BQ1204" s="4"/>
      <c r="BR1204" s="4"/>
      <c r="BS1204" s="4"/>
      <c r="BT1204" s="4"/>
      <c r="BU1204" s="4"/>
      <c r="BV1204" s="4"/>
      <c r="BW1204" s="4"/>
      <c r="BX1204" s="4"/>
      <c r="BY1204" s="4"/>
      <c r="BZ1204" s="4"/>
      <c r="CA1204" s="4"/>
      <c r="CB1204" s="4"/>
      <c r="CC1204" s="4"/>
      <c r="CD1204" s="4"/>
      <c r="CE1204" s="4"/>
      <c r="CF1204" s="4"/>
      <c r="CG1204" s="4"/>
      <c r="CH1204" s="4"/>
      <c r="CI1204" s="4"/>
      <c r="CJ1204" s="4"/>
      <c r="CK1204" s="4"/>
      <c r="CL1204" s="4"/>
      <c r="CM1204" s="4"/>
      <c r="CN1204" s="4"/>
      <c r="CO1204" s="4"/>
      <c r="CP1204" s="4"/>
      <c r="CQ1204" s="4"/>
      <c r="CR1204" s="4"/>
      <c r="CS1204" s="4"/>
      <c r="CT1204" s="4"/>
      <c r="CU1204" s="4"/>
      <c r="CV1204" s="4"/>
      <c r="CW1204" s="4"/>
      <c r="CX1204" s="4"/>
      <c r="CY1204" s="4"/>
      <c r="CZ1204" s="4"/>
      <c r="DA1204" s="4"/>
      <c r="DB1204" s="4"/>
      <c r="DC1204" s="4"/>
      <c r="DD1204" s="4"/>
      <c r="DE1204" s="4"/>
      <c r="DF1204" s="4"/>
      <c r="DG1204" s="4"/>
      <c r="DH1204" s="4"/>
      <c r="DI1204" s="4"/>
      <c r="DJ1204" s="4"/>
      <c r="DK1204" s="4"/>
      <c r="DL1204" s="4"/>
      <c r="DM1204" s="4"/>
      <c r="DN1204" s="4"/>
      <c r="DO1204" s="4"/>
      <c r="DP1204" s="4"/>
      <c r="DQ1204" s="4"/>
      <c r="DR1204" s="4"/>
      <c r="DS1204" s="4"/>
      <c r="DT1204" s="4"/>
      <c r="DU1204" s="4"/>
      <c r="DV1204" s="4"/>
      <c r="DW1204" s="4"/>
      <c r="DX1204" s="4"/>
      <c r="DY1204" s="4"/>
      <c r="DZ1204" s="4"/>
      <c r="EA1204" s="4"/>
      <c r="EB1204" s="4"/>
      <c r="EC1204" s="4"/>
      <c r="ED1204" s="4"/>
      <c r="EE1204" s="4"/>
      <c r="EF1204" s="4"/>
      <c r="EG1204" s="4"/>
      <c r="EH1204" s="4"/>
      <c r="EI1204" s="4"/>
      <c r="EJ1204" s="4"/>
      <c r="EK1204" s="4"/>
      <c r="EL1204" s="4"/>
      <c r="EM1204" s="4"/>
      <c r="EN1204" s="4"/>
      <c r="EO1204" s="4"/>
      <c r="EP1204" s="4"/>
      <c r="EQ1204" s="4"/>
      <c r="ER1204" s="4"/>
      <c r="ES1204" s="4"/>
      <c r="ET1204" s="4"/>
      <c r="EU1204" s="4"/>
      <c r="EV1204" s="4"/>
      <c r="EW1204" s="4"/>
      <c r="EX1204" s="4"/>
      <c r="EY1204" s="4"/>
      <c r="EZ1204" s="4"/>
      <c r="FA1204" s="4"/>
      <c r="FB1204" s="4"/>
      <c r="FC1204" s="4"/>
      <c r="FD1204" s="4"/>
      <c r="FE1204" s="4"/>
      <c r="FF1204" s="4"/>
      <c r="FG1204" s="4"/>
      <c r="FH1204" s="4"/>
      <c r="FI1204" s="4"/>
      <c r="FJ1204" s="4"/>
      <c r="FK1204" s="4"/>
      <c r="FL1204" s="4"/>
      <c r="FM1204" s="4"/>
      <c r="FN1204" s="4"/>
      <c r="FO1204" s="4"/>
      <c r="FP1204" s="4"/>
      <c r="FQ1204" s="4"/>
      <c r="FR1204" s="4"/>
      <c r="FS1204" s="4"/>
      <c r="FT1204" s="4"/>
      <c r="FU1204" s="4"/>
      <c r="FV1204" s="4"/>
      <c r="FW1204" s="4"/>
      <c r="FX1204" s="4"/>
      <c r="FY1204" s="4"/>
      <c r="FZ1204" s="4"/>
      <c r="GA1204" s="4"/>
      <c r="GB1204" s="4"/>
      <c r="GC1204" s="4"/>
      <c r="GD1204" s="4"/>
      <c r="GE1204" s="4"/>
      <c r="GF1204" s="4"/>
      <c r="GG1204" s="4"/>
      <c r="GH1204" s="4"/>
      <c r="GI1204" s="4"/>
      <c r="GJ1204" s="4"/>
      <c r="GK1204" s="4"/>
      <c r="GL1204" s="4"/>
      <c r="GM1204" s="4"/>
      <c r="GN1204" s="4"/>
      <c r="GO1204" s="4"/>
      <c r="GP1204" s="4"/>
      <c r="GQ1204" s="4"/>
      <c r="GR1204" s="4"/>
      <c r="GS1204" s="4"/>
      <c r="GT1204" s="4"/>
      <c r="GU1204" s="4"/>
      <c r="GV1204" s="4"/>
      <c r="GW1204" s="4"/>
      <c r="GX1204" s="4"/>
      <c r="GY1204" s="4"/>
      <c r="GZ1204" s="4"/>
      <c r="HA1204" s="4"/>
      <c r="HB1204" s="4"/>
      <c r="HC1204" s="4"/>
      <c r="HD1204" s="4"/>
      <c r="HE1204" s="4"/>
      <c r="HF1204" s="4"/>
      <c r="HG1204" s="4"/>
      <c r="HH1204" s="4"/>
      <c r="HI1204" s="4"/>
      <c r="HJ1204" s="4"/>
      <c r="HK1204" s="4"/>
      <c r="HL1204" s="4"/>
      <c r="HM1204" s="4"/>
      <c r="HN1204" s="4"/>
      <c r="HO1204" s="4"/>
      <c r="HP1204" s="4"/>
      <c r="HQ1204" s="4"/>
      <c r="HR1204" s="4"/>
      <c r="HS1204" s="4"/>
      <c r="HT1204" s="4"/>
      <c r="HU1204" s="4"/>
      <c r="HV1204" s="4"/>
      <c r="HW1204" s="4"/>
      <c r="HX1204" s="4"/>
      <c r="HY1204" s="4"/>
      <c r="HZ1204" s="4"/>
      <c r="IA1204" s="4"/>
      <c r="IB1204" s="4"/>
      <c r="IC1204" s="4"/>
      <c r="ID1204" s="4"/>
      <c r="IE1204" s="4"/>
      <c r="IF1204" s="4"/>
      <c r="IG1204" s="4"/>
      <c r="IH1204" s="4"/>
      <c r="II1204" s="4"/>
      <c r="IJ1204" s="4"/>
      <c r="IK1204" s="4"/>
      <c r="IL1204" s="4"/>
      <c r="IM1204" s="4"/>
      <c r="IN1204" s="4"/>
      <c r="IO1204" s="4"/>
      <c r="IP1204" s="4"/>
      <c r="IQ1204" s="4"/>
      <c r="IR1204" s="4"/>
      <c r="IS1204" s="4"/>
      <c r="IT1204" s="4"/>
      <c r="IU1204" s="4"/>
      <c r="IV1204" s="4"/>
    </row>
    <row r="1206" spans="1:256" s="209" customFormat="1">
      <c r="A1206" s="121"/>
      <c r="B1206" s="115"/>
      <c r="C1206" s="116"/>
      <c r="D1206" s="117"/>
      <c r="E1206" s="118"/>
      <c r="F1206" s="119"/>
      <c r="G1206" s="120"/>
      <c r="H1206" s="5"/>
      <c r="I1206" s="39"/>
      <c r="J1206" s="40"/>
      <c r="K1206" s="41"/>
      <c r="L1206" s="37"/>
      <c r="N1206" s="38"/>
      <c r="O1206" s="38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  <c r="AL1206" s="4"/>
      <c r="AM1206" s="4"/>
      <c r="AN1206" s="4"/>
      <c r="AO1206" s="4"/>
      <c r="AP1206" s="4"/>
      <c r="AQ1206" s="4"/>
      <c r="AR1206" s="4"/>
      <c r="AS1206" s="4"/>
      <c r="AT1206" s="4"/>
      <c r="AU1206" s="4"/>
      <c r="AV1206" s="4"/>
      <c r="AW1206" s="4"/>
      <c r="AX1206" s="4"/>
      <c r="AY1206" s="4"/>
      <c r="AZ1206" s="4"/>
      <c r="BA1206" s="4"/>
      <c r="BB1206" s="4"/>
      <c r="BC1206" s="4"/>
      <c r="BD1206" s="4"/>
      <c r="BE1206" s="4"/>
      <c r="BF1206" s="4"/>
      <c r="BG1206" s="4"/>
      <c r="BH1206" s="4"/>
      <c r="BI1206" s="4"/>
      <c r="BJ1206" s="4"/>
      <c r="BK1206" s="4"/>
      <c r="BL1206" s="4"/>
      <c r="BM1206" s="4"/>
      <c r="BN1206" s="4"/>
      <c r="BO1206" s="4"/>
      <c r="BP1206" s="4"/>
      <c r="BQ1206" s="4"/>
      <c r="BR1206" s="4"/>
      <c r="BS1206" s="4"/>
      <c r="BT1206" s="4"/>
      <c r="BU1206" s="4"/>
      <c r="BV1206" s="4"/>
      <c r="BW1206" s="4"/>
      <c r="BX1206" s="4"/>
      <c r="BY1206" s="4"/>
      <c r="BZ1206" s="4"/>
      <c r="CA1206" s="4"/>
      <c r="CB1206" s="4"/>
      <c r="CC1206" s="4"/>
      <c r="CD1206" s="4"/>
      <c r="CE1206" s="4"/>
      <c r="CF1206" s="4"/>
      <c r="CG1206" s="4"/>
      <c r="CH1206" s="4"/>
      <c r="CI1206" s="4"/>
      <c r="CJ1206" s="4"/>
      <c r="CK1206" s="4"/>
      <c r="CL1206" s="4"/>
      <c r="CM1206" s="4"/>
      <c r="CN1206" s="4"/>
      <c r="CO1206" s="4"/>
      <c r="CP1206" s="4"/>
      <c r="CQ1206" s="4"/>
      <c r="CR1206" s="4"/>
      <c r="CS1206" s="4"/>
      <c r="CT1206" s="4"/>
      <c r="CU1206" s="4"/>
      <c r="CV1206" s="4"/>
      <c r="CW1206" s="4"/>
      <c r="CX1206" s="4"/>
      <c r="CY1206" s="4"/>
      <c r="CZ1206" s="4"/>
      <c r="DA1206" s="4"/>
      <c r="DB1206" s="4"/>
      <c r="DC1206" s="4"/>
      <c r="DD1206" s="4"/>
      <c r="DE1206" s="4"/>
      <c r="DF1206" s="4"/>
      <c r="DG1206" s="4"/>
      <c r="DH1206" s="4"/>
      <c r="DI1206" s="4"/>
      <c r="DJ1206" s="4"/>
      <c r="DK1206" s="4"/>
      <c r="DL1206" s="4"/>
      <c r="DM1206" s="4"/>
      <c r="DN1206" s="4"/>
      <c r="DO1206" s="4"/>
      <c r="DP1206" s="4"/>
      <c r="DQ1206" s="4"/>
      <c r="DR1206" s="4"/>
      <c r="DS1206" s="4"/>
      <c r="DT1206" s="4"/>
      <c r="DU1206" s="4"/>
      <c r="DV1206" s="4"/>
      <c r="DW1206" s="4"/>
      <c r="DX1206" s="4"/>
      <c r="DY1206" s="4"/>
      <c r="DZ1206" s="4"/>
      <c r="EA1206" s="4"/>
      <c r="EB1206" s="4"/>
      <c r="EC1206" s="4"/>
      <c r="ED1206" s="4"/>
      <c r="EE1206" s="4"/>
      <c r="EF1206" s="4"/>
      <c r="EG1206" s="4"/>
      <c r="EH1206" s="4"/>
      <c r="EI1206" s="4"/>
      <c r="EJ1206" s="4"/>
      <c r="EK1206" s="4"/>
      <c r="EL1206" s="4"/>
      <c r="EM1206" s="4"/>
      <c r="EN1206" s="4"/>
      <c r="EO1206" s="4"/>
      <c r="EP1206" s="4"/>
      <c r="EQ1206" s="4"/>
      <c r="ER1206" s="4"/>
      <c r="ES1206" s="4"/>
      <c r="ET1206" s="4"/>
      <c r="EU1206" s="4"/>
      <c r="EV1206" s="4"/>
      <c r="EW1206" s="4"/>
      <c r="EX1206" s="4"/>
      <c r="EY1206" s="4"/>
      <c r="EZ1206" s="4"/>
      <c r="FA1206" s="4"/>
      <c r="FB1206" s="4"/>
      <c r="FC1206" s="4"/>
      <c r="FD1206" s="4"/>
      <c r="FE1206" s="4"/>
      <c r="FF1206" s="4"/>
      <c r="FG1206" s="4"/>
      <c r="FH1206" s="4"/>
      <c r="FI1206" s="4"/>
      <c r="FJ1206" s="4"/>
      <c r="FK1206" s="4"/>
      <c r="FL1206" s="4"/>
      <c r="FM1206" s="4"/>
      <c r="FN1206" s="4"/>
      <c r="FO1206" s="4"/>
      <c r="FP1206" s="4"/>
      <c r="FQ1206" s="4"/>
      <c r="FR1206" s="4"/>
      <c r="FS1206" s="4"/>
      <c r="FT1206" s="4"/>
      <c r="FU1206" s="4"/>
      <c r="FV1206" s="4"/>
      <c r="FW1206" s="4"/>
      <c r="FX1206" s="4"/>
      <c r="FY1206" s="4"/>
      <c r="FZ1206" s="4"/>
      <c r="GA1206" s="4"/>
      <c r="GB1206" s="4"/>
      <c r="GC1206" s="4"/>
      <c r="GD1206" s="4"/>
      <c r="GE1206" s="4"/>
      <c r="GF1206" s="4"/>
      <c r="GG1206" s="4"/>
      <c r="GH1206" s="4"/>
      <c r="GI1206" s="4"/>
      <c r="GJ1206" s="4"/>
      <c r="GK1206" s="4"/>
      <c r="GL1206" s="4"/>
      <c r="GM1206" s="4"/>
      <c r="GN1206" s="4"/>
      <c r="GO1206" s="4"/>
      <c r="GP1206" s="4"/>
      <c r="GQ1206" s="4"/>
      <c r="GR1206" s="4"/>
      <c r="GS1206" s="4"/>
      <c r="GT1206" s="4"/>
      <c r="GU1206" s="4"/>
      <c r="GV1206" s="4"/>
      <c r="GW1206" s="4"/>
      <c r="GX1206" s="4"/>
      <c r="GY1206" s="4"/>
      <c r="GZ1206" s="4"/>
      <c r="HA1206" s="4"/>
      <c r="HB1206" s="4"/>
      <c r="HC1206" s="4"/>
      <c r="HD1206" s="4"/>
      <c r="HE1206" s="4"/>
      <c r="HF1206" s="4"/>
      <c r="HG1206" s="4"/>
      <c r="HH1206" s="4"/>
      <c r="HI1206" s="4"/>
      <c r="HJ1206" s="4"/>
      <c r="HK1206" s="4"/>
      <c r="HL1206" s="4"/>
      <c r="HM1206" s="4"/>
      <c r="HN1206" s="4"/>
      <c r="HO1206" s="4"/>
      <c r="HP1206" s="4"/>
      <c r="HQ1206" s="4"/>
      <c r="HR1206" s="4"/>
      <c r="HS1206" s="4"/>
      <c r="HT1206" s="4"/>
      <c r="HU1206" s="4"/>
      <c r="HV1206" s="4"/>
      <c r="HW1206" s="4"/>
      <c r="HX1206" s="4"/>
      <c r="HY1206" s="4"/>
      <c r="HZ1206" s="4"/>
      <c r="IA1206" s="4"/>
      <c r="IB1206" s="4"/>
      <c r="IC1206" s="4"/>
      <c r="ID1206" s="4"/>
      <c r="IE1206" s="4"/>
      <c r="IF1206" s="4"/>
      <c r="IG1206" s="4"/>
      <c r="IH1206" s="4"/>
      <c r="II1206" s="4"/>
      <c r="IJ1206" s="4"/>
      <c r="IK1206" s="4"/>
      <c r="IL1206" s="4"/>
      <c r="IM1206" s="4"/>
      <c r="IN1206" s="4"/>
      <c r="IO1206" s="4"/>
      <c r="IP1206" s="4"/>
      <c r="IQ1206" s="4"/>
      <c r="IR1206" s="4"/>
      <c r="IS1206" s="4"/>
      <c r="IT1206" s="4"/>
      <c r="IU1206" s="4"/>
      <c r="IV1206" s="4"/>
    </row>
    <row r="1208" spans="1:256" s="209" customFormat="1">
      <c r="A1208" s="121"/>
      <c r="B1208" s="115"/>
      <c r="C1208" s="116"/>
      <c r="D1208" s="117"/>
      <c r="E1208" s="118"/>
      <c r="F1208" s="119"/>
      <c r="G1208" s="120"/>
      <c r="H1208" s="5"/>
      <c r="I1208" s="39"/>
      <c r="J1208" s="40"/>
      <c r="K1208" s="41"/>
      <c r="L1208" s="37"/>
      <c r="N1208" s="38"/>
      <c r="O1208" s="38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  <c r="AC1208" s="4"/>
      <c r="AD1208" s="4"/>
      <c r="AE1208" s="4"/>
      <c r="AF1208" s="4"/>
      <c r="AG1208" s="4"/>
      <c r="AH1208" s="4"/>
      <c r="AI1208" s="4"/>
      <c r="AJ1208" s="4"/>
      <c r="AK1208" s="4"/>
      <c r="AL1208" s="4"/>
      <c r="AM1208" s="4"/>
      <c r="AN1208" s="4"/>
      <c r="AO1208" s="4"/>
      <c r="AP1208" s="4"/>
      <c r="AQ1208" s="4"/>
      <c r="AR1208" s="4"/>
      <c r="AS1208" s="4"/>
      <c r="AT1208" s="4"/>
      <c r="AU1208" s="4"/>
      <c r="AV1208" s="4"/>
      <c r="AW1208" s="4"/>
      <c r="AX1208" s="4"/>
      <c r="AY1208" s="4"/>
      <c r="AZ1208" s="4"/>
      <c r="BA1208" s="4"/>
      <c r="BB1208" s="4"/>
      <c r="BC1208" s="4"/>
      <c r="BD1208" s="4"/>
      <c r="BE1208" s="4"/>
      <c r="BF1208" s="4"/>
      <c r="BG1208" s="4"/>
      <c r="BH1208" s="4"/>
      <c r="BI1208" s="4"/>
      <c r="BJ1208" s="4"/>
      <c r="BK1208" s="4"/>
      <c r="BL1208" s="4"/>
      <c r="BM1208" s="4"/>
      <c r="BN1208" s="4"/>
      <c r="BO1208" s="4"/>
      <c r="BP1208" s="4"/>
      <c r="BQ1208" s="4"/>
      <c r="BR1208" s="4"/>
      <c r="BS1208" s="4"/>
      <c r="BT1208" s="4"/>
      <c r="BU1208" s="4"/>
      <c r="BV1208" s="4"/>
      <c r="BW1208" s="4"/>
      <c r="BX1208" s="4"/>
      <c r="BY1208" s="4"/>
      <c r="BZ1208" s="4"/>
      <c r="CA1208" s="4"/>
      <c r="CB1208" s="4"/>
      <c r="CC1208" s="4"/>
      <c r="CD1208" s="4"/>
      <c r="CE1208" s="4"/>
      <c r="CF1208" s="4"/>
      <c r="CG1208" s="4"/>
      <c r="CH1208" s="4"/>
      <c r="CI1208" s="4"/>
      <c r="CJ1208" s="4"/>
      <c r="CK1208" s="4"/>
      <c r="CL1208" s="4"/>
      <c r="CM1208" s="4"/>
      <c r="CN1208" s="4"/>
      <c r="CO1208" s="4"/>
      <c r="CP1208" s="4"/>
      <c r="CQ1208" s="4"/>
      <c r="CR1208" s="4"/>
      <c r="CS1208" s="4"/>
      <c r="CT1208" s="4"/>
      <c r="CU1208" s="4"/>
      <c r="CV1208" s="4"/>
      <c r="CW1208" s="4"/>
      <c r="CX1208" s="4"/>
      <c r="CY1208" s="4"/>
      <c r="CZ1208" s="4"/>
      <c r="DA1208" s="4"/>
      <c r="DB1208" s="4"/>
      <c r="DC1208" s="4"/>
      <c r="DD1208" s="4"/>
      <c r="DE1208" s="4"/>
      <c r="DF1208" s="4"/>
      <c r="DG1208" s="4"/>
      <c r="DH1208" s="4"/>
      <c r="DI1208" s="4"/>
      <c r="DJ1208" s="4"/>
      <c r="DK1208" s="4"/>
      <c r="DL1208" s="4"/>
      <c r="DM1208" s="4"/>
      <c r="DN1208" s="4"/>
      <c r="DO1208" s="4"/>
      <c r="DP1208" s="4"/>
      <c r="DQ1208" s="4"/>
      <c r="DR1208" s="4"/>
      <c r="DS1208" s="4"/>
      <c r="DT1208" s="4"/>
      <c r="DU1208" s="4"/>
      <c r="DV1208" s="4"/>
      <c r="DW1208" s="4"/>
      <c r="DX1208" s="4"/>
      <c r="DY1208" s="4"/>
      <c r="DZ1208" s="4"/>
      <c r="EA1208" s="4"/>
      <c r="EB1208" s="4"/>
      <c r="EC1208" s="4"/>
      <c r="ED1208" s="4"/>
      <c r="EE1208" s="4"/>
      <c r="EF1208" s="4"/>
      <c r="EG1208" s="4"/>
      <c r="EH1208" s="4"/>
      <c r="EI1208" s="4"/>
      <c r="EJ1208" s="4"/>
      <c r="EK1208" s="4"/>
      <c r="EL1208" s="4"/>
      <c r="EM1208" s="4"/>
      <c r="EN1208" s="4"/>
      <c r="EO1208" s="4"/>
      <c r="EP1208" s="4"/>
      <c r="EQ1208" s="4"/>
      <c r="ER1208" s="4"/>
      <c r="ES1208" s="4"/>
      <c r="ET1208" s="4"/>
      <c r="EU1208" s="4"/>
      <c r="EV1208" s="4"/>
      <c r="EW1208" s="4"/>
      <c r="EX1208" s="4"/>
      <c r="EY1208" s="4"/>
      <c r="EZ1208" s="4"/>
      <c r="FA1208" s="4"/>
      <c r="FB1208" s="4"/>
      <c r="FC1208" s="4"/>
      <c r="FD1208" s="4"/>
      <c r="FE1208" s="4"/>
      <c r="FF1208" s="4"/>
      <c r="FG1208" s="4"/>
      <c r="FH1208" s="4"/>
      <c r="FI1208" s="4"/>
      <c r="FJ1208" s="4"/>
      <c r="FK1208" s="4"/>
      <c r="FL1208" s="4"/>
      <c r="FM1208" s="4"/>
      <c r="FN1208" s="4"/>
      <c r="FO1208" s="4"/>
      <c r="FP1208" s="4"/>
      <c r="FQ1208" s="4"/>
      <c r="FR1208" s="4"/>
      <c r="FS1208" s="4"/>
      <c r="FT1208" s="4"/>
      <c r="FU1208" s="4"/>
      <c r="FV1208" s="4"/>
      <c r="FW1208" s="4"/>
      <c r="FX1208" s="4"/>
      <c r="FY1208" s="4"/>
      <c r="FZ1208" s="4"/>
      <c r="GA1208" s="4"/>
      <c r="GB1208" s="4"/>
      <c r="GC1208" s="4"/>
      <c r="GD1208" s="4"/>
      <c r="GE1208" s="4"/>
      <c r="GF1208" s="4"/>
      <c r="GG1208" s="4"/>
      <c r="GH1208" s="4"/>
      <c r="GI1208" s="4"/>
      <c r="GJ1208" s="4"/>
      <c r="GK1208" s="4"/>
      <c r="GL1208" s="4"/>
      <c r="GM1208" s="4"/>
      <c r="GN1208" s="4"/>
      <c r="GO1208" s="4"/>
      <c r="GP1208" s="4"/>
      <c r="GQ1208" s="4"/>
      <c r="GR1208" s="4"/>
      <c r="GS1208" s="4"/>
      <c r="GT1208" s="4"/>
      <c r="GU1208" s="4"/>
      <c r="GV1208" s="4"/>
      <c r="GW1208" s="4"/>
      <c r="GX1208" s="4"/>
      <c r="GY1208" s="4"/>
      <c r="GZ1208" s="4"/>
      <c r="HA1208" s="4"/>
      <c r="HB1208" s="4"/>
      <c r="HC1208" s="4"/>
      <c r="HD1208" s="4"/>
      <c r="HE1208" s="4"/>
      <c r="HF1208" s="4"/>
      <c r="HG1208" s="4"/>
      <c r="HH1208" s="4"/>
      <c r="HI1208" s="4"/>
      <c r="HJ1208" s="4"/>
      <c r="HK1208" s="4"/>
      <c r="HL1208" s="4"/>
      <c r="HM1208" s="4"/>
      <c r="HN1208" s="4"/>
      <c r="HO1208" s="4"/>
      <c r="HP1208" s="4"/>
      <c r="HQ1208" s="4"/>
      <c r="HR1208" s="4"/>
      <c r="HS1208" s="4"/>
      <c r="HT1208" s="4"/>
      <c r="HU1208" s="4"/>
      <c r="HV1208" s="4"/>
      <c r="HW1208" s="4"/>
      <c r="HX1208" s="4"/>
      <c r="HY1208" s="4"/>
      <c r="HZ1208" s="4"/>
      <c r="IA1208" s="4"/>
      <c r="IB1208" s="4"/>
      <c r="IC1208" s="4"/>
      <c r="ID1208" s="4"/>
      <c r="IE1208" s="4"/>
      <c r="IF1208" s="4"/>
      <c r="IG1208" s="4"/>
      <c r="IH1208" s="4"/>
      <c r="II1208" s="4"/>
      <c r="IJ1208" s="4"/>
      <c r="IK1208" s="4"/>
      <c r="IL1208" s="4"/>
      <c r="IM1208" s="4"/>
      <c r="IN1208" s="4"/>
      <c r="IO1208" s="4"/>
      <c r="IP1208" s="4"/>
      <c r="IQ1208" s="4"/>
      <c r="IR1208" s="4"/>
      <c r="IS1208" s="4"/>
      <c r="IT1208" s="4"/>
      <c r="IU1208" s="4"/>
      <c r="IV1208" s="4"/>
    </row>
    <row r="1210" spans="1:256" s="209" customFormat="1">
      <c r="A1210" s="121"/>
      <c r="B1210" s="115"/>
      <c r="C1210" s="116"/>
      <c r="D1210" s="117"/>
      <c r="E1210" s="118"/>
      <c r="F1210" s="119"/>
      <c r="G1210" s="120"/>
      <c r="H1210" s="5"/>
      <c r="I1210" s="39"/>
      <c r="J1210" s="40"/>
      <c r="K1210" s="41"/>
      <c r="L1210" s="37"/>
      <c r="N1210" s="38"/>
      <c r="O1210" s="38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  <c r="AC1210" s="4"/>
      <c r="AD1210" s="4"/>
      <c r="AE1210" s="4"/>
      <c r="AF1210" s="4"/>
      <c r="AG1210" s="4"/>
      <c r="AH1210" s="4"/>
      <c r="AI1210" s="4"/>
      <c r="AJ1210" s="4"/>
      <c r="AK1210" s="4"/>
      <c r="AL1210" s="4"/>
      <c r="AM1210" s="4"/>
      <c r="AN1210" s="4"/>
      <c r="AO1210" s="4"/>
      <c r="AP1210" s="4"/>
      <c r="AQ1210" s="4"/>
      <c r="AR1210" s="4"/>
      <c r="AS1210" s="4"/>
      <c r="AT1210" s="4"/>
      <c r="AU1210" s="4"/>
      <c r="AV1210" s="4"/>
      <c r="AW1210" s="4"/>
      <c r="AX1210" s="4"/>
      <c r="AY1210" s="4"/>
      <c r="AZ1210" s="4"/>
      <c r="BA1210" s="4"/>
      <c r="BB1210" s="4"/>
      <c r="BC1210" s="4"/>
      <c r="BD1210" s="4"/>
      <c r="BE1210" s="4"/>
      <c r="BF1210" s="4"/>
      <c r="BG1210" s="4"/>
      <c r="BH1210" s="4"/>
      <c r="BI1210" s="4"/>
      <c r="BJ1210" s="4"/>
      <c r="BK1210" s="4"/>
      <c r="BL1210" s="4"/>
      <c r="BM1210" s="4"/>
      <c r="BN1210" s="4"/>
      <c r="BO1210" s="4"/>
      <c r="BP1210" s="4"/>
      <c r="BQ1210" s="4"/>
      <c r="BR1210" s="4"/>
      <c r="BS1210" s="4"/>
      <c r="BT1210" s="4"/>
      <c r="BU1210" s="4"/>
      <c r="BV1210" s="4"/>
      <c r="BW1210" s="4"/>
      <c r="BX1210" s="4"/>
      <c r="BY1210" s="4"/>
      <c r="BZ1210" s="4"/>
      <c r="CA1210" s="4"/>
      <c r="CB1210" s="4"/>
      <c r="CC1210" s="4"/>
      <c r="CD1210" s="4"/>
      <c r="CE1210" s="4"/>
      <c r="CF1210" s="4"/>
      <c r="CG1210" s="4"/>
      <c r="CH1210" s="4"/>
      <c r="CI1210" s="4"/>
      <c r="CJ1210" s="4"/>
      <c r="CK1210" s="4"/>
      <c r="CL1210" s="4"/>
      <c r="CM1210" s="4"/>
      <c r="CN1210" s="4"/>
      <c r="CO1210" s="4"/>
      <c r="CP1210" s="4"/>
      <c r="CQ1210" s="4"/>
      <c r="CR1210" s="4"/>
      <c r="CS1210" s="4"/>
      <c r="CT1210" s="4"/>
      <c r="CU1210" s="4"/>
      <c r="CV1210" s="4"/>
      <c r="CW1210" s="4"/>
      <c r="CX1210" s="4"/>
      <c r="CY1210" s="4"/>
      <c r="CZ1210" s="4"/>
      <c r="DA1210" s="4"/>
      <c r="DB1210" s="4"/>
      <c r="DC1210" s="4"/>
      <c r="DD1210" s="4"/>
      <c r="DE1210" s="4"/>
      <c r="DF1210" s="4"/>
      <c r="DG1210" s="4"/>
      <c r="DH1210" s="4"/>
      <c r="DI1210" s="4"/>
      <c r="DJ1210" s="4"/>
      <c r="DK1210" s="4"/>
      <c r="DL1210" s="4"/>
      <c r="DM1210" s="4"/>
      <c r="DN1210" s="4"/>
      <c r="DO1210" s="4"/>
      <c r="DP1210" s="4"/>
      <c r="DQ1210" s="4"/>
      <c r="DR1210" s="4"/>
      <c r="DS1210" s="4"/>
      <c r="DT1210" s="4"/>
      <c r="DU1210" s="4"/>
      <c r="DV1210" s="4"/>
      <c r="DW1210" s="4"/>
      <c r="DX1210" s="4"/>
      <c r="DY1210" s="4"/>
      <c r="DZ1210" s="4"/>
      <c r="EA1210" s="4"/>
      <c r="EB1210" s="4"/>
      <c r="EC1210" s="4"/>
      <c r="ED1210" s="4"/>
      <c r="EE1210" s="4"/>
      <c r="EF1210" s="4"/>
      <c r="EG1210" s="4"/>
      <c r="EH1210" s="4"/>
      <c r="EI1210" s="4"/>
      <c r="EJ1210" s="4"/>
      <c r="EK1210" s="4"/>
      <c r="EL1210" s="4"/>
      <c r="EM1210" s="4"/>
      <c r="EN1210" s="4"/>
      <c r="EO1210" s="4"/>
      <c r="EP1210" s="4"/>
      <c r="EQ1210" s="4"/>
      <c r="ER1210" s="4"/>
      <c r="ES1210" s="4"/>
      <c r="ET1210" s="4"/>
      <c r="EU1210" s="4"/>
      <c r="EV1210" s="4"/>
      <c r="EW1210" s="4"/>
      <c r="EX1210" s="4"/>
      <c r="EY1210" s="4"/>
      <c r="EZ1210" s="4"/>
      <c r="FA1210" s="4"/>
      <c r="FB1210" s="4"/>
      <c r="FC1210" s="4"/>
      <c r="FD1210" s="4"/>
      <c r="FE1210" s="4"/>
      <c r="FF1210" s="4"/>
      <c r="FG1210" s="4"/>
      <c r="FH1210" s="4"/>
      <c r="FI1210" s="4"/>
      <c r="FJ1210" s="4"/>
      <c r="FK1210" s="4"/>
      <c r="FL1210" s="4"/>
      <c r="FM1210" s="4"/>
      <c r="FN1210" s="4"/>
      <c r="FO1210" s="4"/>
      <c r="FP1210" s="4"/>
      <c r="FQ1210" s="4"/>
      <c r="FR1210" s="4"/>
      <c r="FS1210" s="4"/>
      <c r="FT1210" s="4"/>
      <c r="FU1210" s="4"/>
      <c r="FV1210" s="4"/>
      <c r="FW1210" s="4"/>
      <c r="FX1210" s="4"/>
      <c r="FY1210" s="4"/>
      <c r="FZ1210" s="4"/>
      <c r="GA1210" s="4"/>
      <c r="GB1210" s="4"/>
      <c r="GC1210" s="4"/>
      <c r="GD1210" s="4"/>
      <c r="GE1210" s="4"/>
      <c r="GF1210" s="4"/>
      <c r="GG1210" s="4"/>
      <c r="GH1210" s="4"/>
      <c r="GI1210" s="4"/>
      <c r="GJ1210" s="4"/>
      <c r="GK1210" s="4"/>
      <c r="GL1210" s="4"/>
      <c r="GM1210" s="4"/>
      <c r="GN1210" s="4"/>
      <c r="GO1210" s="4"/>
      <c r="GP1210" s="4"/>
      <c r="GQ1210" s="4"/>
      <c r="GR1210" s="4"/>
      <c r="GS1210" s="4"/>
      <c r="GT1210" s="4"/>
      <c r="GU1210" s="4"/>
      <c r="GV1210" s="4"/>
      <c r="GW1210" s="4"/>
      <c r="GX1210" s="4"/>
      <c r="GY1210" s="4"/>
      <c r="GZ1210" s="4"/>
      <c r="HA1210" s="4"/>
      <c r="HB1210" s="4"/>
      <c r="HC1210" s="4"/>
      <c r="HD1210" s="4"/>
      <c r="HE1210" s="4"/>
      <c r="HF1210" s="4"/>
      <c r="HG1210" s="4"/>
      <c r="HH1210" s="4"/>
      <c r="HI1210" s="4"/>
      <c r="HJ1210" s="4"/>
      <c r="HK1210" s="4"/>
      <c r="HL1210" s="4"/>
      <c r="HM1210" s="4"/>
      <c r="HN1210" s="4"/>
      <c r="HO1210" s="4"/>
      <c r="HP1210" s="4"/>
      <c r="HQ1210" s="4"/>
      <c r="HR1210" s="4"/>
      <c r="HS1210" s="4"/>
      <c r="HT1210" s="4"/>
      <c r="HU1210" s="4"/>
      <c r="HV1210" s="4"/>
      <c r="HW1210" s="4"/>
      <c r="HX1210" s="4"/>
      <c r="HY1210" s="4"/>
      <c r="HZ1210" s="4"/>
      <c r="IA1210" s="4"/>
      <c r="IB1210" s="4"/>
      <c r="IC1210" s="4"/>
      <c r="ID1210" s="4"/>
      <c r="IE1210" s="4"/>
      <c r="IF1210" s="4"/>
      <c r="IG1210" s="4"/>
      <c r="IH1210" s="4"/>
      <c r="II1210" s="4"/>
      <c r="IJ1210" s="4"/>
      <c r="IK1210" s="4"/>
      <c r="IL1210" s="4"/>
      <c r="IM1210" s="4"/>
      <c r="IN1210" s="4"/>
      <c r="IO1210" s="4"/>
      <c r="IP1210" s="4"/>
      <c r="IQ1210" s="4"/>
      <c r="IR1210" s="4"/>
      <c r="IS1210" s="4"/>
      <c r="IT1210" s="4"/>
      <c r="IU1210" s="4"/>
      <c r="IV1210" s="4"/>
    </row>
    <row r="1212" spans="1:256" s="209" customFormat="1">
      <c r="A1212" s="121"/>
      <c r="B1212" s="115"/>
      <c r="C1212" s="116"/>
      <c r="D1212" s="117"/>
      <c r="E1212" s="118"/>
      <c r="F1212" s="119"/>
      <c r="G1212" s="120"/>
      <c r="H1212" s="5"/>
      <c r="I1212" s="39"/>
      <c r="J1212" s="40"/>
      <c r="K1212" s="41"/>
      <c r="L1212" s="37"/>
      <c r="N1212" s="38"/>
      <c r="O1212" s="38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  <c r="AC1212" s="4"/>
      <c r="AD1212" s="4"/>
      <c r="AE1212" s="4"/>
      <c r="AF1212" s="4"/>
      <c r="AG1212" s="4"/>
      <c r="AH1212" s="4"/>
      <c r="AI1212" s="4"/>
      <c r="AJ1212" s="4"/>
      <c r="AK1212" s="4"/>
      <c r="AL1212" s="4"/>
      <c r="AM1212" s="4"/>
      <c r="AN1212" s="4"/>
      <c r="AO1212" s="4"/>
      <c r="AP1212" s="4"/>
      <c r="AQ1212" s="4"/>
      <c r="AR1212" s="4"/>
      <c r="AS1212" s="4"/>
      <c r="AT1212" s="4"/>
      <c r="AU1212" s="4"/>
      <c r="AV1212" s="4"/>
      <c r="AW1212" s="4"/>
      <c r="AX1212" s="4"/>
      <c r="AY1212" s="4"/>
      <c r="AZ1212" s="4"/>
      <c r="BA1212" s="4"/>
      <c r="BB1212" s="4"/>
      <c r="BC1212" s="4"/>
      <c r="BD1212" s="4"/>
      <c r="BE1212" s="4"/>
      <c r="BF1212" s="4"/>
      <c r="BG1212" s="4"/>
      <c r="BH1212" s="4"/>
      <c r="BI1212" s="4"/>
      <c r="BJ1212" s="4"/>
      <c r="BK1212" s="4"/>
      <c r="BL1212" s="4"/>
      <c r="BM1212" s="4"/>
      <c r="BN1212" s="4"/>
      <c r="BO1212" s="4"/>
      <c r="BP1212" s="4"/>
      <c r="BQ1212" s="4"/>
      <c r="BR1212" s="4"/>
      <c r="BS1212" s="4"/>
      <c r="BT1212" s="4"/>
      <c r="BU1212" s="4"/>
      <c r="BV1212" s="4"/>
      <c r="BW1212" s="4"/>
      <c r="BX1212" s="4"/>
      <c r="BY1212" s="4"/>
      <c r="BZ1212" s="4"/>
      <c r="CA1212" s="4"/>
      <c r="CB1212" s="4"/>
      <c r="CC1212" s="4"/>
      <c r="CD1212" s="4"/>
      <c r="CE1212" s="4"/>
      <c r="CF1212" s="4"/>
      <c r="CG1212" s="4"/>
      <c r="CH1212" s="4"/>
      <c r="CI1212" s="4"/>
      <c r="CJ1212" s="4"/>
      <c r="CK1212" s="4"/>
      <c r="CL1212" s="4"/>
      <c r="CM1212" s="4"/>
      <c r="CN1212" s="4"/>
      <c r="CO1212" s="4"/>
      <c r="CP1212" s="4"/>
      <c r="CQ1212" s="4"/>
      <c r="CR1212" s="4"/>
      <c r="CS1212" s="4"/>
      <c r="CT1212" s="4"/>
      <c r="CU1212" s="4"/>
      <c r="CV1212" s="4"/>
      <c r="CW1212" s="4"/>
      <c r="CX1212" s="4"/>
      <c r="CY1212" s="4"/>
      <c r="CZ1212" s="4"/>
      <c r="DA1212" s="4"/>
      <c r="DB1212" s="4"/>
      <c r="DC1212" s="4"/>
      <c r="DD1212" s="4"/>
      <c r="DE1212" s="4"/>
      <c r="DF1212" s="4"/>
      <c r="DG1212" s="4"/>
      <c r="DH1212" s="4"/>
      <c r="DI1212" s="4"/>
      <c r="DJ1212" s="4"/>
      <c r="DK1212" s="4"/>
      <c r="DL1212" s="4"/>
      <c r="DM1212" s="4"/>
      <c r="DN1212" s="4"/>
      <c r="DO1212" s="4"/>
      <c r="DP1212" s="4"/>
      <c r="DQ1212" s="4"/>
      <c r="DR1212" s="4"/>
      <c r="DS1212" s="4"/>
      <c r="DT1212" s="4"/>
      <c r="DU1212" s="4"/>
      <c r="DV1212" s="4"/>
      <c r="DW1212" s="4"/>
      <c r="DX1212" s="4"/>
      <c r="DY1212" s="4"/>
      <c r="DZ1212" s="4"/>
      <c r="EA1212" s="4"/>
      <c r="EB1212" s="4"/>
      <c r="EC1212" s="4"/>
      <c r="ED1212" s="4"/>
      <c r="EE1212" s="4"/>
      <c r="EF1212" s="4"/>
      <c r="EG1212" s="4"/>
      <c r="EH1212" s="4"/>
      <c r="EI1212" s="4"/>
      <c r="EJ1212" s="4"/>
      <c r="EK1212" s="4"/>
      <c r="EL1212" s="4"/>
      <c r="EM1212" s="4"/>
      <c r="EN1212" s="4"/>
      <c r="EO1212" s="4"/>
      <c r="EP1212" s="4"/>
      <c r="EQ1212" s="4"/>
      <c r="ER1212" s="4"/>
      <c r="ES1212" s="4"/>
      <c r="ET1212" s="4"/>
      <c r="EU1212" s="4"/>
      <c r="EV1212" s="4"/>
      <c r="EW1212" s="4"/>
      <c r="EX1212" s="4"/>
      <c r="EY1212" s="4"/>
      <c r="EZ1212" s="4"/>
      <c r="FA1212" s="4"/>
      <c r="FB1212" s="4"/>
      <c r="FC1212" s="4"/>
      <c r="FD1212" s="4"/>
      <c r="FE1212" s="4"/>
      <c r="FF1212" s="4"/>
      <c r="FG1212" s="4"/>
      <c r="FH1212" s="4"/>
      <c r="FI1212" s="4"/>
      <c r="FJ1212" s="4"/>
      <c r="FK1212" s="4"/>
      <c r="FL1212" s="4"/>
      <c r="FM1212" s="4"/>
      <c r="FN1212" s="4"/>
      <c r="FO1212" s="4"/>
      <c r="FP1212" s="4"/>
      <c r="FQ1212" s="4"/>
      <c r="FR1212" s="4"/>
      <c r="FS1212" s="4"/>
      <c r="FT1212" s="4"/>
      <c r="FU1212" s="4"/>
      <c r="FV1212" s="4"/>
      <c r="FW1212" s="4"/>
      <c r="FX1212" s="4"/>
      <c r="FY1212" s="4"/>
      <c r="FZ1212" s="4"/>
      <c r="GA1212" s="4"/>
      <c r="GB1212" s="4"/>
      <c r="GC1212" s="4"/>
      <c r="GD1212" s="4"/>
      <c r="GE1212" s="4"/>
      <c r="GF1212" s="4"/>
      <c r="GG1212" s="4"/>
      <c r="GH1212" s="4"/>
      <c r="GI1212" s="4"/>
      <c r="GJ1212" s="4"/>
      <c r="GK1212" s="4"/>
      <c r="GL1212" s="4"/>
      <c r="GM1212" s="4"/>
      <c r="GN1212" s="4"/>
      <c r="GO1212" s="4"/>
      <c r="GP1212" s="4"/>
      <c r="GQ1212" s="4"/>
      <c r="GR1212" s="4"/>
      <c r="GS1212" s="4"/>
      <c r="GT1212" s="4"/>
      <c r="GU1212" s="4"/>
      <c r="GV1212" s="4"/>
      <c r="GW1212" s="4"/>
      <c r="GX1212" s="4"/>
      <c r="GY1212" s="4"/>
      <c r="GZ1212" s="4"/>
      <c r="HA1212" s="4"/>
      <c r="HB1212" s="4"/>
      <c r="HC1212" s="4"/>
      <c r="HD1212" s="4"/>
      <c r="HE1212" s="4"/>
      <c r="HF1212" s="4"/>
      <c r="HG1212" s="4"/>
      <c r="HH1212" s="4"/>
      <c r="HI1212" s="4"/>
      <c r="HJ1212" s="4"/>
      <c r="HK1212" s="4"/>
      <c r="HL1212" s="4"/>
      <c r="HM1212" s="4"/>
      <c r="HN1212" s="4"/>
      <c r="HO1212" s="4"/>
      <c r="HP1212" s="4"/>
      <c r="HQ1212" s="4"/>
      <c r="HR1212" s="4"/>
      <c r="HS1212" s="4"/>
      <c r="HT1212" s="4"/>
      <c r="HU1212" s="4"/>
      <c r="HV1212" s="4"/>
      <c r="HW1212" s="4"/>
      <c r="HX1212" s="4"/>
      <c r="HY1212" s="4"/>
      <c r="HZ1212" s="4"/>
      <c r="IA1212" s="4"/>
      <c r="IB1212" s="4"/>
      <c r="IC1212" s="4"/>
      <c r="ID1212" s="4"/>
      <c r="IE1212" s="4"/>
      <c r="IF1212" s="4"/>
      <c r="IG1212" s="4"/>
      <c r="IH1212" s="4"/>
      <c r="II1212" s="4"/>
      <c r="IJ1212" s="4"/>
      <c r="IK1212" s="4"/>
      <c r="IL1212" s="4"/>
      <c r="IM1212" s="4"/>
      <c r="IN1212" s="4"/>
      <c r="IO1212" s="4"/>
      <c r="IP1212" s="4"/>
      <c r="IQ1212" s="4"/>
      <c r="IR1212" s="4"/>
      <c r="IS1212" s="4"/>
      <c r="IT1212" s="4"/>
      <c r="IU1212" s="4"/>
      <c r="IV1212" s="4"/>
    </row>
    <row r="1213" spans="1:256" s="209" customFormat="1">
      <c r="A1213" s="121"/>
      <c r="B1213" s="115"/>
      <c r="C1213" s="116"/>
      <c r="D1213" s="117"/>
      <c r="E1213" s="118"/>
      <c r="F1213" s="119"/>
      <c r="G1213" s="120"/>
      <c r="H1213" s="5"/>
      <c r="I1213" s="39"/>
      <c r="J1213" s="40"/>
      <c r="K1213" s="41"/>
      <c r="L1213" s="37"/>
      <c r="N1213" s="38"/>
      <c r="O1213" s="38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  <c r="AC1213" s="4"/>
      <c r="AD1213" s="4"/>
      <c r="AE1213" s="4"/>
      <c r="AF1213" s="4"/>
      <c r="AG1213" s="4"/>
      <c r="AH1213" s="4"/>
      <c r="AI1213" s="4"/>
      <c r="AJ1213" s="4"/>
      <c r="AK1213" s="4"/>
      <c r="AL1213" s="4"/>
      <c r="AM1213" s="4"/>
      <c r="AN1213" s="4"/>
      <c r="AO1213" s="4"/>
      <c r="AP1213" s="4"/>
      <c r="AQ1213" s="4"/>
      <c r="AR1213" s="4"/>
      <c r="AS1213" s="4"/>
      <c r="AT1213" s="4"/>
      <c r="AU1213" s="4"/>
      <c r="AV1213" s="4"/>
      <c r="AW1213" s="4"/>
      <c r="AX1213" s="4"/>
      <c r="AY1213" s="4"/>
      <c r="AZ1213" s="4"/>
      <c r="BA1213" s="4"/>
      <c r="BB1213" s="4"/>
      <c r="BC1213" s="4"/>
      <c r="BD1213" s="4"/>
      <c r="BE1213" s="4"/>
      <c r="BF1213" s="4"/>
      <c r="BG1213" s="4"/>
      <c r="BH1213" s="4"/>
      <c r="BI1213" s="4"/>
      <c r="BJ1213" s="4"/>
      <c r="BK1213" s="4"/>
      <c r="BL1213" s="4"/>
      <c r="BM1213" s="4"/>
      <c r="BN1213" s="4"/>
      <c r="BO1213" s="4"/>
      <c r="BP1213" s="4"/>
      <c r="BQ1213" s="4"/>
      <c r="BR1213" s="4"/>
      <c r="BS1213" s="4"/>
      <c r="BT1213" s="4"/>
      <c r="BU1213" s="4"/>
      <c r="BV1213" s="4"/>
      <c r="BW1213" s="4"/>
      <c r="BX1213" s="4"/>
      <c r="BY1213" s="4"/>
      <c r="BZ1213" s="4"/>
      <c r="CA1213" s="4"/>
      <c r="CB1213" s="4"/>
      <c r="CC1213" s="4"/>
      <c r="CD1213" s="4"/>
      <c r="CE1213" s="4"/>
      <c r="CF1213" s="4"/>
      <c r="CG1213" s="4"/>
      <c r="CH1213" s="4"/>
      <c r="CI1213" s="4"/>
      <c r="CJ1213" s="4"/>
      <c r="CK1213" s="4"/>
      <c r="CL1213" s="4"/>
      <c r="CM1213" s="4"/>
      <c r="CN1213" s="4"/>
      <c r="CO1213" s="4"/>
      <c r="CP1213" s="4"/>
      <c r="CQ1213" s="4"/>
      <c r="CR1213" s="4"/>
      <c r="CS1213" s="4"/>
      <c r="CT1213" s="4"/>
      <c r="CU1213" s="4"/>
      <c r="CV1213" s="4"/>
      <c r="CW1213" s="4"/>
      <c r="CX1213" s="4"/>
      <c r="CY1213" s="4"/>
      <c r="CZ1213" s="4"/>
      <c r="DA1213" s="4"/>
      <c r="DB1213" s="4"/>
      <c r="DC1213" s="4"/>
      <c r="DD1213" s="4"/>
      <c r="DE1213" s="4"/>
      <c r="DF1213" s="4"/>
      <c r="DG1213" s="4"/>
      <c r="DH1213" s="4"/>
      <c r="DI1213" s="4"/>
      <c r="DJ1213" s="4"/>
      <c r="DK1213" s="4"/>
      <c r="DL1213" s="4"/>
      <c r="DM1213" s="4"/>
      <c r="DN1213" s="4"/>
      <c r="DO1213" s="4"/>
      <c r="DP1213" s="4"/>
      <c r="DQ1213" s="4"/>
      <c r="DR1213" s="4"/>
      <c r="DS1213" s="4"/>
      <c r="DT1213" s="4"/>
      <c r="DU1213" s="4"/>
      <c r="DV1213" s="4"/>
      <c r="DW1213" s="4"/>
      <c r="DX1213" s="4"/>
      <c r="DY1213" s="4"/>
      <c r="DZ1213" s="4"/>
      <c r="EA1213" s="4"/>
      <c r="EB1213" s="4"/>
      <c r="EC1213" s="4"/>
      <c r="ED1213" s="4"/>
      <c r="EE1213" s="4"/>
      <c r="EF1213" s="4"/>
      <c r="EG1213" s="4"/>
      <c r="EH1213" s="4"/>
      <c r="EI1213" s="4"/>
      <c r="EJ1213" s="4"/>
      <c r="EK1213" s="4"/>
      <c r="EL1213" s="4"/>
      <c r="EM1213" s="4"/>
      <c r="EN1213" s="4"/>
      <c r="EO1213" s="4"/>
      <c r="EP1213" s="4"/>
      <c r="EQ1213" s="4"/>
      <c r="ER1213" s="4"/>
      <c r="ES1213" s="4"/>
      <c r="ET1213" s="4"/>
      <c r="EU1213" s="4"/>
      <c r="EV1213" s="4"/>
      <c r="EW1213" s="4"/>
      <c r="EX1213" s="4"/>
      <c r="EY1213" s="4"/>
      <c r="EZ1213" s="4"/>
      <c r="FA1213" s="4"/>
      <c r="FB1213" s="4"/>
      <c r="FC1213" s="4"/>
      <c r="FD1213" s="4"/>
      <c r="FE1213" s="4"/>
      <c r="FF1213" s="4"/>
      <c r="FG1213" s="4"/>
      <c r="FH1213" s="4"/>
      <c r="FI1213" s="4"/>
      <c r="FJ1213" s="4"/>
      <c r="FK1213" s="4"/>
      <c r="FL1213" s="4"/>
      <c r="FM1213" s="4"/>
      <c r="FN1213" s="4"/>
      <c r="FO1213" s="4"/>
      <c r="FP1213" s="4"/>
      <c r="FQ1213" s="4"/>
      <c r="FR1213" s="4"/>
      <c r="FS1213" s="4"/>
      <c r="FT1213" s="4"/>
      <c r="FU1213" s="4"/>
      <c r="FV1213" s="4"/>
      <c r="FW1213" s="4"/>
      <c r="FX1213" s="4"/>
      <c r="FY1213" s="4"/>
      <c r="FZ1213" s="4"/>
      <c r="GA1213" s="4"/>
      <c r="GB1213" s="4"/>
      <c r="GC1213" s="4"/>
      <c r="GD1213" s="4"/>
      <c r="GE1213" s="4"/>
      <c r="GF1213" s="4"/>
      <c r="GG1213" s="4"/>
      <c r="GH1213" s="4"/>
      <c r="GI1213" s="4"/>
      <c r="GJ1213" s="4"/>
      <c r="GK1213" s="4"/>
      <c r="GL1213" s="4"/>
      <c r="GM1213" s="4"/>
      <c r="GN1213" s="4"/>
      <c r="GO1213" s="4"/>
      <c r="GP1213" s="4"/>
      <c r="GQ1213" s="4"/>
      <c r="GR1213" s="4"/>
      <c r="GS1213" s="4"/>
      <c r="GT1213" s="4"/>
      <c r="GU1213" s="4"/>
      <c r="GV1213" s="4"/>
      <c r="GW1213" s="4"/>
      <c r="GX1213" s="4"/>
      <c r="GY1213" s="4"/>
      <c r="GZ1213" s="4"/>
      <c r="HA1213" s="4"/>
      <c r="HB1213" s="4"/>
      <c r="HC1213" s="4"/>
      <c r="HD1213" s="4"/>
      <c r="HE1213" s="4"/>
      <c r="HF1213" s="4"/>
      <c r="HG1213" s="4"/>
      <c r="HH1213" s="4"/>
      <c r="HI1213" s="4"/>
      <c r="HJ1213" s="4"/>
      <c r="HK1213" s="4"/>
      <c r="HL1213" s="4"/>
      <c r="HM1213" s="4"/>
      <c r="HN1213" s="4"/>
      <c r="HO1213" s="4"/>
      <c r="HP1213" s="4"/>
      <c r="HQ1213" s="4"/>
      <c r="HR1213" s="4"/>
      <c r="HS1213" s="4"/>
      <c r="HT1213" s="4"/>
      <c r="HU1213" s="4"/>
      <c r="HV1213" s="4"/>
      <c r="HW1213" s="4"/>
      <c r="HX1213" s="4"/>
      <c r="HY1213" s="4"/>
      <c r="HZ1213" s="4"/>
      <c r="IA1213" s="4"/>
      <c r="IB1213" s="4"/>
      <c r="IC1213" s="4"/>
      <c r="ID1213" s="4"/>
      <c r="IE1213" s="4"/>
      <c r="IF1213" s="4"/>
      <c r="IG1213" s="4"/>
      <c r="IH1213" s="4"/>
      <c r="II1213" s="4"/>
      <c r="IJ1213" s="4"/>
      <c r="IK1213" s="4"/>
      <c r="IL1213" s="4"/>
      <c r="IM1213" s="4"/>
      <c r="IN1213" s="4"/>
      <c r="IO1213" s="4"/>
      <c r="IP1213" s="4"/>
      <c r="IQ1213" s="4"/>
      <c r="IR1213" s="4"/>
      <c r="IS1213" s="4"/>
      <c r="IT1213" s="4"/>
      <c r="IU1213" s="4"/>
      <c r="IV1213" s="4"/>
    </row>
    <row r="1215" spans="1:256" s="209" customFormat="1">
      <c r="A1215" s="121"/>
      <c r="B1215" s="115"/>
      <c r="C1215" s="116"/>
      <c r="D1215" s="117"/>
      <c r="E1215" s="118"/>
      <c r="F1215" s="119"/>
      <c r="G1215" s="120"/>
      <c r="H1215" s="5"/>
      <c r="I1215" s="39"/>
      <c r="J1215" s="40"/>
      <c r="K1215" s="41"/>
      <c r="L1215" s="37"/>
      <c r="N1215" s="38"/>
      <c r="O1215" s="38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  <c r="AL1215" s="4"/>
      <c r="AM1215" s="4"/>
      <c r="AN1215" s="4"/>
      <c r="AO1215" s="4"/>
      <c r="AP1215" s="4"/>
      <c r="AQ1215" s="4"/>
      <c r="AR1215" s="4"/>
      <c r="AS1215" s="4"/>
      <c r="AT1215" s="4"/>
      <c r="AU1215" s="4"/>
      <c r="AV1215" s="4"/>
      <c r="AW1215" s="4"/>
      <c r="AX1215" s="4"/>
      <c r="AY1215" s="4"/>
      <c r="AZ1215" s="4"/>
      <c r="BA1215" s="4"/>
      <c r="BB1215" s="4"/>
      <c r="BC1215" s="4"/>
      <c r="BD1215" s="4"/>
      <c r="BE1215" s="4"/>
      <c r="BF1215" s="4"/>
      <c r="BG1215" s="4"/>
      <c r="BH1215" s="4"/>
      <c r="BI1215" s="4"/>
      <c r="BJ1215" s="4"/>
      <c r="BK1215" s="4"/>
      <c r="BL1215" s="4"/>
      <c r="BM1215" s="4"/>
      <c r="BN1215" s="4"/>
      <c r="BO1215" s="4"/>
      <c r="BP1215" s="4"/>
      <c r="BQ1215" s="4"/>
      <c r="BR1215" s="4"/>
      <c r="BS1215" s="4"/>
      <c r="BT1215" s="4"/>
      <c r="BU1215" s="4"/>
      <c r="BV1215" s="4"/>
      <c r="BW1215" s="4"/>
      <c r="BX1215" s="4"/>
      <c r="BY1215" s="4"/>
      <c r="BZ1215" s="4"/>
      <c r="CA1215" s="4"/>
      <c r="CB1215" s="4"/>
      <c r="CC1215" s="4"/>
      <c r="CD1215" s="4"/>
      <c r="CE1215" s="4"/>
      <c r="CF1215" s="4"/>
      <c r="CG1215" s="4"/>
      <c r="CH1215" s="4"/>
      <c r="CI1215" s="4"/>
      <c r="CJ1215" s="4"/>
      <c r="CK1215" s="4"/>
      <c r="CL1215" s="4"/>
      <c r="CM1215" s="4"/>
      <c r="CN1215" s="4"/>
      <c r="CO1215" s="4"/>
      <c r="CP1215" s="4"/>
      <c r="CQ1215" s="4"/>
      <c r="CR1215" s="4"/>
      <c r="CS1215" s="4"/>
      <c r="CT1215" s="4"/>
      <c r="CU1215" s="4"/>
      <c r="CV1215" s="4"/>
      <c r="CW1215" s="4"/>
      <c r="CX1215" s="4"/>
      <c r="CY1215" s="4"/>
      <c r="CZ1215" s="4"/>
      <c r="DA1215" s="4"/>
      <c r="DB1215" s="4"/>
      <c r="DC1215" s="4"/>
      <c r="DD1215" s="4"/>
      <c r="DE1215" s="4"/>
      <c r="DF1215" s="4"/>
      <c r="DG1215" s="4"/>
      <c r="DH1215" s="4"/>
      <c r="DI1215" s="4"/>
      <c r="DJ1215" s="4"/>
      <c r="DK1215" s="4"/>
      <c r="DL1215" s="4"/>
      <c r="DM1215" s="4"/>
      <c r="DN1215" s="4"/>
      <c r="DO1215" s="4"/>
      <c r="DP1215" s="4"/>
      <c r="DQ1215" s="4"/>
      <c r="DR1215" s="4"/>
      <c r="DS1215" s="4"/>
      <c r="DT1215" s="4"/>
      <c r="DU1215" s="4"/>
      <c r="DV1215" s="4"/>
      <c r="DW1215" s="4"/>
      <c r="DX1215" s="4"/>
      <c r="DY1215" s="4"/>
      <c r="DZ1215" s="4"/>
      <c r="EA1215" s="4"/>
      <c r="EB1215" s="4"/>
      <c r="EC1215" s="4"/>
      <c r="ED1215" s="4"/>
      <c r="EE1215" s="4"/>
      <c r="EF1215" s="4"/>
      <c r="EG1215" s="4"/>
      <c r="EH1215" s="4"/>
      <c r="EI1215" s="4"/>
      <c r="EJ1215" s="4"/>
      <c r="EK1215" s="4"/>
      <c r="EL1215" s="4"/>
      <c r="EM1215" s="4"/>
      <c r="EN1215" s="4"/>
      <c r="EO1215" s="4"/>
      <c r="EP1215" s="4"/>
      <c r="EQ1215" s="4"/>
      <c r="ER1215" s="4"/>
      <c r="ES1215" s="4"/>
      <c r="ET1215" s="4"/>
      <c r="EU1215" s="4"/>
      <c r="EV1215" s="4"/>
      <c r="EW1215" s="4"/>
      <c r="EX1215" s="4"/>
      <c r="EY1215" s="4"/>
      <c r="EZ1215" s="4"/>
      <c r="FA1215" s="4"/>
      <c r="FB1215" s="4"/>
      <c r="FC1215" s="4"/>
      <c r="FD1215" s="4"/>
      <c r="FE1215" s="4"/>
      <c r="FF1215" s="4"/>
      <c r="FG1215" s="4"/>
      <c r="FH1215" s="4"/>
      <c r="FI1215" s="4"/>
      <c r="FJ1215" s="4"/>
      <c r="FK1215" s="4"/>
      <c r="FL1215" s="4"/>
      <c r="FM1215" s="4"/>
      <c r="FN1215" s="4"/>
      <c r="FO1215" s="4"/>
      <c r="FP1215" s="4"/>
      <c r="FQ1215" s="4"/>
      <c r="FR1215" s="4"/>
      <c r="FS1215" s="4"/>
      <c r="FT1215" s="4"/>
      <c r="FU1215" s="4"/>
      <c r="FV1215" s="4"/>
      <c r="FW1215" s="4"/>
      <c r="FX1215" s="4"/>
      <c r="FY1215" s="4"/>
      <c r="FZ1215" s="4"/>
      <c r="GA1215" s="4"/>
      <c r="GB1215" s="4"/>
      <c r="GC1215" s="4"/>
      <c r="GD1215" s="4"/>
      <c r="GE1215" s="4"/>
      <c r="GF1215" s="4"/>
      <c r="GG1215" s="4"/>
      <c r="GH1215" s="4"/>
      <c r="GI1215" s="4"/>
      <c r="GJ1215" s="4"/>
      <c r="GK1215" s="4"/>
      <c r="GL1215" s="4"/>
      <c r="GM1215" s="4"/>
      <c r="GN1215" s="4"/>
      <c r="GO1215" s="4"/>
      <c r="GP1215" s="4"/>
      <c r="GQ1215" s="4"/>
      <c r="GR1215" s="4"/>
      <c r="GS1215" s="4"/>
      <c r="GT1215" s="4"/>
      <c r="GU1215" s="4"/>
      <c r="GV1215" s="4"/>
      <c r="GW1215" s="4"/>
      <c r="GX1215" s="4"/>
      <c r="GY1215" s="4"/>
      <c r="GZ1215" s="4"/>
      <c r="HA1215" s="4"/>
      <c r="HB1215" s="4"/>
      <c r="HC1215" s="4"/>
      <c r="HD1215" s="4"/>
      <c r="HE1215" s="4"/>
      <c r="HF1215" s="4"/>
      <c r="HG1215" s="4"/>
      <c r="HH1215" s="4"/>
      <c r="HI1215" s="4"/>
      <c r="HJ1215" s="4"/>
      <c r="HK1215" s="4"/>
      <c r="HL1215" s="4"/>
      <c r="HM1215" s="4"/>
      <c r="HN1215" s="4"/>
      <c r="HO1215" s="4"/>
      <c r="HP1215" s="4"/>
      <c r="HQ1215" s="4"/>
      <c r="HR1215" s="4"/>
      <c r="HS1215" s="4"/>
      <c r="HT1215" s="4"/>
      <c r="HU1215" s="4"/>
      <c r="HV1215" s="4"/>
      <c r="HW1215" s="4"/>
      <c r="HX1215" s="4"/>
      <c r="HY1215" s="4"/>
      <c r="HZ1215" s="4"/>
      <c r="IA1215" s="4"/>
      <c r="IB1215" s="4"/>
      <c r="IC1215" s="4"/>
      <c r="ID1215" s="4"/>
      <c r="IE1215" s="4"/>
      <c r="IF1215" s="4"/>
      <c r="IG1215" s="4"/>
      <c r="IH1215" s="4"/>
      <c r="II1215" s="4"/>
      <c r="IJ1215" s="4"/>
      <c r="IK1215" s="4"/>
      <c r="IL1215" s="4"/>
      <c r="IM1215" s="4"/>
      <c r="IN1215" s="4"/>
      <c r="IO1215" s="4"/>
      <c r="IP1215" s="4"/>
      <c r="IQ1215" s="4"/>
      <c r="IR1215" s="4"/>
      <c r="IS1215" s="4"/>
      <c r="IT1215" s="4"/>
      <c r="IU1215" s="4"/>
      <c r="IV1215" s="4"/>
    </row>
    <row r="1217" spans="1:256" s="209" customFormat="1">
      <c r="A1217" s="121"/>
      <c r="B1217" s="115"/>
      <c r="C1217" s="116"/>
      <c r="D1217" s="117"/>
      <c r="E1217" s="118"/>
      <c r="F1217" s="119"/>
      <c r="G1217" s="120"/>
      <c r="H1217" s="5"/>
      <c r="I1217" s="39"/>
      <c r="J1217" s="40"/>
      <c r="K1217" s="41"/>
      <c r="L1217" s="37"/>
      <c r="N1217" s="38"/>
      <c r="O1217" s="38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  <c r="AC1217" s="4"/>
      <c r="AD1217" s="4"/>
      <c r="AE1217" s="4"/>
      <c r="AF1217" s="4"/>
      <c r="AG1217" s="4"/>
      <c r="AH1217" s="4"/>
      <c r="AI1217" s="4"/>
      <c r="AJ1217" s="4"/>
      <c r="AK1217" s="4"/>
      <c r="AL1217" s="4"/>
      <c r="AM1217" s="4"/>
      <c r="AN1217" s="4"/>
      <c r="AO1217" s="4"/>
      <c r="AP1217" s="4"/>
      <c r="AQ1217" s="4"/>
      <c r="AR1217" s="4"/>
      <c r="AS1217" s="4"/>
      <c r="AT1217" s="4"/>
      <c r="AU1217" s="4"/>
      <c r="AV1217" s="4"/>
      <c r="AW1217" s="4"/>
      <c r="AX1217" s="4"/>
      <c r="AY1217" s="4"/>
      <c r="AZ1217" s="4"/>
      <c r="BA1217" s="4"/>
      <c r="BB1217" s="4"/>
      <c r="BC1217" s="4"/>
      <c r="BD1217" s="4"/>
      <c r="BE1217" s="4"/>
      <c r="BF1217" s="4"/>
      <c r="BG1217" s="4"/>
      <c r="BH1217" s="4"/>
      <c r="BI1217" s="4"/>
      <c r="BJ1217" s="4"/>
      <c r="BK1217" s="4"/>
      <c r="BL1217" s="4"/>
      <c r="BM1217" s="4"/>
      <c r="BN1217" s="4"/>
      <c r="BO1217" s="4"/>
      <c r="BP1217" s="4"/>
      <c r="BQ1217" s="4"/>
      <c r="BR1217" s="4"/>
      <c r="BS1217" s="4"/>
      <c r="BT1217" s="4"/>
      <c r="BU1217" s="4"/>
      <c r="BV1217" s="4"/>
      <c r="BW1217" s="4"/>
      <c r="BX1217" s="4"/>
      <c r="BY1217" s="4"/>
      <c r="BZ1217" s="4"/>
      <c r="CA1217" s="4"/>
      <c r="CB1217" s="4"/>
      <c r="CC1217" s="4"/>
      <c r="CD1217" s="4"/>
      <c r="CE1217" s="4"/>
      <c r="CF1217" s="4"/>
      <c r="CG1217" s="4"/>
      <c r="CH1217" s="4"/>
      <c r="CI1217" s="4"/>
      <c r="CJ1217" s="4"/>
      <c r="CK1217" s="4"/>
      <c r="CL1217" s="4"/>
      <c r="CM1217" s="4"/>
      <c r="CN1217" s="4"/>
      <c r="CO1217" s="4"/>
      <c r="CP1217" s="4"/>
      <c r="CQ1217" s="4"/>
      <c r="CR1217" s="4"/>
      <c r="CS1217" s="4"/>
      <c r="CT1217" s="4"/>
      <c r="CU1217" s="4"/>
      <c r="CV1217" s="4"/>
      <c r="CW1217" s="4"/>
      <c r="CX1217" s="4"/>
      <c r="CY1217" s="4"/>
      <c r="CZ1217" s="4"/>
      <c r="DA1217" s="4"/>
      <c r="DB1217" s="4"/>
      <c r="DC1217" s="4"/>
      <c r="DD1217" s="4"/>
      <c r="DE1217" s="4"/>
      <c r="DF1217" s="4"/>
      <c r="DG1217" s="4"/>
      <c r="DH1217" s="4"/>
      <c r="DI1217" s="4"/>
      <c r="DJ1217" s="4"/>
      <c r="DK1217" s="4"/>
      <c r="DL1217" s="4"/>
      <c r="DM1217" s="4"/>
      <c r="DN1217" s="4"/>
      <c r="DO1217" s="4"/>
      <c r="DP1217" s="4"/>
      <c r="DQ1217" s="4"/>
      <c r="DR1217" s="4"/>
      <c r="DS1217" s="4"/>
      <c r="DT1217" s="4"/>
      <c r="DU1217" s="4"/>
      <c r="DV1217" s="4"/>
      <c r="DW1217" s="4"/>
      <c r="DX1217" s="4"/>
      <c r="DY1217" s="4"/>
      <c r="DZ1217" s="4"/>
      <c r="EA1217" s="4"/>
      <c r="EB1217" s="4"/>
      <c r="EC1217" s="4"/>
      <c r="ED1217" s="4"/>
      <c r="EE1217" s="4"/>
      <c r="EF1217" s="4"/>
      <c r="EG1217" s="4"/>
      <c r="EH1217" s="4"/>
      <c r="EI1217" s="4"/>
      <c r="EJ1217" s="4"/>
      <c r="EK1217" s="4"/>
      <c r="EL1217" s="4"/>
      <c r="EM1217" s="4"/>
      <c r="EN1217" s="4"/>
      <c r="EO1217" s="4"/>
      <c r="EP1217" s="4"/>
      <c r="EQ1217" s="4"/>
      <c r="ER1217" s="4"/>
      <c r="ES1217" s="4"/>
      <c r="ET1217" s="4"/>
      <c r="EU1217" s="4"/>
      <c r="EV1217" s="4"/>
      <c r="EW1217" s="4"/>
      <c r="EX1217" s="4"/>
      <c r="EY1217" s="4"/>
      <c r="EZ1217" s="4"/>
      <c r="FA1217" s="4"/>
      <c r="FB1217" s="4"/>
      <c r="FC1217" s="4"/>
      <c r="FD1217" s="4"/>
      <c r="FE1217" s="4"/>
      <c r="FF1217" s="4"/>
      <c r="FG1217" s="4"/>
      <c r="FH1217" s="4"/>
      <c r="FI1217" s="4"/>
      <c r="FJ1217" s="4"/>
      <c r="FK1217" s="4"/>
      <c r="FL1217" s="4"/>
      <c r="FM1217" s="4"/>
      <c r="FN1217" s="4"/>
      <c r="FO1217" s="4"/>
      <c r="FP1217" s="4"/>
      <c r="FQ1217" s="4"/>
      <c r="FR1217" s="4"/>
      <c r="FS1217" s="4"/>
      <c r="FT1217" s="4"/>
      <c r="FU1217" s="4"/>
      <c r="FV1217" s="4"/>
      <c r="FW1217" s="4"/>
      <c r="FX1217" s="4"/>
      <c r="FY1217" s="4"/>
      <c r="FZ1217" s="4"/>
      <c r="GA1217" s="4"/>
      <c r="GB1217" s="4"/>
      <c r="GC1217" s="4"/>
      <c r="GD1217" s="4"/>
      <c r="GE1217" s="4"/>
      <c r="GF1217" s="4"/>
      <c r="GG1217" s="4"/>
      <c r="GH1217" s="4"/>
      <c r="GI1217" s="4"/>
      <c r="GJ1217" s="4"/>
      <c r="GK1217" s="4"/>
      <c r="GL1217" s="4"/>
      <c r="GM1217" s="4"/>
      <c r="GN1217" s="4"/>
      <c r="GO1217" s="4"/>
      <c r="GP1217" s="4"/>
      <c r="GQ1217" s="4"/>
      <c r="GR1217" s="4"/>
      <c r="GS1217" s="4"/>
      <c r="GT1217" s="4"/>
      <c r="GU1217" s="4"/>
      <c r="GV1217" s="4"/>
      <c r="GW1217" s="4"/>
      <c r="GX1217" s="4"/>
      <c r="GY1217" s="4"/>
      <c r="GZ1217" s="4"/>
      <c r="HA1217" s="4"/>
      <c r="HB1217" s="4"/>
      <c r="HC1217" s="4"/>
      <c r="HD1217" s="4"/>
      <c r="HE1217" s="4"/>
      <c r="HF1217" s="4"/>
      <c r="HG1217" s="4"/>
      <c r="HH1217" s="4"/>
      <c r="HI1217" s="4"/>
      <c r="HJ1217" s="4"/>
      <c r="HK1217" s="4"/>
      <c r="HL1217" s="4"/>
      <c r="HM1217" s="4"/>
      <c r="HN1217" s="4"/>
      <c r="HO1217" s="4"/>
      <c r="HP1217" s="4"/>
      <c r="HQ1217" s="4"/>
      <c r="HR1217" s="4"/>
      <c r="HS1217" s="4"/>
      <c r="HT1217" s="4"/>
      <c r="HU1217" s="4"/>
      <c r="HV1217" s="4"/>
      <c r="HW1217" s="4"/>
      <c r="HX1217" s="4"/>
      <c r="HY1217" s="4"/>
      <c r="HZ1217" s="4"/>
      <c r="IA1217" s="4"/>
      <c r="IB1217" s="4"/>
      <c r="IC1217" s="4"/>
      <c r="ID1217" s="4"/>
      <c r="IE1217" s="4"/>
      <c r="IF1217" s="4"/>
      <c r="IG1217" s="4"/>
      <c r="IH1217" s="4"/>
      <c r="II1217" s="4"/>
      <c r="IJ1217" s="4"/>
      <c r="IK1217" s="4"/>
      <c r="IL1217" s="4"/>
      <c r="IM1217" s="4"/>
      <c r="IN1217" s="4"/>
      <c r="IO1217" s="4"/>
      <c r="IP1217" s="4"/>
      <c r="IQ1217" s="4"/>
      <c r="IR1217" s="4"/>
      <c r="IS1217" s="4"/>
      <c r="IT1217" s="4"/>
      <c r="IU1217" s="4"/>
      <c r="IV1217" s="4"/>
    </row>
    <row r="1219" spans="1:256" s="209" customFormat="1">
      <c r="A1219" s="121"/>
      <c r="B1219" s="115"/>
      <c r="C1219" s="116"/>
      <c r="D1219" s="117"/>
      <c r="E1219" s="118"/>
      <c r="F1219" s="119"/>
      <c r="G1219" s="120"/>
      <c r="H1219" s="5"/>
      <c r="I1219" s="39"/>
      <c r="J1219" s="40"/>
      <c r="K1219" s="41"/>
      <c r="L1219" s="37"/>
      <c r="N1219" s="38"/>
      <c r="O1219" s="38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  <c r="AL1219" s="4"/>
      <c r="AM1219" s="4"/>
      <c r="AN1219" s="4"/>
      <c r="AO1219" s="4"/>
      <c r="AP1219" s="4"/>
      <c r="AQ1219" s="4"/>
      <c r="AR1219" s="4"/>
      <c r="AS1219" s="4"/>
      <c r="AT1219" s="4"/>
      <c r="AU1219" s="4"/>
      <c r="AV1219" s="4"/>
      <c r="AW1219" s="4"/>
      <c r="AX1219" s="4"/>
      <c r="AY1219" s="4"/>
      <c r="AZ1219" s="4"/>
      <c r="BA1219" s="4"/>
      <c r="BB1219" s="4"/>
      <c r="BC1219" s="4"/>
      <c r="BD1219" s="4"/>
      <c r="BE1219" s="4"/>
      <c r="BF1219" s="4"/>
      <c r="BG1219" s="4"/>
      <c r="BH1219" s="4"/>
      <c r="BI1219" s="4"/>
      <c r="BJ1219" s="4"/>
      <c r="BK1219" s="4"/>
      <c r="BL1219" s="4"/>
      <c r="BM1219" s="4"/>
      <c r="BN1219" s="4"/>
      <c r="BO1219" s="4"/>
      <c r="BP1219" s="4"/>
      <c r="BQ1219" s="4"/>
      <c r="BR1219" s="4"/>
      <c r="BS1219" s="4"/>
      <c r="BT1219" s="4"/>
      <c r="BU1219" s="4"/>
      <c r="BV1219" s="4"/>
      <c r="BW1219" s="4"/>
      <c r="BX1219" s="4"/>
      <c r="BY1219" s="4"/>
      <c r="BZ1219" s="4"/>
      <c r="CA1219" s="4"/>
      <c r="CB1219" s="4"/>
      <c r="CC1219" s="4"/>
      <c r="CD1219" s="4"/>
      <c r="CE1219" s="4"/>
      <c r="CF1219" s="4"/>
      <c r="CG1219" s="4"/>
      <c r="CH1219" s="4"/>
      <c r="CI1219" s="4"/>
      <c r="CJ1219" s="4"/>
      <c r="CK1219" s="4"/>
      <c r="CL1219" s="4"/>
      <c r="CM1219" s="4"/>
      <c r="CN1219" s="4"/>
      <c r="CO1219" s="4"/>
      <c r="CP1219" s="4"/>
      <c r="CQ1219" s="4"/>
      <c r="CR1219" s="4"/>
      <c r="CS1219" s="4"/>
      <c r="CT1219" s="4"/>
      <c r="CU1219" s="4"/>
      <c r="CV1219" s="4"/>
      <c r="CW1219" s="4"/>
      <c r="CX1219" s="4"/>
      <c r="CY1219" s="4"/>
      <c r="CZ1219" s="4"/>
      <c r="DA1219" s="4"/>
      <c r="DB1219" s="4"/>
      <c r="DC1219" s="4"/>
      <c r="DD1219" s="4"/>
      <c r="DE1219" s="4"/>
      <c r="DF1219" s="4"/>
      <c r="DG1219" s="4"/>
      <c r="DH1219" s="4"/>
      <c r="DI1219" s="4"/>
      <c r="DJ1219" s="4"/>
      <c r="DK1219" s="4"/>
      <c r="DL1219" s="4"/>
      <c r="DM1219" s="4"/>
      <c r="DN1219" s="4"/>
      <c r="DO1219" s="4"/>
      <c r="DP1219" s="4"/>
      <c r="DQ1219" s="4"/>
      <c r="DR1219" s="4"/>
      <c r="DS1219" s="4"/>
      <c r="DT1219" s="4"/>
      <c r="DU1219" s="4"/>
      <c r="DV1219" s="4"/>
      <c r="DW1219" s="4"/>
      <c r="DX1219" s="4"/>
      <c r="DY1219" s="4"/>
      <c r="DZ1219" s="4"/>
      <c r="EA1219" s="4"/>
      <c r="EB1219" s="4"/>
      <c r="EC1219" s="4"/>
      <c r="ED1219" s="4"/>
      <c r="EE1219" s="4"/>
      <c r="EF1219" s="4"/>
      <c r="EG1219" s="4"/>
      <c r="EH1219" s="4"/>
      <c r="EI1219" s="4"/>
      <c r="EJ1219" s="4"/>
      <c r="EK1219" s="4"/>
      <c r="EL1219" s="4"/>
      <c r="EM1219" s="4"/>
      <c r="EN1219" s="4"/>
      <c r="EO1219" s="4"/>
      <c r="EP1219" s="4"/>
      <c r="EQ1219" s="4"/>
      <c r="ER1219" s="4"/>
      <c r="ES1219" s="4"/>
      <c r="ET1219" s="4"/>
      <c r="EU1219" s="4"/>
      <c r="EV1219" s="4"/>
      <c r="EW1219" s="4"/>
      <c r="EX1219" s="4"/>
      <c r="EY1219" s="4"/>
      <c r="EZ1219" s="4"/>
      <c r="FA1219" s="4"/>
      <c r="FB1219" s="4"/>
      <c r="FC1219" s="4"/>
      <c r="FD1219" s="4"/>
      <c r="FE1219" s="4"/>
      <c r="FF1219" s="4"/>
      <c r="FG1219" s="4"/>
      <c r="FH1219" s="4"/>
      <c r="FI1219" s="4"/>
      <c r="FJ1219" s="4"/>
      <c r="FK1219" s="4"/>
      <c r="FL1219" s="4"/>
      <c r="FM1219" s="4"/>
      <c r="FN1219" s="4"/>
      <c r="FO1219" s="4"/>
      <c r="FP1219" s="4"/>
      <c r="FQ1219" s="4"/>
      <c r="FR1219" s="4"/>
      <c r="FS1219" s="4"/>
      <c r="FT1219" s="4"/>
      <c r="FU1219" s="4"/>
      <c r="FV1219" s="4"/>
      <c r="FW1219" s="4"/>
      <c r="FX1219" s="4"/>
      <c r="FY1219" s="4"/>
      <c r="FZ1219" s="4"/>
      <c r="GA1219" s="4"/>
      <c r="GB1219" s="4"/>
      <c r="GC1219" s="4"/>
      <c r="GD1219" s="4"/>
      <c r="GE1219" s="4"/>
      <c r="GF1219" s="4"/>
      <c r="GG1219" s="4"/>
      <c r="GH1219" s="4"/>
      <c r="GI1219" s="4"/>
      <c r="GJ1219" s="4"/>
      <c r="GK1219" s="4"/>
      <c r="GL1219" s="4"/>
      <c r="GM1219" s="4"/>
      <c r="GN1219" s="4"/>
      <c r="GO1219" s="4"/>
      <c r="GP1219" s="4"/>
      <c r="GQ1219" s="4"/>
      <c r="GR1219" s="4"/>
      <c r="GS1219" s="4"/>
      <c r="GT1219" s="4"/>
      <c r="GU1219" s="4"/>
      <c r="GV1219" s="4"/>
      <c r="GW1219" s="4"/>
      <c r="GX1219" s="4"/>
      <c r="GY1219" s="4"/>
      <c r="GZ1219" s="4"/>
      <c r="HA1219" s="4"/>
      <c r="HB1219" s="4"/>
      <c r="HC1219" s="4"/>
      <c r="HD1219" s="4"/>
      <c r="HE1219" s="4"/>
      <c r="HF1219" s="4"/>
      <c r="HG1219" s="4"/>
      <c r="HH1219" s="4"/>
      <c r="HI1219" s="4"/>
      <c r="HJ1219" s="4"/>
      <c r="HK1219" s="4"/>
      <c r="HL1219" s="4"/>
      <c r="HM1219" s="4"/>
      <c r="HN1219" s="4"/>
      <c r="HO1219" s="4"/>
      <c r="HP1219" s="4"/>
      <c r="HQ1219" s="4"/>
      <c r="HR1219" s="4"/>
      <c r="HS1219" s="4"/>
      <c r="HT1219" s="4"/>
      <c r="HU1219" s="4"/>
      <c r="HV1219" s="4"/>
      <c r="HW1219" s="4"/>
      <c r="HX1219" s="4"/>
      <c r="HY1219" s="4"/>
      <c r="HZ1219" s="4"/>
      <c r="IA1219" s="4"/>
      <c r="IB1219" s="4"/>
      <c r="IC1219" s="4"/>
      <c r="ID1219" s="4"/>
      <c r="IE1219" s="4"/>
      <c r="IF1219" s="4"/>
      <c r="IG1219" s="4"/>
      <c r="IH1219" s="4"/>
      <c r="II1219" s="4"/>
      <c r="IJ1219" s="4"/>
      <c r="IK1219" s="4"/>
      <c r="IL1219" s="4"/>
      <c r="IM1219" s="4"/>
      <c r="IN1219" s="4"/>
      <c r="IO1219" s="4"/>
      <c r="IP1219" s="4"/>
      <c r="IQ1219" s="4"/>
      <c r="IR1219" s="4"/>
      <c r="IS1219" s="4"/>
      <c r="IT1219" s="4"/>
      <c r="IU1219" s="4"/>
      <c r="IV1219" s="4"/>
    </row>
    <row r="1221" spans="1:256" s="209" customFormat="1">
      <c r="A1221" s="121"/>
      <c r="B1221" s="115"/>
      <c r="C1221" s="116"/>
      <c r="D1221" s="117"/>
      <c r="E1221" s="118"/>
      <c r="F1221" s="119"/>
      <c r="G1221" s="120"/>
      <c r="H1221" s="5"/>
      <c r="I1221" s="39"/>
      <c r="J1221" s="40"/>
      <c r="K1221" s="41"/>
      <c r="L1221" s="37"/>
      <c r="N1221" s="38"/>
      <c r="O1221" s="38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  <c r="AL1221" s="4"/>
      <c r="AM1221" s="4"/>
      <c r="AN1221" s="4"/>
      <c r="AO1221" s="4"/>
      <c r="AP1221" s="4"/>
      <c r="AQ1221" s="4"/>
      <c r="AR1221" s="4"/>
      <c r="AS1221" s="4"/>
      <c r="AT1221" s="4"/>
      <c r="AU1221" s="4"/>
      <c r="AV1221" s="4"/>
      <c r="AW1221" s="4"/>
      <c r="AX1221" s="4"/>
      <c r="AY1221" s="4"/>
      <c r="AZ1221" s="4"/>
      <c r="BA1221" s="4"/>
      <c r="BB1221" s="4"/>
      <c r="BC1221" s="4"/>
      <c r="BD1221" s="4"/>
      <c r="BE1221" s="4"/>
      <c r="BF1221" s="4"/>
      <c r="BG1221" s="4"/>
      <c r="BH1221" s="4"/>
      <c r="BI1221" s="4"/>
      <c r="BJ1221" s="4"/>
      <c r="BK1221" s="4"/>
      <c r="BL1221" s="4"/>
      <c r="BM1221" s="4"/>
      <c r="BN1221" s="4"/>
      <c r="BO1221" s="4"/>
      <c r="BP1221" s="4"/>
      <c r="BQ1221" s="4"/>
      <c r="BR1221" s="4"/>
      <c r="BS1221" s="4"/>
      <c r="BT1221" s="4"/>
      <c r="BU1221" s="4"/>
      <c r="BV1221" s="4"/>
      <c r="BW1221" s="4"/>
      <c r="BX1221" s="4"/>
      <c r="BY1221" s="4"/>
      <c r="BZ1221" s="4"/>
      <c r="CA1221" s="4"/>
      <c r="CB1221" s="4"/>
      <c r="CC1221" s="4"/>
      <c r="CD1221" s="4"/>
      <c r="CE1221" s="4"/>
      <c r="CF1221" s="4"/>
      <c r="CG1221" s="4"/>
      <c r="CH1221" s="4"/>
      <c r="CI1221" s="4"/>
      <c r="CJ1221" s="4"/>
      <c r="CK1221" s="4"/>
      <c r="CL1221" s="4"/>
      <c r="CM1221" s="4"/>
      <c r="CN1221" s="4"/>
      <c r="CO1221" s="4"/>
      <c r="CP1221" s="4"/>
      <c r="CQ1221" s="4"/>
      <c r="CR1221" s="4"/>
      <c r="CS1221" s="4"/>
      <c r="CT1221" s="4"/>
      <c r="CU1221" s="4"/>
      <c r="CV1221" s="4"/>
      <c r="CW1221" s="4"/>
      <c r="CX1221" s="4"/>
      <c r="CY1221" s="4"/>
      <c r="CZ1221" s="4"/>
      <c r="DA1221" s="4"/>
      <c r="DB1221" s="4"/>
      <c r="DC1221" s="4"/>
      <c r="DD1221" s="4"/>
      <c r="DE1221" s="4"/>
      <c r="DF1221" s="4"/>
      <c r="DG1221" s="4"/>
      <c r="DH1221" s="4"/>
      <c r="DI1221" s="4"/>
      <c r="DJ1221" s="4"/>
      <c r="DK1221" s="4"/>
      <c r="DL1221" s="4"/>
      <c r="DM1221" s="4"/>
      <c r="DN1221" s="4"/>
      <c r="DO1221" s="4"/>
      <c r="DP1221" s="4"/>
      <c r="DQ1221" s="4"/>
      <c r="DR1221" s="4"/>
      <c r="DS1221" s="4"/>
      <c r="DT1221" s="4"/>
      <c r="DU1221" s="4"/>
      <c r="DV1221" s="4"/>
      <c r="DW1221" s="4"/>
      <c r="DX1221" s="4"/>
      <c r="DY1221" s="4"/>
      <c r="DZ1221" s="4"/>
      <c r="EA1221" s="4"/>
      <c r="EB1221" s="4"/>
      <c r="EC1221" s="4"/>
      <c r="ED1221" s="4"/>
      <c r="EE1221" s="4"/>
      <c r="EF1221" s="4"/>
      <c r="EG1221" s="4"/>
      <c r="EH1221" s="4"/>
      <c r="EI1221" s="4"/>
      <c r="EJ1221" s="4"/>
      <c r="EK1221" s="4"/>
      <c r="EL1221" s="4"/>
      <c r="EM1221" s="4"/>
      <c r="EN1221" s="4"/>
      <c r="EO1221" s="4"/>
      <c r="EP1221" s="4"/>
      <c r="EQ1221" s="4"/>
      <c r="ER1221" s="4"/>
      <c r="ES1221" s="4"/>
      <c r="ET1221" s="4"/>
      <c r="EU1221" s="4"/>
      <c r="EV1221" s="4"/>
      <c r="EW1221" s="4"/>
      <c r="EX1221" s="4"/>
      <c r="EY1221" s="4"/>
      <c r="EZ1221" s="4"/>
      <c r="FA1221" s="4"/>
      <c r="FB1221" s="4"/>
      <c r="FC1221" s="4"/>
      <c r="FD1221" s="4"/>
      <c r="FE1221" s="4"/>
      <c r="FF1221" s="4"/>
      <c r="FG1221" s="4"/>
      <c r="FH1221" s="4"/>
      <c r="FI1221" s="4"/>
      <c r="FJ1221" s="4"/>
      <c r="FK1221" s="4"/>
      <c r="FL1221" s="4"/>
      <c r="FM1221" s="4"/>
      <c r="FN1221" s="4"/>
      <c r="FO1221" s="4"/>
      <c r="FP1221" s="4"/>
      <c r="FQ1221" s="4"/>
      <c r="FR1221" s="4"/>
      <c r="FS1221" s="4"/>
      <c r="FT1221" s="4"/>
      <c r="FU1221" s="4"/>
      <c r="FV1221" s="4"/>
      <c r="FW1221" s="4"/>
      <c r="FX1221" s="4"/>
      <c r="FY1221" s="4"/>
      <c r="FZ1221" s="4"/>
      <c r="GA1221" s="4"/>
      <c r="GB1221" s="4"/>
      <c r="GC1221" s="4"/>
      <c r="GD1221" s="4"/>
      <c r="GE1221" s="4"/>
      <c r="GF1221" s="4"/>
      <c r="GG1221" s="4"/>
      <c r="GH1221" s="4"/>
      <c r="GI1221" s="4"/>
      <c r="GJ1221" s="4"/>
      <c r="GK1221" s="4"/>
      <c r="GL1221" s="4"/>
      <c r="GM1221" s="4"/>
      <c r="GN1221" s="4"/>
      <c r="GO1221" s="4"/>
      <c r="GP1221" s="4"/>
      <c r="GQ1221" s="4"/>
      <c r="GR1221" s="4"/>
      <c r="GS1221" s="4"/>
      <c r="GT1221" s="4"/>
      <c r="GU1221" s="4"/>
      <c r="GV1221" s="4"/>
      <c r="GW1221" s="4"/>
      <c r="GX1221" s="4"/>
      <c r="GY1221" s="4"/>
      <c r="GZ1221" s="4"/>
      <c r="HA1221" s="4"/>
      <c r="HB1221" s="4"/>
      <c r="HC1221" s="4"/>
      <c r="HD1221" s="4"/>
      <c r="HE1221" s="4"/>
      <c r="HF1221" s="4"/>
      <c r="HG1221" s="4"/>
      <c r="HH1221" s="4"/>
      <c r="HI1221" s="4"/>
      <c r="HJ1221" s="4"/>
      <c r="HK1221" s="4"/>
      <c r="HL1221" s="4"/>
      <c r="HM1221" s="4"/>
      <c r="HN1221" s="4"/>
      <c r="HO1221" s="4"/>
      <c r="HP1221" s="4"/>
      <c r="HQ1221" s="4"/>
      <c r="HR1221" s="4"/>
      <c r="HS1221" s="4"/>
      <c r="HT1221" s="4"/>
      <c r="HU1221" s="4"/>
      <c r="HV1221" s="4"/>
      <c r="HW1221" s="4"/>
      <c r="HX1221" s="4"/>
      <c r="HY1221" s="4"/>
      <c r="HZ1221" s="4"/>
      <c r="IA1221" s="4"/>
      <c r="IB1221" s="4"/>
      <c r="IC1221" s="4"/>
      <c r="ID1221" s="4"/>
      <c r="IE1221" s="4"/>
      <c r="IF1221" s="4"/>
      <c r="IG1221" s="4"/>
      <c r="IH1221" s="4"/>
      <c r="II1221" s="4"/>
      <c r="IJ1221" s="4"/>
      <c r="IK1221" s="4"/>
      <c r="IL1221" s="4"/>
      <c r="IM1221" s="4"/>
      <c r="IN1221" s="4"/>
      <c r="IO1221" s="4"/>
      <c r="IP1221" s="4"/>
      <c r="IQ1221" s="4"/>
      <c r="IR1221" s="4"/>
      <c r="IS1221" s="4"/>
      <c r="IT1221" s="4"/>
      <c r="IU1221" s="4"/>
      <c r="IV1221" s="4"/>
    </row>
    <row r="1223" spans="1:256" s="209" customFormat="1">
      <c r="A1223" s="121"/>
      <c r="B1223" s="115"/>
      <c r="C1223" s="116"/>
      <c r="D1223" s="117"/>
      <c r="E1223" s="118"/>
      <c r="F1223" s="119"/>
      <c r="G1223" s="120"/>
      <c r="H1223" s="5"/>
      <c r="I1223" s="39"/>
      <c r="J1223" s="40"/>
      <c r="K1223" s="41"/>
      <c r="L1223" s="37"/>
      <c r="N1223" s="38"/>
      <c r="O1223" s="38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  <c r="AL1223" s="4"/>
      <c r="AM1223" s="4"/>
      <c r="AN1223" s="4"/>
      <c r="AO1223" s="4"/>
      <c r="AP1223" s="4"/>
      <c r="AQ1223" s="4"/>
      <c r="AR1223" s="4"/>
      <c r="AS1223" s="4"/>
      <c r="AT1223" s="4"/>
      <c r="AU1223" s="4"/>
      <c r="AV1223" s="4"/>
      <c r="AW1223" s="4"/>
      <c r="AX1223" s="4"/>
      <c r="AY1223" s="4"/>
      <c r="AZ1223" s="4"/>
      <c r="BA1223" s="4"/>
      <c r="BB1223" s="4"/>
      <c r="BC1223" s="4"/>
      <c r="BD1223" s="4"/>
      <c r="BE1223" s="4"/>
      <c r="BF1223" s="4"/>
      <c r="BG1223" s="4"/>
      <c r="BH1223" s="4"/>
      <c r="BI1223" s="4"/>
      <c r="BJ1223" s="4"/>
      <c r="BK1223" s="4"/>
      <c r="BL1223" s="4"/>
      <c r="BM1223" s="4"/>
      <c r="BN1223" s="4"/>
      <c r="BO1223" s="4"/>
      <c r="BP1223" s="4"/>
      <c r="BQ1223" s="4"/>
      <c r="BR1223" s="4"/>
      <c r="BS1223" s="4"/>
      <c r="BT1223" s="4"/>
      <c r="BU1223" s="4"/>
      <c r="BV1223" s="4"/>
      <c r="BW1223" s="4"/>
      <c r="BX1223" s="4"/>
      <c r="BY1223" s="4"/>
      <c r="BZ1223" s="4"/>
      <c r="CA1223" s="4"/>
      <c r="CB1223" s="4"/>
      <c r="CC1223" s="4"/>
      <c r="CD1223" s="4"/>
      <c r="CE1223" s="4"/>
      <c r="CF1223" s="4"/>
      <c r="CG1223" s="4"/>
      <c r="CH1223" s="4"/>
      <c r="CI1223" s="4"/>
      <c r="CJ1223" s="4"/>
      <c r="CK1223" s="4"/>
      <c r="CL1223" s="4"/>
      <c r="CM1223" s="4"/>
      <c r="CN1223" s="4"/>
      <c r="CO1223" s="4"/>
      <c r="CP1223" s="4"/>
      <c r="CQ1223" s="4"/>
      <c r="CR1223" s="4"/>
      <c r="CS1223" s="4"/>
      <c r="CT1223" s="4"/>
      <c r="CU1223" s="4"/>
      <c r="CV1223" s="4"/>
      <c r="CW1223" s="4"/>
      <c r="CX1223" s="4"/>
      <c r="CY1223" s="4"/>
      <c r="CZ1223" s="4"/>
      <c r="DA1223" s="4"/>
      <c r="DB1223" s="4"/>
      <c r="DC1223" s="4"/>
      <c r="DD1223" s="4"/>
      <c r="DE1223" s="4"/>
      <c r="DF1223" s="4"/>
      <c r="DG1223" s="4"/>
      <c r="DH1223" s="4"/>
      <c r="DI1223" s="4"/>
      <c r="DJ1223" s="4"/>
      <c r="DK1223" s="4"/>
      <c r="DL1223" s="4"/>
      <c r="DM1223" s="4"/>
      <c r="DN1223" s="4"/>
      <c r="DO1223" s="4"/>
      <c r="DP1223" s="4"/>
      <c r="DQ1223" s="4"/>
      <c r="DR1223" s="4"/>
      <c r="DS1223" s="4"/>
      <c r="DT1223" s="4"/>
      <c r="DU1223" s="4"/>
      <c r="DV1223" s="4"/>
      <c r="DW1223" s="4"/>
      <c r="DX1223" s="4"/>
      <c r="DY1223" s="4"/>
      <c r="DZ1223" s="4"/>
      <c r="EA1223" s="4"/>
      <c r="EB1223" s="4"/>
      <c r="EC1223" s="4"/>
      <c r="ED1223" s="4"/>
      <c r="EE1223" s="4"/>
      <c r="EF1223" s="4"/>
      <c r="EG1223" s="4"/>
      <c r="EH1223" s="4"/>
      <c r="EI1223" s="4"/>
      <c r="EJ1223" s="4"/>
      <c r="EK1223" s="4"/>
      <c r="EL1223" s="4"/>
      <c r="EM1223" s="4"/>
      <c r="EN1223" s="4"/>
      <c r="EO1223" s="4"/>
      <c r="EP1223" s="4"/>
      <c r="EQ1223" s="4"/>
      <c r="ER1223" s="4"/>
      <c r="ES1223" s="4"/>
      <c r="ET1223" s="4"/>
      <c r="EU1223" s="4"/>
      <c r="EV1223" s="4"/>
      <c r="EW1223" s="4"/>
      <c r="EX1223" s="4"/>
      <c r="EY1223" s="4"/>
      <c r="EZ1223" s="4"/>
      <c r="FA1223" s="4"/>
      <c r="FB1223" s="4"/>
      <c r="FC1223" s="4"/>
      <c r="FD1223" s="4"/>
      <c r="FE1223" s="4"/>
      <c r="FF1223" s="4"/>
      <c r="FG1223" s="4"/>
      <c r="FH1223" s="4"/>
      <c r="FI1223" s="4"/>
      <c r="FJ1223" s="4"/>
      <c r="FK1223" s="4"/>
      <c r="FL1223" s="4"/>
      <c r="FM1223" s="4"/>
      <c r="FN1223" s="4"/>
      <c r="FO1223" s="4"/>
      <c r="FP1223" s="4"/>
      <c r="FQ1223" s="4"/>
      <c r="FR1223" s="4"/>
      <c r="FS1223" s="4"/>
      <c r="FT1223" s="4"/>
      <c r="FU1223" s="4"/>
      <c r="FV1223" s="4"/>
      <c r="FW1223" s="4"/>
      <c r="FX1223" s="4"/>
      <c r="FY1223" s="4"/>
      <c r="FZ1223" s="4"/>
      <c r="GA1223" s="4"/>
      <c r="GB1223" s="4"/>
      <c r="GC1223" s="4"/>
      <c r="GD1223" s="4"/>
      <c r="GE1223" s="4"/>
      <c r="GF1223" s="4"/>
      <c r="GG1223" s="4"/>
      <c r="GH1223" s="4"/>
      <c r="GI1223" s="4"/>
      <c r="GJ1223" s="4"/>
      <c r="GK1223" s="4"/>
      <c r="GL1223" s="4"/>
      <c r="GM1223" s="4"/>
      <c r="GN1223" s="4"/>
      <c r="GO1223" s="4"/>
      <c r="GP1223" s="4"/>
      <c r="GQ1223" s="4"/>
      <c r="GR1223" s="4"/>
      <c r="GS1223" s="4"/>
      <c r="GT1223" s="4"/>
      <c r="GU1223" s="4"/>
      <c r="GV1223" s="4"/>
      <c r="GW1223" s="4"/>
      <c r="GX1223" s="4"/>
      <c r="GY1223" s="4"/>
      <c r="GZ1223" s="4"/>
      <c r="HA1223" s="4"/>
      <c r="HB1223" s="4"/>
      <c r="HC1223" s="4"/>
      <c r="HD1223" s="4"/>
      <c r="HE1223" s="4"/>
      <c r="HF1223" s="4"/>
      <c r="HG1223" s="4"/>
      <c r="HH1223" s="4"/>
      <c r="HI1223" s="4"/>
      <c r="HJ1223" s="4"/>
      <c r="HK1223" s="4"/>
      <c r="HL1223" s="4"/>
      <c r="HM1223" s="4"/>
      <c r="HN1223" s="4"/>
      <c r="HO1223" s="4"/>
      <c r="HP1223" s="4"/>
      <c r="HQ1223" s="4"/>
      <c r="HR1223" s="4"/>
      <c r="HS1223" s="4"/>
      <c r="HT1223" s="4"/>
      <c r="HU1223" s="4"/>
      <c r="HV1223" s="4"/>
      <c r="HW1223" s="4"/>
      <c r="HX1223" s="4"/>
      <c r="HY1223" s="4"/>
      <c r="HZ1223" s="4"/>
      <c r="IA1223" s="4"/>
      <c r="IB1223" s="4"/>
      <c r="IC1223" s="4"/>
      <c r="ID1223" s="4"/>
      <c r="IE1223" s="4"/>
      <c r="IF1223" s="4"/>
      <c r="IG1223" s="4"/>
      <c r="IH1223" s="4"/>
      <c r="II1223" s="4"/>
      <c r="IJ1223" s="4"/>
      <c r="IK1223" s="4"/>
      <c r="IL1223" s="4"/>
      <c r="IM1223" s="4"/>
      <c r="IN1223" s="4"/>
      <c r="IO1223" s="4"/>
      <c r="IP1223" s="4"/>
      <c r="IQ1223" s="4"/>
      <c r="IR1223" s="4"/>
      <c r="IS1223" s="4"/>
      <c r="IT1223" s="4"/>
      <c r="IU1223" s="4"/>
      <c r="IV1223" s="4"/>
    </row>
    <row r="1225" spans="1:256" s="209" customFormat="1">
      <c r="A1225" s="121"/>
      <c r="B1225" s="115"/>
      <c r="C1225" s="116"/>
      <c r="D1225" s="117"/>
      <c r="E1225" s="118"/>
      <c r="F1225" s="119"/>
      <c r="G1225" s="120"/>
      <c r="H1225" s="5"/>
      <c r="I1225" s="39"/>
      <c r="J1225" s="40"/>
      <c r="K1225" s="41"/>
      <c r="L1225" s="37"/>
      <c r="N1225" s="38"/>
      <c r="O1225" s="38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  <c r="AL1225" s="4"/>
      <c r="AM1225" s="4"/>
      <c r="AN1225" s="4"/>
      <c r="AO1225" s="4"/>
      <c r="AP1225" s="4"/>
      <c r="AQ1225" s="4"/>
      <c r="AR1225" s="4"/>
      <c r="AS1225" s="4"/>
      <c r="AT1225" s="4"/>
      <c r="AU1225" s="4"/>
      <c r="AV1225" s="4"/>
      <c r="AW1225" s="4"/>
      <c r="AX1225" s="4"/>
      <c r="AY1225" s="4"/>
      <c r="AZ1225" s="4"/>
      <c r="BA1225" s="4"/>
      <c r="BB1225" s="4"/>
      <c r="BC1225" s="4"/>
      <c r="BD1225" s="4"/>
      <c r="BE1225" s="4"/>
      <c r="BF1225" s="4"/>
      <c r="BG1225" s="4"/>
      <c r="BH1225" s="4"/>
      <c r="BI1225" s="4"/>
      <c r="BJ1225" s="4"/>
      <c r="BK1225" s="4"/>
      <c r="BL1225" s="4"/>
      <c r="BM1225" s="4"/>
      <c r="BN1225" s="4"/>
      <c r="BO1225" s="4"/>
      <c r="BP1225" s="4"/>
      <c r="BQ1225" s="4"/>
      <c r="BR1225" s="4"/>
      <c r="BS1225" s="4"/>
      <c r="BT1225" s="4"/>
      <c r="BU1225" s="4"/>
      <c r="BV1225" s="4"/>
      <c r="BW1225" s="4"/>
      <c r="BX1225" s="4"/>
      <c r="BY1225" s="4"/>
      <c r="BZ1225" s="4"/>
      <c r="CA1225" s="4"/>
      <c r="CB1225" s="4"/>
      <c r="CC1225" s="4"/>
      <c r="CD1225" s="4"/>
      <c r="CE1225" s="4"/>
      <c r="CF1225" s="4"/>
      <c r="CG1225" s="4"/>
      <c r="CH1225" s="4"/>
      <c r="CI1225" s="4"/>
      <c r="CJ1225" s="4"/>
      <c r="CK1225" s="4"/>
      <c r="CL1225" s="4"/>
      <c r="CM1225" s="4"/>
      <c r="CN1225" s="4"/>
      <c r="CO1225" s="4"/>
      <c r="CP1225" s="4"/>
      <c r="CQ1225" s="4"/>
      <c r="CR1225" s="4"/>
      <c r="CS1225" s="4"/>
      <c r="CT1225" s="4"/>
      <c r="CU1225" s="4"/>
      <c r="CV1225" s="4"/>
      <c r="CW1225" s="4"/>
      <c r="CX1225" s="4"/>
      <c r="CY1225" s="4"/>
      <c r="CZ1225" s="4"/>
      <c r="DA1225" s="4"/>
      <c r="DB1225" s="4"/>
      <c r="DC1225" s="4"/>
      <c r="DD1225" s="4"/>
      <c r="DE1225" s="4"/>
      <c r="DF1225" s="4"/>
      <c r="DG1225" s="4"/>
      <c r="DH1225" s="4"/>
      <c r="DI1225" s="4"/>
      <c r="DJ1225" s="4"/>
      <c r="DK1225" s="4"/>
      <c r="DL1225" s="4"/>
      <c r="DM1225" s="4"/>
      <c r="DN1225" s="4"/>
      <c r="DO1225" s="4"/>
      <c r="DP1225" s="4"/>
      <c r="DQ1225" s="4"/>
      <c r="DR1225" s="4"/>
      <c r="DS1225" s="4"/>
      <c r="DT1225" s="4"/>
      <c r="DU1225" s="4"/>
      <c r="DV1225" s="4"/>
      <c r="DW1225" s="4"/>
      <c r="DX1225" s="4"/>
      <c r="DY1225" s="4"/>
      <c r="DZ1225" s="4"/>
      <c r="EA1225" s="4"/>
      <c r="EB1225" s="4"/>
      <c r="EC1225" s="4"/>
      <c r="ED1225" s="4"/>
      <c r="EE1225" s="4"/>
      <c r="EF1225" s="4"/>
      <c r="EG1225" s="4"/>
      <c r="EH1225" s="4"/>
      <c r="EI1225" s="4"/>
      <c r="EJ1225" s="4"/>
      <c r="EK1225" s="4"/>
      <c r="EL1225" s="4"/>
      <c r="EM1225" s="4"/>
      <c r="EN1225" s="4"/>
      <c r="EO1225" s="4"/>
      <c r="EP1225" s="4"/>
      <c r="EQ1225" s="4"/>
      <c r="ER1225" s="4"/>
      <c r="ES1225" s="4"/>
      <c r="ET1225" s="4"/>
      <c r="EU1225" s="4"/>
      <c r="EV1225" s="4"/>
      <c r="EW1225" s="4"/>
      <c r="EX1225" s="4"/>
      <c r="EY1225" s="4"/>
      <c r="EZ1225" s="4"/>
      <c r="FA1225" s="4"/>
      <c r="FB1225" s="4"/>
      <c r="FC1225" s="4"/>
      <c r="FD1225" s="4"/>
      <c r="FE1225" s="4"/>
      <c r="FF1225" s="4"/>
      <c r="FG1225" s="4"/>
      <c r="FH1225" s="4"/>
      <c r="FI1225" s="4"/>
      <c r="FJ1225" s="4"/>
      <c r="FK1225" s="4"/>
      <c r="FL1225" s="4"/>
      <c r="FM1225" s="4"/>
      <c r="FN1225" s="4"/>
      <c r="FO1225" s="4"/>
      <c r="FP1225" s="4"/>
      <c r="FQ1225" s="4"/>
      <c r="FR1225" s="4"/>
      <c r="FS1225" s="4"/>
      <c r="FT1225" s="4"/>
      <c r="FU1225" s="4"/>
      <c r="FV1225" s="4"/>
      <c r="FW1225" s="4"/>
      <c r="FX1225" s="4"/>
      <c r="FY1225" s="4"/>
      <c r="FZ1225" s="4"/>
      <c r="GA1225" s="4"/>
      <c r="GB1225" s="4"/>
      <c r="GC1225" s="4"/>
      <c r="GD1225" s="4"/>
      <c r="GE1225" s="4"/>
      <c r="GF1225" s="4"/>
      <c r="GG1225" s="4"/>
      <c r="GH1225" s="4"/>
      <c r="GI1225" s="4"/>
      <c r="GJ1225" s="4"/>
      <c r="GK1225" s="4"/>
      <c r="GL1225" s="4"/>
      <c r="GM1225" s="4"/>
      <c r="GN1225" s="4"/>
      <c r="GO1225" s="4"/>
      <c r="GP1225" s="4"/>
      <c r="GQ1225" s="4"/>
      <c r="GR1225" s="4"/>
      <c r="GS1225" s="4"/>
      <c r="GT1225" s="4"/>
      <c r="GU1225" s="4"/>
      <c r="GV1225" s="4"/>
      <c r="GW1225" s="4"/>
      <c r="GX1225" s="4"/>
      <c r="GY1225" s="4"/>
      <c r="GZ1225" s="4"/>
      <c r="HA1225" s="4"/>
      <c r="HB1225" s="4"/>
      <c r="HC1225" s="4"/>
      <c r="HD1225" s="4"/>
      <c r="HE1225" s="4"/>
      <c r="HF1225" s="4"/>
      <c r="HG1225" s="4"/>
      <c r="HH1225" s="4"/>
      <c r="HI1225" s="4"/>
      <c r="HJ1225" s="4"/>
      <c r="HK1225" s="4"/>
      <c r="HL1225" s="4"/>
      <c r="HM1225" s="4"/>
      <c r="HN1225" s="4"/>
      <c r="HO1225" s="4"/>
      <c r="HP1225" s="4"/>
      <c r="HQ1225" s="4"/>
      <c r="HR1225" s="4"/>
      <c r="HS1225" s="4"/>
      <c r="HT1225" s="4"/>
      <c r="HU1225" s="4"/>
      <c r="HV1225" s="4"/>
      <c r="HW1225" s="4"/>
      <c r="HX1225" s="4"/>
      <c r="HY1225" s="4"/>
      <c r="HZ1225" s="4"/>
      <c r="IA1225" s="4"/>
      <c r="IB1225" s="4"/>
      <c r="IC1225" s="4"/>
      <c r="ID1225" s="4"/>
      <c r="IE1225" s="4"/>
      <c r="IF1225" s="4"/>
      <c r="IG1225" s="4"/>
      <c r="IH1225" s="4"/>
      <c r="II1225" s="4"/>
      <c r="IJ1225" s="4"/>
      <c r="IK1225" s="4"/>
      <c r="IL1225" s="4"/>
      <c r="IM1225" s="4"/>
      <c r="IN1225" s="4"/>
      <c r="IO1225" s="4"/>
      <c r="IP1225" s="4"/>
      <c r="IQ1225" s="4"/>
      <c r="IR1225" s="4"/>
      <c r="IS1225" s="4"/>
      <c r="IT1225" s="4"/>
      <c r="IU1225" s="4"/>
      <c r="IV1225" s="4"/>
    </row>
    <row r="1226" spans="1:256" s="209" customFormat="1">
      <c r="A1226" s="121"/>
      <c r="B1226" s="115"/>
      <c r="C1226" s="116"/>
      <c r="D1226" s="117"/>
      <c r="E1226" s="118"/>
      <c r="F1226" s="119"/>
      <c r="G1226" s="120"/>
      <c r="H1226" s="5"/>
      <c r="I1226" s="39"/>
      <c r="J1226" s="40"/>
      <c r="K1226" s="41"/>
      <c r="L1226" s="37"/>
      <c r="N1226" s="38"/>
      <c r="O1226" s="38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  <c r="AL1226" s="4"/>
      <c r="AM1226" s="4"/>
      <c r="AN1226" s="4"/>
      <c r="AO1226" s="4"/>
      <c r="AP1226" s="4"/>
      <c r="AQ1226" s="4"/>
      <c r="AR1226" s="4"/>
      <c r="AS1226" s="4"/>
      <c r="AT1226" s="4"/>
      <c r="AU1226" s="4"/>
      <c r="AV1226" s="4"/>
      <c r="AW1226" s="4"/>
      <c r="AX1226" s="4"/>
      <c r="AY1226" s="4"/>
      <c r="AZ1226" s="4"/>
      <c r="BA1226" s="4"/>
      <c r="BB1226" s="4"/>
      <c r="BC1226" s="4"/>
      <c r="BD1226" s="4"/>
      <c r="BE1226" s="4"/>
      <c r="BF1226" s="4"/>
      <c r="BG1226" s="4"/>
      <c r="BH1226" s="4"/>
      <c r="BI1226" s="4"/>
      <c r="BJ1226" s="4"/>
      <c r="BK1226" s="4"/>
      <c r="BL1226" s="4"/>
      <c r="BM1226" s="4"/>
      <c r="BN1226" s="4"/>
      <c r="BO1226" s="4"/>
      <c r="BP1226" s="4"/>
      <c r="BQ1226" s="4"/>
      <c r="BR1226" s="4"/>
      <c r="BS1226" s="4"/>
      <c r="BT1226" s="4"/>
      <c r="BU1226" s="4"/>
      <c r="BV1226" s="4"/>
      <c r="BW1226" s="4"/>
      <c r="BX1226" s="4"/>
      <c r="BY1226" s="4"/>
      <c r="BZ1226" s="4"/>
      <c r="CA1226" s="4"/>
      <c r="CB1226" s="4"/>
      <c r="CC1226" s="4"/>
      <c r="CD1226" s="4"/>
      <c r="CE1226" s="4"/>
      <c r="CF1226" s="4"/>
      <c r="CG1226" s="4"/>
      <c r="CH1226" s="4"/>
      <c r="CI1226" s="4"/>
      <c r="CJ1226" s="4"/>
      <c r="CK1226" s="4"/>
      <c r="CL1226" s="4"/>
      <c r="CM1226" s="4"/>
      <c r="CN1226" s="4"/>
      <c r="CO1226" s="4"/>
      <c r="CP1226" s="4"/>
      <c r="CQ1226" s="4"/>
      <c r="CR1226" s="4"/>
      <c r="CS1226" s="4"/>
      <c r="CT1226" s="4"/>
      <c r="CU1226" s="4"/>
      <c r="CV1226" s="4"/>
      <c r="CW1226" s="4"/>
      <c r="CX1226" s="4"/>
      <c r="CY1226" s="4"/>
      <c r="CZ1226" s="4"/>
      <c r="DA1226" s="4"/>
      <c r="DB1226" s="4"/>
      <c r="DC1226" s="4"/>
      <c r="DD1226" s="4"/>
      <c r="DE1226" s="4"/>
      <c r="DF1226" s="4"/>
      <c r="DG1226" s="4"/>
      <c r="DH1226" s="4"/>
      <c r="DI1226" s="4"/>
      <c r="DJ1226" s="4"/>
      <c r="DK1226" s="4"/>
      <c r="DL1226" s="4"/>
      <c r="DM1226" s="4"/>
      <c r="DN1226" s="4"/>
      <c r="DO1226" s="4"/>
      <c r="DP1226" s="4"/>
      <c r="DQ1226" s="4"/>
      <c r="DR1226" s="4"/>
      <c r="DS1226" s="4"/>
      <c r="DT1226" s="4"/>
      <c r="DU1226" s="4"/>
      <c r="DV1226" s="4"/>
      <c r="DW1226" s="4"/>
      <c r="DX1226" s="4"/>
      <c r="DY1226" s="4"/>
      <c r="DZ1226" s="4"/>
      <c r="EA1226" s="4"/>
      <c r="EB1226" s="4"/>
      <c r="EC1226" s="4"/>
      <c r="ED1226" s="4"/>
      <c r="EE1226" s="4"/>
      <c r="EF1226" s="4"/>
      <c r="EG1226" s="4"/>
      <c r="EH1226" s="4"/>
      <c r="EI1226" s="4"/>
      <c r="EJ1226" s="4"/>
      <c r="EK1226" s="4"/>
      <c r="EL1226" s="4"/>
      <c r="EM1226" s="4"/>
      <c r="EN1226" s="4"/>
      <c r="EO1226" s="4"/>
      <c r="EP1226" s="4"/>
      <c r="EQ1226" s="4"/>
      <c r="ER1226" s="4"/>
      <c r="ES1226" s="4"/>
      <c r="ET1226" s="4"/>
      <c r="EU1226" s="4"/>
      <c r="EV1226" s="4"/>
      <c r="EW1226" s="4"/>
      <c r="EX1226" s="4"/>
      <c r="EY1226" s="4"/>
      <c r="EZ1226" s="4"/>
      <c r="FA1226" s="4"/>
      <c r="FB1226" s="4"/>
      <c r="FC1226" s="4"/>
      <c r="FD1226" s="4"/>
      <c r="FE1226" s="4"/>
      <c r="FF1226" s="4"/>
      <c r="FG1226" s="4"/>
      <c r="FH1226" s="4"/>
      <c r="FI1226" s="4"/>
      <c r="FJ1226" s="4"/>
      <c r="FK1226" s="4"/>
      <c r="FL1226" s="4"/>
      <c r="FM1226" s="4"/>
      <c r="FN1226" s="4"/>
      <c r="FO1226" s="4"/>
      <c r="FP1226" s="4"/>
      <c r="FQ1226" s="4"/>
      <c r="FR1226" s="4"/>
      <c r="FS1226" s="4"/>
      <c r="FT1226" s="4"/>
      <c r="FU1226" s="4"/>
      <c r="FV1226" s="4"/>
      <c r="FW1226" s="4"/>
      <c r="FX1226" s="4"/>
      <c r="FY1226" s="4"/>
      <c r="FZ1226" s="4"/>
      <c r="GA1226" s="4"/>
      <c r="GB1226" s="4"/>
      <c r="GC1226" s="4"/>
      <c r="GD1226" s="4"/>
      <c r="GE1226" s="4"/>
      <c r="GF1226" s="4"/>
      <c r="GG1226" s="4"/>
      <c r="GH1226" s="4"/>
      <c r="GI1226" s="4"/>
      <c r="GJ1226" s="4"/>
      <c r="GK1226" s="4"/>
      <c r="GL1226" s="4"/>
      <c r="GM1226" s="4"/>
      <c r="GN1226" s="4"/>
      <c r="GO1226" s="4"/>
      <c r="GP1226" s="4"/>
      <c r="GQ1226" s="4"/>
      <c r="GR1226" s="4"/>
      <c r="GS1226" s="4"/>
      <c r="GT1226" s="4"/>
      <c r="GU1226" s="4"/>
      <c r="GV1226" s="4"/>
      <c r="GW1226" s="4"/>
      <c r="GX1226" s="4"/>
      <c r="GY1226" s="4"/>
      <c r="GZ1226" s="4"/>
      <c r="HA1226" s="4"/>
      <c r="HB1226" s="4"/>
      <c r="HC1226" s="4"/>
      <c r="HD1226" s="4"/>
      <c r="HE1226" s="4"/>
      <c r="HF1226" s="4"/>
      <c r="HG1226" s="4"/>
      <c r="HH1226" s="4"/>
      <c r="HI1226" s="4"/>
      <c r="HJ1226" s="4"/>
      <c r="HK1226" s="4"/>
      <c r="HL1226" s="4"/>
      <c r="HM1226" s="4"/>
      <c r="HN1226" s="4"/>
      <c r="HO1226" s="4"/>
      <c r="HP1226" s="4"/>
      <c r="HQ1226" s="4"/>
      <c r="HR1226" s="4"/>
      <c r="HS1226" s="4"/>
      <c r="HT1226" s="4"/>
      <c r="HU1226" s="4"/>
      <c r="HV1226" s="4"/>
      <c r="HW1226" s="4"/>
      <c r="HX1226" s="4"/>
      <c r="HY1226" s="4"/>
      <c r="HZ1226" s="4"/>
      <c r="IA1226" s="4"/>
      <c r="IB1226" s="4"/>
      <c r="IC1226" s="4"/>
      <c r="ID1226" s="4"/>
      <c r="IE1226" s="4"/>
      <c r="IF1226" s="4"/>
      <c r="IG1226" s="4"/>
      <c r="IH1226" s="4"/>
      <c r="II1226" s="4"/>
      <c r="IJ1226" s="4"/>
      <c r="IK1226" s="4"/>
      <c r="IL1226" s="4"/>
      <c r="IM1226" s="4"/>
      <c r="IN1226" s="4"/>
      <c r="IO1226" s="4"/>
      <c r="IP1226" s="4"/>
      <c r="IQ1226" s="4"/>
      <c r="IR1226" s="4"/>
      <c r="IS1226" s="4"/>
      <c r="IT1226" s="4"/>
      <c r="IU1226" s="4"/>
      <c r="IV1226" s="4"/>
    </row>
    <row r="1228" spans="1:256" s="209" customFormat="1">
      <c r="A1228" s="121"/>
      <c r="B1228" s="115"/>
      <c r="C1228" s="116"/>
      <c r="D1228" s="117"/>
      <c r="E1228" s="118"/>
      <c r="F1228" s="119"/>
      <c r="G1228" s="120"/>
      <c r="H1228" s="5"/>
      <c r="I1228" s="39"/>
      <c r="J1228" s="40"/>
      <c r="K1228" s="41"/>
      <c r="L1228" s="37"/>
      <c r="N1228" s="38"/>
      <c r="O1228" s="38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  <c r="AL1228" s="4"/>
      <c r="AM1228" s="4"/>
      <c r="AN1228" s="4"/>
      <c r="AO1228" s="4"/>
      <c r="AP1228" s="4"/>
      <c r="AQ1228" s="4"/>
      <c r="AR1228" s="4"/>
      <c r="AS1228" s="4"/>
      <c r="AT1228" s="4"/>
      <c r="AU1228" s="4"/>
      <c r="AV1228" s="4"/>
      <c r="AW1228" s="4"/>
      <c r="AX1228" s="4"/>
      <c r="AY1228" s="4"/>
      <c r="AZ1228" s="4"/>
      <c r="BA1228" s="4"/>
      <c r="BB1228" s="4"/>
      <c r="BC1228" s="4"/>
      <c r="BD1228" s="4"/>
      <c r="BE1228" s="4"/>
      <c r="BF1228" s="4"/>
      <c r="BG1228" s="4"/>
      <c r="BH1228" s="4"/>
      <c r="BI1228" s="4"/>
      <c r="BJ1228" s="4"/>
      <c r="BK1228" s="4"/>
      <c r="BL1228" s="4"/>
      <c r="BM1228" s="4"/>
      <c r="BN1228" s="4"/>
      <c r="BO1228" s="4"/>
      <c r="BP1228" s="4"/>
      <c r="BQ1228" s="4"/>
      <c r="BR1228" s="4"/>
      <c r="BS1228" s="4"/>
      <c r="BT1228" s="4"/>
      <c r="BU1228" s="4"/>
      <c r="BV1228" s="4"/>
      <c r="BW1228" s="4"/>
      <c r="BX1228" s="4"/>
      <c r="BY1228" s="4"/>
      <c r="BZ1228" s="4"/>
      <c r="CA1228" s="4"/>
      <c r="CB1228" s="4"/>
      <c r="CC1228" s="4"/>
      <c r="CD1228" s="4"/>
      <c r="CE1228" s="4"/>
      <c r="CF1228" s="4"/>
      <c r="CG1228" s="4"/>
      <c r="CH1228" s="4"/>
      <c r="CI1228" s="4"/>
      <c r="CJ1228" s="4"/>
      <c r="CK1228" s="4"/>
      <c r="CL1228" s="4"/>
      <c r="CM1228" s="4"/>
      <c r="CN1228" s="4"/>
      <c r="CO1228" s="4"/>
      <c r="CP1228" s="4"/>
      <c r="CQ1228" s="4"/>
      <c r="CR1228" s="4"/>
      <c r="CS1228" s="4"/>
      <c r="CT1228" s="4"/>
      <c r="CU1228" s="4"/>
      <c r="CV1228" s="4"/>
      <c r="CW1228" s="4"/>
      <c r="CX1228" s="4"/>
      <c r="CY1228" s="4"/>
      <c r="CZ1228" s="4"/>
      <c r="DA1228" s="4"/>
      <c r="DB1228" s="4"/>
      <c r="DC1228" s="4"/>
      <c r="DD1228" s="4"/>
      <c r="DE1228" s="4"/>
      <c r="DF1228" s="4"/>
      <c r="DG1228" s="4"/>
      <c r="DH1228" s="4"/>
      <c r="DI1228" s="4"/>
      <c r="DJ1228" s="4"/>
      <c r="DK1228" s="4"/>
      <c r="DL1228" s="4"/>
      <c r="DM1228" s="4"/>
      <c r="DN1228" s="4"/>
      <c r="DO1228" s="4"/>
      <c r="DP1228" s="4"/>
      <c r="DQ1228" s="4"/>
      <c r="DR1228" s="4"/>
      <c r="DS1228" s="4"/>
      <c r="DT1228" s="4"/>
      <c r="DU1228" s="4"/>
      <c r="DV1228" s="4"/>
      <c r="DW1228" s="4"/>
      <c r="DX1228" s="4"/>
      <c r="DY1228" s="4"/>
      <c r="DZ1228" s="4"/>
      <c r="EA1228" s="4"/>
      <c r="EB1228" s="4"/>
      <c r="EC1228" s="4"/>
      <c r="ED1228" s="4"/>
      <c r="EE1228" s="4"/>
      <c r="EF1228" s="4"/>
      <c r="EG1228" s="4"/>
      <c r="EH1228" s="4"/>
      <c r="EI1228" s="4"/>
      <c r="EJ1228" s="4"/>
      <c r="EK1228" s="4"/>
      <c r="EL1228" s="4"/>
      <c r="EM1228" s="4"/>
      <c r="EN1228" s="4"/>
      <c r="EO1228" s="4"/>
      <c r="EP1228" s="4"/>
      <c r="EQ1228" s="4"/>
      <c r="ER1228" s="4"/>
      <c r="ES1228" s="4"/>
      <c r="ET1228" s="4"/>
      <c r="EU1228" s="4"/>
      <c r="EV1228" s="4"/>
      <c r="EW1228" s="4"/>
      <c r="EX1228" s="4"/>
      <c r="EY1228" s="4"/>
      <c r="EZ1228" s="4"/>
      <c r="FA1228" s="4"/>
      <c r="FB1228" s="4"/>
      <c r="FC1228" s="4"/>
      <c r="FD1228" s="4"/>
      <c r="FE1228" s="4"/>
      <c r="FF1228" s="4"/>
      <c r="FG1228" s="4"/>
      <c r="FH1228" s="4"/>
      <c r="FI1228" s="4"/>
      <c r="FJ1228" s="4"/>
      <c r="FK1228" s="4"/>
      <c r="FL1228" s="4"/>
      <c r="FM1228" s="4"/>
      <c r="FN1228" s="4"/>
      <c r="FO1228" s="4"/>
      <c r="FP1228" s="4"/>
      <c r="FQ1228" s="4"/>
      <c r="FR1228" s="4"/>
      <c r="FS1228" s="4"/>
      <c r="FT1228" s="4"/>
      <c r="FU1228" s="4"/>
      <c r="FV1228" s="4"/>
      <c r="FW1228" s="4"/>
      <c r="FX1228" s="4"/>
      <c r="FY1228" s="4"/>
      <c r="FZ1228" s="4"/>
      <c r="GA1228" s="4"/>
      <c r="GB1228" s="4"/>
      <c r="GC1228" s="4"/>
      <c r="GD1228" s="4"/>
      <c r="GE1228" s="4"/>
      <c r="GF1228" s="4"/>
      <c r="GG1228" s="4"/>
      <c r="GH1228" s="4"/>
      <c r="GI1228" s="4"/>
      <c r="GJ1228" s="4"/>
      <c r="GK1228" s="4"/>
      <c r="GL1228" s="4"/>
      <c r="GM1228" s="4"/>
      <c r="GN1228" s="4"/>
      <c r="GO1228" s="4"/>
      <c r="GP1228" s="4"/>
      <c r="GQ1228" s="4"/>
      <c r="GR1228" s="4"/>
      <c r="GS1228" s="4"/>
      <c r="GT1228" s="4"/>
      <c r="GU1228" s="4"/>
      <c r="GV1228" s="4"/>
      <c r="GW1228" s="4"/>
      <c r="GX1228" s="4"/>
      <c r="GY1228" s="4"/>
      <c r="GZ1228" s="4"/>
      <c r="HA1228" s="4"/>
      <c r="HB1228" s="4"/>
      <c r="HC1228" s="4"/>
      <c r="HD1228" s="4"/>
      <c r="HE1228" s="4"/>
      <c r="HF1228" s="4"/>
      <c r="HG1228" s="4"/>
      <c r="HH1228" s="4"/>
      <c r="HI1228" s="4"/>
      <c r="HJ1228" s="4"/>
      <c r="HK1228" s="4"/>
      <c r="HL1228" s="4"/>
      <c r="HM1228" s="4"/>
      <c r="HN1228" s="4"/>
      <c r="HO1228" s="4"/>
      <c r="HP1228" s="4"/>
      <c r="HQ1228" s="4"/>
      <c r="HR1228" s="4"/>
      <c r="HS1228" s="4"/>
      <c r="HT1228" s="4"/>
      <c r="HU1228" s="4"/>
      <c r="HV1228" s="4"/>
      <c r="HW1228" s="4"/>
      <c r="HX1228" s="4"/>
      <c r="HY1228" s="4"/>
      <c r="HZ1228" s="4"/>
      <c r="IA1228" s="4"/>
      <c r="IB1228" s="4"/>
      <c r="IC1228" s="4"/>
      <c r="ID1228" s="4"/>
      <c r="IE1228" s="4"/>
      <c r="IF1228" s="4"/>
      <c r="IG1228" s="4"/>
      <c r="IH1228" s="4"/>
      <c r="II1228" s="4"/>
      <c r="IJ1228" s="4"/>
      <c r="IK1228" s="4"/>
      <c r="IL1228" s="4"/>
      <c r="IM1228" s="4"/>
      <c r="IN1228" s="4"/>
      <c r="IO1228" s="4"/>
      <c r="IP1228" s="4"/>
      <c r="IQ1228" s="4"/>
      <c r="IR1228" s="4"/>
      <c r="IS1228" s="4"/>
      <c r="IT1228" s="4"/>
      <c r="IU1228" s="4"/>
      <c r="IV1228" s="4"/>
    </row>
    <row r="1230" spans="1:256" s="209" customFormat="1">
      <c r="A1230" s="121"/>
      <c r="B1230" s="115"/>
      <c r="C1230" s="116"/>
      <c r="D1230" s="117"/>
      <c r="E1230" s="118"/>
      <c r="F1230" s="119"/>
      <c r="G1230" s="120"/>
      <c r="H1230" s="5"/>
      <c r="I1230" s="39"/>
      <c r="J1230" s="40"/>
      <c r="K1230" s="41"/>
      <c r="L1230" s="37"/>
      <c r="N1230" s="38"/>
      <c r="O1230" s="38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  <c r="AL1230" s="4"/>
      <c r="AM1230" s="4"/>
      <c r="AN1230" s="4"/>
      <c r="AO1230" s="4"/>
      <c r="AP1230" s="4"/>
      <c r="AQ1230" s="4"/>
      <c r="AR1230" s="4"/>
      <c r="AS1230" s="4"/>
      <c r="AT1230" s="4"/>
      <c r="AU1230" s="4"/>
      <c r="AV1230" s="4"/>
      <c r="AW1230" s="4"/>
      <c r="AX1230" s="4"/>
      <c r="AY1230" s="4"/>
      <c r="AZ1230" s="4"/>
      <c r="BA1230" s="4"/>
      <c r="BB1230" s="4"/>
      <c r="BC1230" s="4"/>
      <c r="BD1230" s="4"/>
      <c r="BE1230" s="4"/>
      <c r="BF1230" s="4"/>
      <c r="BG1230" s="4"/>
      <c r="BH1230" s="4"/>
      <c r="BI1230" s="4"/>
      <c r="BJ1230" s="4"/>
      <c r="BK1230" s="4"/>
      <c r="BL1230" s="4"/>
      <c r="BM1230" s="4"/>
      <c r="BN1230" s="4"/>
      <c r="BO1230" s="4"/>
      <c r="BP1230" s="4"/>
      <c r="BQ1230" s="4"/>
      <c r="BR1230" s="4"/>
      <c r="BS1230" s="4"/>
      <c r="BT1230" s="4"/>
      <c r="BU1230" s="4"/>
      <c r="BV1230" s="4"/>
      <c r="BW1230" s="4"/>
      <c r="BX1230" s="4"/>
      <c r="BY1230" s="4"/>
      <c r="BZ1230" s="4"/>
      <c r="CA1230" s="4"/>
      <c r="CB1230" s="4"/>
      <c r="CC1230" s="4"/>
      <c r="CD1230" s="4"/>
      <c r="CE1230" s="4"/>
      <c r="CF1230" s="4"/>
      <c r="CG1230" s="4"/>
      <c r="CH1230" s="4"/>
      <c r="CI1230" s="4"/>
      <c r="CJ1230" s="4"/>
      <c r="CK1230" s="4"/>
      <c r="CL1230" s="4"/>
      <c r="CM1230" s="4"/>
      <c r="CN1230" s="4"/>
      <c r="CO1230" s="4"/>
      <c r="CP1230" s="4"/>
      <c r="CQ1230" s="4"/>
      <c r="CR1230" s="4"/>
      <c r="CS1230" s="4"/>
      <c r="CT1230" s="4"/>
      <c r="CU1230" s="4"/>
      <c r="CV1230" s="4"/>
      <c r="CW1230" s="4"/>
      <c r="CX1230" s="4"/>
      <c r="CY1230" s="4"/>
      <c r="CZ1230" s="4"/>
      <c r="DA1230" s="4"/>
      <c r="DB1230" s="4"/>
      <c r="DC1230" s="4"/>
      <c r="DD1230" s="4"/>
      <c r="DE1230" s="4"/>
      <c r="DF1230" s="4"/>
      <c r="DG1230" s="4"/>
      <c r="DH1230" s="4"/>
      <c r="DI1230" s="4"/>
      <c r="DJ1230" s="4"/>
      <c r="DK1230" s="4"/>
      <c r="DL1230" s="4"/>
      <c r="DM1230" s="4"/>
      <c r="DN1230" s="4"/>
      <c r="DO1230" s="4"/>
      <c r="DP1230" s="4"/>
      <c r="DQ1230" s="4"/>
      <c r="DR1230" s="4"/>
      <c r="DS1230" s="4"/>
      <c r="DT1230" s="4"/>
      <c r="DU1230" s="4"/>
      <c r="DV1230" s="4"/>
      <c r="DW1230" s="4"/>
      <c r="DX1230" s="4"/>
      <c r="DY1230" s="4"/>
      <c r="DZ1230" s="4"/>
      <c r="EA1230" s="4"/>
      <c r="EB1230" s="4"/>
      <c r="EC1230" s="4"/>
      <c r="ED1230" s="4"/>
      <c r="EE1230" s="4"/>
      <c r="EF1230" s="4"/>
      <c r="EG1230" s="4"/>
      <c r="EH1230" s="4"/>
      <c r="EI1230" s="4"/>
      <c r="EJ1230" s="4"/>
      <c r="EK1230" s="4"/>
      <c r="EL1230" s="4"/>
      <c r="EM1230" s="4"/>
      <c r="EN1230" s="4"/>
      <c r="EO1230" s="4"/>
      <c r="EP1230" s="4"/>
      <c r="EQ1230" s="4"/>
      <c r="ER1230" s="4"/>
      <c r="ES1230" s="4"/>
      <c r="ET1230" s="4"/>
      <c r="EU1230" s="4"/>
      <c r="EV1230" s="4"/>
      <c r="EW1230" s="4"/>
      <c r="EX1230" s="4"/>
      <c r="EY1230" s="4"/>
      <c r="EZ1230" s="4"/>
      <c r="FA1230" s="4"/>
      <c r="FB1230" s="4"/>
      <c r="FC1230" s="4"/>
      <c r="FD1230" s="4"/>
      <c r="FE1230" s="4"/>
      <c r="FF1230" s="4"/>
      <c r="FG1230" s="4"/>
      <c r="FH1230" s="4"/>
      <c r="FI1230" s="4"/>
      <c r="FJ1230" s="4"/>
      <c r="FK1230" s="4"/>
      <c r="FL1230" s="4"/>
      <c r="FM1230" s="4"/>
      <c r="FN1230" s="4"/>
      <c r="FO1230" s="4"/>
      <c r="FP1230" s="4"/>
      <c r="FQ1230" s="4"/>
      <c r="FR1230" s="4"/>
      <c r="FS1230" s="4"/>
      <c r="FT1230" s="4"/>
      <c r="FU1230" s="4"/>
      <c r="FV1230" s="4"/>
      <c r="FW1230" s="4"/>
      <c r="FX1230" s="4"/>
      <c r="FY1230" s="4"/>
      <c r="FZ1230" s="4"/>
      <c r="GA1230" s="4"/>
      <c r="GB1230" s="4"/>
      <c r="GC1230" s="4"/>
      <c r="GD1230" s="4"/>
      <c r="GE1230" s="4"/>
      <c r="GF1230" s="4"/>
      <c r="GG1230" s="4"/>
      <c r="GH1230" s="4"/>
      <c r="GI1230" s="4"/>
      <c r="GJ1230" s="4"/>
      <c r="GK1230" s="4"/>
      <c r="GL1230" s="4"/>
      <c r="GM1230" s="4"/>
      <c r="GN1230" s="4"/>
      <c r="GO1230" s="4"/>
      <c r="GP1230" s="4"/>
      <c r="GQ1230" s="4"/>
      <c r="GR1230" s="4"/>
      <c r="GS1230" s="4"/>
      <c r="GT1230" s="4"/>
      <c r="GU1230" s="4"/>
      <c r="GV1230" s="4"/>
      <c r="GW1230" s="4"/>
      <c r="GX1230" s="4"/>
      <c r="GY1230" s="4"/>
      <c r="GZ1230" s="4"/>
      <c r="HA1230" s="4"/>
      <c r="HB1230" s="4"/>
      <c r="HC1230" s="4"/>
      <c r="HD1230" s="4"/>
      <c r="HE1230" s="4"/>
      <c r="HF1230" s="4"/>
      <c r="HG1230" s="4"/>
      <c r="HH1230" s="4"/>
      <c r="HI1230" s="4"/>
      <c r="HJ1230" s="4"/>
      <c r="HK1230" s="4"/>
      <c r="HL1230" s="4"/>
      <c r="HM1230" s="4"/>
      <c r="HN1230" s="4"/>
      <c r="HO1230" s="4"/>
      <c r="HP1230" s="4"/>
      <c r="HQ1230" s="4"/>
      <c r="HR1230" s="4"/>
      <c r="HS1230" s="4"/>
      <c r="HT1230" s="4"/>
      <c r="HU1230" s="4"/>
      <c r="HV1230" s="4"/>
      <c r="HW1230" s="4"/>
      <c r="HX1230" s="4"/>
      <c r="HY1230" s="4"/>
      <c r="HZ1230" s="4"/>
      <c r="IA1230" s="4"/>
      <c r="IB1230" s="4"/>
      <c r="IC1230" s="4"/>
      <c r="ID1230" s="4"/>
      <c r="IE1230" s="4"/>
      <c r="IF1230" s="4"/>
      <c r="IG1230" s="4"/>
      <c r="IH1230" s="4"/>
      <c r="II1230" s="4"/>
      <c r="IJ1230" s="4"/>
      <c r="IK1230" s="4"/>
      <c r="IL1230" s="4"/>
      <c r="IM1230" s="4"/>
      <c r="IN1230" s="4"/>
      <c r="IO1230" s="4"/>
      <c r="IP1230" s="4"/>
      <c r="IQ1230" s="4"/>
      <c r="IR1230" s="4"/>
      <c r="IS1230" s="4"/>
      <c r="IT1230" s="4"/>
      <c r="IU1230" s="4"/>
      <c r="IV1230" s="4"/>
    </row>
    <row r="1232" spans="1:256" s="209" customFormat="1">
      <c r="A1232" s="121"/>
      <c r="B1232" s="115"/>
      <c r="C1232" s="116"/>
      <c r="D1232" s="117"/>
      <c r="E1232" s="118"/>
      <c r="F1232" s="119"/>
      <c r="G1232" s="120"/>
      <c r="H1232" s="5"/>
      <c r="I1232" s="39"/>
      <c r="J1232" s="40"/>
      <c r="K1232" s="41"/>
      <c r="L1232" s="37"/>
      <c r="N1232" s="38"/>
      <c r="O1232" s="38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  <c r="AL1232" s="4"/>
      <c r="AM1232" s="4"/>
      <c r="AN1232" s="4"/>
      <c r="AO1232" s="4"/>
      <c r="AP1232" s="4"/>
      <c r="AQ1232" s="4"/>
      <c r="AR1232" s="4"/>
      <c r="AS1232" s="4"/>
      <c r="AT1232" s="4"/>
      <c r="AU1232" s="4"/>
      <c r="AV1232" s="4"/>
      <c r="AW1232" s="4"/>
      <c r="AX1232" s="4"/>
      <c r="AY1232" s="4"/>
      <c r="AZ1232" s="4"/>
      <c r="BA1232" s="4"/>
      <c r="BB1232" s="4"/>
      <c r="BC1232" s="4"/>
      <c r="BD1232" s="4"/>
      <c r="BE1232" s="4"/>
      <c r="BF1232" s="4"/>
      <c r="BG1232" s="4"/>
      <c r="BH1232" s="4"/>
      <c r="BI1232" s="4"/>
      <c r="BJ1232" s="4"/>
      <c r="BK1232" s="4"/>
      <c r="BL1232" s="4"/>
      <c r="BM1232" s="4"/>
      <c r="BN1232" s="4"/>
      <c r="BO1232" s="4"/>
      <c r="BP1232" s="4"/>
      <c r="BQ1232" s="4"/>
      <c r="BR1232" s="4"/>
      <c r="BS1232" s="4"/>
      <c r="BT1232" s="4"/>
      <c r="BU1232" s="4"/>
      <c r="BV1232" s="4"/>
      <c r="BW1232" s="4"/>
      <c r="BX1232" s="4"/>
      <c r="BY1232" s="4"/>
      <c r="BZ1232" s="4"/>
      <c r="CA1232" s="4"/>
      <c r="CB1232" s="4"/>
      <c r="CC1232" s="4"/>
      <c r="CD1232" s="4"/>
      <c r="CE1232" s="4"/>
      <c r="CF1232" s="4"/>
      <c r="CG1232" s="4"/>
      <c r="CH1232" s="4"/>
      <c r="CI1232" s="4"/>
      <c r="CJ1232" s="4"/>
      <c r="CK1232" s="4"/>
      <c r="CL1232" s="4"/>
      <c r="CM1232" s="4"/>
      <c r="CN1232" s="4"/>
      <c r="CO1232" s="4"/>
      <c r="CP1232" s="4"/>
      <c r="CQ1232" s="4"/>
      <c r="CR1232" s="4"/>
      <c r="CS1232" s="4"/>
      <c r="CT1232" s="4"/>
      <c r="CU1232" s="4"/>
      <c r="CV1232" s="4"/>
      <c r="CW1232" s="4"/>
      <c r="CX1232" s="4"/>
      <c r="CY1232" s="4"/>
      <c r="CZ1232" s="4"/>
      <c r="DA1232" s="4"/>
      <c r="DB1232" s="4"/>
      <c r="DC1232" s="4"/>
      <c r="DD1232" s="4"/>
      <c r="DE1232" s="4"/>
      <c r="DF1232" s="4"/>
      <c r="DG1232" s="4"/>
      <c r="DH1232" s="4"/>
      <c r="DI1232" s="4"/>
      <c r="DJ1232" s="4"/>
      <c r="DK1232" s="4"/>
      <c r="DL1232" s="4"/>
      <c r="DM1232" s="4"/>
      <c r="DN1232" s="4"/>
      <c r="DO1232" s="4"/>
      <c r="DP1232" s="4"/>
      <c r="DQ1232" s="4"/>
      <c r="DR1232" s="4"/>
      <c r="DS1232" s="4"/>
      <c r="DT1232" s="4"/>
      <c r="DU1232" s="4"/>
      <c r="DV1232" s="4"/>
      <c r="DW1232" s="4"/>
      <c r="DX1232" s="4"/>
      <c r="DY1232" s="4"/>
      <c r="DZ1232" s="4"/>
      <c r="EA1232" s="4"/>
      <c r="EB1232" s="4"/>
      <c r="EC1232" s="4"/>
      <c r="ED1232" s="4"/>
      <c r="EE1232" s="4"/>
      <c r="EF1232" s="4"/>
      <c r="EG1232" s="4"/>
      <c r="EH1232" s="4"/>
      <c r="EI1232" s="4"/>
      <c r="EJ1232" s="4"/>
      <c r="EK1232" s="4"/>
      <c r="EL1232" s="4"/>
      <c r="EM1232" s="4"/>
      <c r="EN1232" s="4"/>
      <c r="EO1232" s="4"/>
      <c r="EP1232" s="4"/>
      <c r="EQ1232" s="4"/>
      <c r="ER1232" s="4"/>
      <c r="ES1232" s="4"/>
      <c r="ET1232" s="4"/>
      <c r="EU1232" s="4"/>
      <c r="EV1232" s="4"/>
      <c r="EW1232" s="4"/>
      <c r="EX1232" s="4"/>
      <c r="EY1232" s="4"/>
      <c r="EZ1232" s="4"/>
      <c r="FA1232" s="4"/>
      <c r="FB1232" s="4"/>
      <c r="FC1232" s="4"/>
      <c r="FD1232" s="4"/>
      <c r="FE1232" s="4"/>
      <c r="FF1232" s="4"/>
      <c r="FG1232" s="4"/>
      <c r="FH1232" s="4"/>
      <c r="FI1232" s="4"/>
      <c r="FJ1232" s="4"/>
      <c r="FK1232" s="4"/>
      <c r="FL1232" s="4"/>
      <c r="FM1232" s="4"/>
      <c r="FN1232" s="4"/>
      <c r="FO1232" s="4"/>
      <c r="FP1232" s="4"/>
      <c r="FQ1232" s="4"/>
      <c r="FR1232" s="4"/>
      <c r="FS1232" s="4"/>
      <c r="FT1232" s="4"/>
      <c r="FU1232" s="4"/>
      <c r="FV1232" s="4"/>
      <c r="FW1232" s="4"/>
      <c r="FX1232" s="4"/>
      <c r="FY1232" s="4"/>
      <c r="FZ1232" s="4"/>
      <c r="GA1232" s="4"/>
      <c r="GB1232" s="4"/>
      <c r="GC1232" s="4"/>
      <c r="GD1232" s="4"/>
      <c r="GE1232" s="4"/>
      <c r="GF1232" s="4"/>
      <c r="GG1232" s="4"/>
      <c r="GH1232" s="4"/>
      <c r="GI1232" s="4"/>
      <c r="GJ1232" s="4"/>
      <c r="GK1232" s="4"/>
      <c r="GL1232" s="4"/>
      <c r="GM1232" s="4"/>
      <c r="GN1232" s="4"/>
      <c r="GO1232" s="4"/>
      <c r="GP1232" s="4"/>
      <c r="GQ1232" s="4"/>
      <c r="GR1232" s="4"/>
      <c r="GS1232" s="4"/>
      <c r="GT1232" s="4"/>
      <c r="GU1232" s="4"/>
      <c r="GV1232" s="4"/>
      <c r="GW1232" s="4"/>
      <c r="GX1232" s="4"/>
      <c r="GY1232" s="4"/>
      <c r="GZ1232" s="4"/>
      <c r="HA1232" s="4"/>
      <c r="HB1232" s="4"/>
      <c r="HC1232" s="4"/>
      <c r="HD1232" s="4"/>
      <c r="HE1232" s="4"/>
      <c r="HF1232" s="4"/>
      <c r="HG1232" s="4"/>
      <c r="HH1232" s="4"/>
      <c r="HI1232" s="4"/>
      <c r="HJ1232" s="4"/>
      <c r="HK1232" s="4"/>
      <c r="HL1232" s="4"/>
      <c r="HM1232" s="4"/>
      <c r="HN1232" s="4"/>
      <c r="HO1232" s="4"/>
      <c r="HP1232" s="4"/>
      <c r="HQ1232" s="4"/>
      <c r="HR1232" s="4"/>
      <c r="HS1232" s="4"/>
      <c r="HT1232" s="4"/>
      <c r="HU1232" s="4"/>
      <c r="HV1232" s="4"/>
      <c r="HW1232" s="4"/>
      <c r="HX1232" s="4"/>
      <c r="HY1232" s="4"/>
      <c r="HZ1232" s="4"/>
      <c r="IA1232" s="4"/>
      <c r="IB1232" s="4"/>
      <c r="IC1232" s="4"/>
      <c r="ID1232" s="4"/>
      <c r="IE1232" s="4"/>
      <c r="IF1232" s="4"/>
      <c r="IG1232" s="4"/>
      <c r="IH1232" s="4"/>
      <c r="II1232" s="4"/>
      <c r="IJ1232" s="4"/>
      <c r="IK1232" s="4"/>
      <c r="IL1232" s="4"/>
      <c r="IM1232" s="4"/>
      <c r="IN1232" s="4"/>
      <c r="IO1232" s="4"/>
      <c r="IP1232" s="4"/>
      <c r="IQ1232" s="4"/>
      <c r="IR1232" s="4"/>
      <c r="IS1232" s="4"/>
      <c r="IT1232" s="4"/>
      <c r="IU1232" s="4"/>
      <c r="IV1232" s="4"/>
    </row>
    <row r="1234" spans="1:256" s="209" customFormat="1">
      <c r="A1234" s="121"/>
      <c r="B1234" s="115"/>
      <c r="C1234" s="116"/>
      <c r="D1234" s="117"/>
      <c r="E1234" s="118"/>
      <c r="F1234" s="119"/>
      <c r="G1234" s="120"/>
      <c r="H1234" s="5"/>
      <c r="I1234" s="39"/>
      <c r="J1234" s="40"/>
      <c r="K1234" s="41"/>
      <c r="L1234" s="37"/>
      <c r="N1234" s="38"/>
      <c r="O1234" s="38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  <c r="AL1234" s="4"/>
      <c r="AM1234" s="4"/>
      <c r="AN1234" s="4"/>
      <c r="AO1234" s="4"/>
      <c r="AP1234" s="4"/>
      <c r="AQ1234" s="4"/>
      <c r="AR1234" s="4"/>
      <c r="AS1234" s="4"/>
      <c r="AT1234" s="4"/>
      <c r="AU1234" s="4"/>
      <c r="AV1234" s="4"/>
      <c r="AW1234" s="4"/>
      <c r="AX1234" s="4"/>
      <c r="AY1234" s="4"/>
      <c r="AZ1234" s="4"/>
      <c r="BA1234" s="4"/>
      <c r="BB1234" s="4"/>
      <c r="BC1234" s="4"/>
      <c r="BD1234" s="4"/>
      <c r="BE1234" s="4"/>
      <c r="BF1234" s="4"/>
      <c r="BG1234" s="4"/>
      <c r="BH1234" s="4"/>
      <c r="BI1234" s="4"/>
      <c r="BJ1234" s="4"/>
      <c r="BK1234" s="4"/>
      <c r="BL1234" s="4"/>
      <c r="BM1234" s="4"/>
      <c r="BN1234" s="4"/>
      <c r="BO1234" s="4"/>
      <c r="BP1234" s="4"/>
      <c r="BQ1234" s="4"/>
      <c r="BR1234" s="4"/>
      <c r="BS1234" s="4"/>
      <c r="BT1234" s="4"/>
      <c r="BU1234" s="4"/>
      <c r="BV1234" s="4"/>
      <c r="BW1234" s="4"/>
      <c r="BX1234" s="4"/>
      <c r="BY1234" s="4"/>
      <c r="BZ1234" s="4"/>
      <c r="CA1234" s="4"/>
      <c r="CB1234" s="4"/>
      <c r="CC1234" s="4"/>
      <c r="CD1234" s="4"/>
      <c r="CE1234" s="4"/>
      <c r="CF1234" s="4"/>
      <c r="CG1234" s="4"/>
      <c r="CH1234" s="4"/>
      <c r="CI1234" s="4"/>
      <c r="CJ1234" s="4"/>
      <c r="CK1234" s="4"/>
      <c r="CL1234" s="4"/>
      <c r="CM1234" s="4"/>
      <c r="CN1234" s="4"/>
      <c r="CO1234" s="4"/>
      <c r="CP1234" s="4"/>
      <c r="CQ1234" s="4"/>
      <c r="CR1234" s="4"/>
      <c r="CS1234" s="4"/>
      <c r="CT1234" s="4"/>
      <c r="CU1234" s="4"/>
      <c r="CV1234" s="4"/>
      <c r="CW1234" s="4"/>
      <c r="CX1234" s="4"/>
      <c r="CY1234" s="4"/>
      <c r="CZ1234" s="4"/>
      <c r="DA1234" s="4"/>
      <c r="DB1234" s="4"/>
      <c r="DC1234" s="4"/>
      <c r="DD1234" s="4"/>
      <c r="DE1234" s="4"/>
      <c r="DF1234" s="4"/>
      <c r="DG1234" s="4"/>
      <c r="DH1234" s="4"/>
      <c r="DI1234" s="4"/>
      <c r="DJ1234" s="4"/>
      <c r="DK1234" s="4"/>
      <c r="DL1234" s="4"/>
      <c r="DM1234" s="4"/>
      <c r="DN1234" s="4"/>
      <c r="DO1234" s="4"/>
      <c r="DP1234" s="4"/>
      <c r="DQ1234" s="4"/>
      <c r="DR1234" s="4"/>
      <c r="DS1234" s="4"/>
      <c r="DT1234" s="4"/>
      <c r="DU1234" s="4"/>
      <c r="DV1234" s="4"/>
      <c r="DW1234" s="4"/>
      <c r="DX1234" s="4"/>
      <c r="DY1234" s="4"/>
      <c r="DZ1234" s="4"/>
      <c r="EA1234" s="4"/>
      <c r="EB1234" s="4"/>
      <c r="EC1234" s="4"/>
      <c r="ED1234" s="4"/>
      <c r="EE1234" s="4"/>
      <c r="EF1234" s="4"/>
      <c r="EG1234" s="4"/>
      <c r="EH1234" s="4"/>
      <c r="EI1234" s="4"/>
      <c r="EJ1234" s="4"/>
      <c r="EK1234" s="4"/>
      <c r="EL1234" s="4"/>
      <c r="EM1234" s="4"/>
      <c r="EN1234" s="4"/>
      <c r="EO1234" s="4"/>
      <c r="EP1234" s="4"/>
      <c r="EQ1234" s="4"/>
      <c r="ER1234" s="4"/>
      <c r="ES1234" s="4"/>
      <c r="ET1234" s="4"/>
      <c r="EU1234" s="4"/>
      <c r="EV1234" s="4"/>
      <c r="EW1234" s="4"/>
      <c r="EX1234" s="4"/>
      <c r="EY1234" s="4"/>
      <c r="EZ1234" s="4"/>
      <c r="FA1234" s="4"/>
      <c r="FB1234" s="4"/>
      <c r="FC1234" s="4"/>
      <c r="FD1234" s="4"/>
      <c r="FE1234" s="4"/>
      <c r="FF1234" s="4"/>
      <c r="FG1234" s="4"/>
      <c r="FH1234" s="4"/>
      <c r="FI1234" s="4"/>
      <c r="FJ1234" s="4"/>
      <c r="FK1234" s="4"/>
      <c r="FL1234" s="4"/>
      <c r="FM1234" s="4"/>
      <c r="FN1234" s="4"/>
      <c r="FO1234" s="4"/>
      <c r="FP1234" s="4"/>
      <c r="FQ1234" s="4"/>
      <c r="FR1234" s="4"/>
      <c r="FS1234" s="4"/>
      <c r="FT1234" s="4"/>
      <c r="FU1234" s="4"/>
      <c r="FV1234" s="4"/>
      <c r="FW1234" s="4"/>
      <c r="FX1234" s="4"/>
      <c r="FY1234" s="4"/>
      <c r="FZ1234" s="4"/>
      <c r="GA1234" s="4"/>
      <c r="GB1234" s="4"/>
      <c r="GC1234" s="4"/>
      <c r="GD1234" s="4"/>
      <c r="GE1234" s="4"/>
      <c r="GF1234" s="4"/>
      <c r="GG1234" s="4"/>
      <c r="GH1234" s="4"/>
      <c r="GI1234" s="4"/>
      <c r="GJ1234" s="4"/>
      <c r="GK1234" s="4"/>
      <c r="GL1234" s="4"/>
      <c r="GM1234" s="4"/>
      <c r="GN1234" s="4"/>
      <c r="GO1234" s="4"/>
      <c r="GP1234" s="4"/>
      <c r="GQ1234" s="4"/>
      <c r="GR1234" s="4"/>
      <c r="GS1234" s="4"/>
      <c r="GT1234" s="4"/>
      <c r="GU1234" s="4"/>
      <c r="GV1234" s="4"/>
      <c r="GW1234" s="4"/>
      <c r="GX1234" s="4"/>
      <c r="GY1234" s="4"/>
      <c r="GZ1234" s="4"/>
      <c r="HA1234" s="4"/>
      <c r="HB1234" s="4"/>
      <c r="HC1234" s="4"/>
      <c r="HD1234" s="4"/>
      <c r="HE1234" s="4"/>
      <c r="HF1234" s="4"/>
      <c r="HG1234" s="4"/>
      <c r="HH1234" s="4"/>
      <c r="HI1234" s="4"/>
      <c r="HJ1234" s="4"/>
      <c r="HK1234" s="4"/>
      <c r="HL1234" s="4"/>
      <c r="HM1234" s="4"/>
      <c r="HN1234" s="4"/>
      <c r="HO1234" s="4"/>
      <c r="HP1234" s="4"/>
      <c r="HQ1234" s="4"/>
      <c r="HR1234" s="4"/>
      <c r="HS1234" s="4"/>
      <c r="HT1234" s="4"/>
      <c r="HU1234" s="4"/>
      <c r="HV1234" s="4"/>
      <c r="HW1234" s="4"/>
      <c r="HX1234" s="4"/>
      <c r="HY1234" s="4"/>
      <c r="HZ1234" s="4"/>
      <c r="IA1234" s="4"/>
      <c r="IB1234" s="4"/>
      <c r="IC1234" s="4"/>
      <c r="ID1234" s="4"/>
      <c r="IE1234" s="4"/>
      <c r="IF1234" s="4"/>
      <c r="IG1234" s="4"/>
      <c r="IH1234" s="4"/>
      <c r="II1234" s="4"/>
      <c r="IJ1234" s="4"/>
      <c r="IK1234" s="4"/>
      <c r="IL1234" s="4"/>
      <c r="IM1234" s="4"/>
      <c r="IN1234" s="4"/>
      <c r="IO1234" s="4"/>
      <c r="IP1234" s="4"/>
      <c r="IQ1234" s="4"/>
      <c r="IR1234" s="4"/>
      <c r="IS1234" s="4"/>
      <c r="IT1234" s="4"/>
      <c r="IU1234" s="4"/>
      <c r="IV1234" s="4"/>
    </row>
    <row r="1236" spans="1:256" s="209" customFormat="1">
      <c r="A1236" s="121"/>
      <c r="B1236" s="115"/>
      <c r="C1236" s="116"/>
      <c r="D1236" s="117"/>
      <c r="E1236" s="118"/>
      <c r="F1236" s="119"/>
      <c r="G1236" s="120"/>
      <c r="H1236" s="5"/>
      <c r="I1236" s="39"/>
      <c r="J1236" s="40"/>
      <c r="K1236" s="41"/>
      <c r="L1236" s="37"/>
      <c r="N1236" s="38"/>
      <c r="O1236" s="38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  <c r="AL1236" s="4"/>
      <c r="AM1236" s="4"/>
      <c r="AN1236" s="4"/>
      <c r="AO1236" s="4"/>
      <c r="AP1236" s="4"/>
      <c r="AQ1236" s="4"/>
      <c r="AR1236" s="4"/>
      <c r="AS1236" s="4"/>
      <c r="AT1236" s="4"/>
      <c r="AU1236" s="4"/>
      <c r="AV1236" s="4"/>
      <c r="AW1236" s="4"/>
      <c r="AX1236" s="4"/>
      <c r="AY1236" s="4"/>
      <c r="AZ1236" s="4"/>
      <c r="BA1236" s="4"/>
      <c r="BB1236" s="4"/>
      <c r="BC1236" s="4"/>
      <c r="BD1236" s="4"/>
      <c r="BE1236" s="4"/>
      <c r="BF1236" s="4"/>
      <c r="BG1236" s="4"/>
      <c r="BH1236" s="4"/>
      <c r="BI1236" s="4"/>
      <c r="BJ1236" s="4"/>
      <c r="BK1236" s="4"/>
      <c r="BL1236" s="4"/>
      <c r="BM1236" s="4"/>
      <c r="BN1236" s="4"/>
      <c r="BO1236" s="4"/>
      <c r="BP1236" s="4"/>
      <c r="BQ1236" s="4"/>
      <c r="BR1236" s="4"/>
      <c r="BS1236" s="4"/>
      <c r="BT1236" s="4"/>
      <c r="BU1236" s="4"/>
      <c r="BV1236" s="4"/>
      <c r="BW1236" s="4"/>
      <c r="BX1236" s="4"/>
      <c r="BY1236" s="4"/>
      <c r="BZ1236" s="4"/>
      <c r="CA1236" s="4"/>
      <c r="CB1236" s="4"/>
      <c r="CC1236" s="4"/>
      <c r="CD1236" s="4"/>
      <c r="CE1236" s="4"/>
      <c r="CF1236" s="4"/>
      <c r="CG1236" s="4"/>
      <c r="CH1236" s="4"/>
      <c r="CI1236" s="4"/>
      <c r="CJ1236" s="4"/>
      <c r="CK1236" s="4"/>
      <c r="CL1236" s="4"/>
      <c r="CM1236" s="4"/>
      <c r="CN1236" s="4"/>
      <c r="CO1236" s="4"/>
      <c r="CP1236" s="4"/>
      <c r="CQ1236" s="4"/>
      <c r="CR1236" s="4"/>
      <c r="CS1236" s="4"/>
      <c r="CT1236" s="4"/>
      <c r="CU1236" s="4"/>
      <c r="CV1236" s="4"/>
      <c r="CW1236" s="4"/>
      <c r="CX1236" s="4"/>
      <c r="CY1236" s="4"/>
      <c r="CZ1236" s="4"/>
      <c r="DA1236" s="4"/>
      <c r="DB1236" s="4"/>
      <c r="DC1236" s="4"/>
      <c r="DD1236" s="4"/>
      <c r="DE1236" s="4"/>
      <c r="DF1236" s="4"/>
      <c r="DG1236" s="4"/>
      <c r="DH1236" s="4"/>
      <c r="DI1236" s="4"/>
      <c r="DJ1236" s="4"/>
      <c r="DK1236" s="4"/>
      <c r="DL1236" s="4"/>
      <c r="DM1236" s="4"/>
      <c r="DN1236" s="4"/>
      <c r="DO1236" s="4"/>
      <c r="DP1236" s="4"/>
      <c r="DQ1236" s="4"/>
      <c r="DR1236" s="4"/>
      <c r="DS1236" s="4"/>
      <c r="DT1236" s="4"/>
      <c r="DU1236" s="4"/>
      <c r="DV1236" s="4"/>
      <c r="DW1236" s="4"/>
      <c r="DX1236" s="4"/>
      <c r="DY1236" s="4"/>
      <c r="DZ1236" s="4"/>
      <c r="EA1236" s="4"/>
      <c r="EB1236" s="4"/>
      <c r="EC1236" s="4"/>
      <c r="ED1236" s="4"/>
      <c r="EE1236" s="4"/>
      <c r="EF1236" s="4"/>
      <c r="EG1236" s="4"/>
      <c r="EH1236" s="4"/>
      <c r="EI1236" s="4"/>
      <c r="EJ1236" s="4"/>
      <c r="EK1236" s="4"/>
      <c r="EL1236" s="4"/>
      <c r="EM1236" s="4"/>
      <c r="EN1236" s="4"/>
      <c r="EO1236" s="4"/>
      <c r="EP1236" s="4"/>
      <c r="EQ1236" s="4"/>
      <c r="ER1236" s="4"/>
      <c r="ES1236" s="4"/>
      <c r="ET1236" s="4"/>
      <c r="EU1236" s="4"/>
      <c r="EV1236" s="4"/>
      <c r="EW1236" s="4"/>
      <c r="EX1236" s="4"/>
      <c r="EY1236" s="4"/>
      <c r="EZ1236" s="4"/>
      <c r="FA1236" s="4"/>
      <c r="FB1236" s="4"/>
      <c r="FC1236" s="4"/>
      <c r="FD1236" s="4"/>
      <c r="FE1236" s="4"/>
      <c r="FF1236" s="4"/>
      <c r="FG1236" s="4"/>
      <c r="FH1236" s="4"/>
      <c r="FI1236" s="4"/>
      <c r="FJ1236" s="4"/>
      <c r="FK1236" s="4"/>
      <c r="FL1236" s="4"/>
      <c r="FM1236" s="4"/>
      <c r="FN1236" s="4"/>
      <c r="FO1236" s="4"/>
      <c r="FP1236" s="4"/>
      <c r="FQ1236" s="4"/>
      <c r="FR1236" s="4"/>
      <c r="FS1236" s="4"/>
      <c r="FT1236" s="4"/>
      <c r="FU1236" s="4"/>
      <c r="FV1236" s="4"/>
      <c r="FW1236" s="4"/>
      <c r="FX1236" s="4"/>
      <c r="FY1236" s="4"/>
      <c r="FZ1236" s="4"/>
      <c r="GA1236" s="4"/>
      <c r="GB1236" s="4"/>
      <c r="GC1236" s="4"/>
      <c r="GD1236" s="4"/>
      <c r="GE1236" s="4"/>
      <c r="GF1236" s="4"/>
      <c r="GG1236" s="4"/>
      <c r="GH1236" s="4"/>
      <c r="GI1236" s="4"/>
      <c r="GJ1236" s="4"/>
      <c r="GK1236" s="4"/>
      <c r="GL1236" s="4"/>
      <c r="GM1236" s="4"/>
      <c r="GN1236" s="4"/>
      <c r="GO1236" s="4"/>
      <c r="GP1236" s="4"/>
      <c r="GQ1236" s="4"/>
      <c r="GR1236" s="4"/>
      <c r="GS1236" s="4"/>
      <c r="GT1236" s="4"/>
      <c r="GU1236" s="4"/>
      <c r="GV1236" s="4"/>
      <c r="GW1236" s="4"/>
      <c r="GX1236" s="4"/>
      <c r="GY1236" s="4"/>
      <c r="GZ1236" s="4"/>
      <c r="HA1236" s="4"/>
      <c r="HB1236" s="4"/>
      <c r="HC1236" s="4"/>
      <c r="HD1236" s="4"/>
      <c r="HE1236" s="4"/>
      <c r="HF1236" s="4"/>
      <c r="HG1236" s="4"/>
      <c r="HH1236" s="4"/>
      <c r="HI1236" s="4"/>
      <c r="HJ1236" s="4"/>
      <c r="HK1236" s="4"/>
      <c r="HL1236" s="4"/>
      <c r="HM1236" s="4"/>
      <c r="HN1236" s="4"/>
      <c r="HO1236" s="4"/>
      <c r="HP1236" s="4"/>
      <c r="HQ1236" s="4"/>
      <c r="HR1236" s="4"/>
      <c r="HS1236" s="4"/>
      <c r="HT1236" s="4"/>
      <c r="HU1236" s="4"/>
      <c r="HV1236" s="4"/>
      <c r="HW1236" s="4"/>
      <c r="HX1236" s="4"/>
      <c r="HY1236" s="4"/>
      <c r="HZ1236" s="4"/>
      <c r="IA1236" s="4"/>
      <c r="IB1236" s="4"/>
      <c r="IC1236" s="4"/>
      <c r="ID1236" s="4"/>
      <c r="IE1236" s="4"/>
      <c r="IF1236" s="4"/>
      <c r="IG1236" s="4"/>
      <c r="IH1236" s="4"/>
      <c r="II1236" s="4"/>
      <c r="IJ1236" s="4"/>
      <c r="IK1236" s="4"/>
      <c r="IL1236" s="4"/>
      <c r="IM1236" s="4"/>
      <c r="IN1236" s="4"/>
      <c r="IO1236" s="4"/>
      <c r="IP1236" s="4"/>
      <c r="IQ1236" s="4"/>
      <c r="IR1236" s="4"/>
      <c r="IS1236" s="4"/>
      <c r="IT1236" s="4"/>
      <c r="IU1236" s="4"/>
      <c r="IV1236" s="4"/>
    </row>
    <row r="1238" spans="1:256" s="209" customFormat="1">
      <c r="A1238" s="121"/>
      <c r="B1238" s="115"/>
      <c r="C1238" s="116"/>
      <c r="D1238" s="117"/>
      <c r="E1238" s="118"/>
      <c r="F1238" s="119"/>
      <c r="G1238" s="120"/>
      <c r="H1238" s="5"/>
      <c r="I1238" s="39"/>
      <c r="J1238" s="40"/>
      <c r="K1238" s="41"/>
      <c r="L1238" s="37"/>
      <c r="N1238" s="38"/>
      <c r="O1238" s="38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  <c r="AL1238" s="4"/>
      <c r="AM1238" s="4"/>
      <c r="AN1238" s="4"/>
      <c r="AO1238" s="4"/>
      <c r="AP1238" s="4"/>
      <c r="AQ1238" s="4"/>
      <c r="AR1238" s="4"/>
      <c r="AS1238" s="4"/>
      <c r="AT1238" s="4"/>
      <c r="AU1238" s="4"/>
      <c r="AV1238" s="4"/>
      <c r="AW1238" s="4"/>
      <c r="AX1238" s="4"/>
      <c r="AY1238" s="4"/>
      <c r="AZ1238" s="4"/>
      <c r="BA1238" s="4"/>
      <c r="BB1238" s="4"/>
      <c r="BC1238" s="4"/>
      <c r="BD1238" s="4"/>
      <c r="BE1238" s="4"/>
      <c r="BF1238" s="4"/>
      <c r="BG1238" s="4"/>
      <c r="BH1238" s="4"/>
      <c r="BI1238" s="4"/>
      <c r="BJ1238" s="4"/>
      <c r="BK1238" s="4"/>
      <c r="BL1238" s="4"/>
      <c r="BM1238" s="4"/>
      <c r="BN1238" s="4"/>
      <c r="BO1238" s="4"/>
      <c r="BP1238" s="4"/>
      <c r="BQ1238" s="4"/>
      <c r="BR1238" s="4"/>
      <c r="BS1238" s="4"/>
      <c r="BT1238" s="4"/>
      <c r="BU1238" s="4"/>
      <c r="BV1238" s="4"/>
      <c r="BW1238" s="4"/>
      <c r="BX1238" s="4"/>
      <c r="BY1238" s="4"/>
      <c r="BZ1238" s="4"/>
      <c r="CA1238" s="4"/>
      <c r="CB1238" s="4"/>
      <c r="CC1238" s="4"/>
      <c r="CD1238" s="4"/>
      <c r="CE1238" s="4"/>
      <c r="CF1238" s="4"/>
      <c r="CG1238" s="4"/>
      <c r="CH1238" s="4"/>
      <c r="CI1238" s="4"/>
      <c r="CJ1238" s="4"/>
      <c r="CK1238" s="4"/>
      <c r="CL1238" s="4"/>
      <c r="CM1238" s="4"/>
      <c r="CN1238" s="4"/>
      <c r="CO1238" s="4"/>
      <c r="CP1238" s="4"/>
      <c r="CQ1238" s="4"/>
      <c r="CR1238" s="4"/>
      <c r="CS1238" s="4"/>
      <c r="CT1238" s="4"/>
      <c r="CU1238" s="4"/>
      <c r="CV1238" s="4"/>
      <c r="CW1238" s="4"/>
      <c r="CX1238" s="4"/>
      <c r="CY1238" s="4"/>
      <c r="CZ1238" s="4"/>
      <c r="DA1238" s="4"/>
      <c r="DB1238" s="4"/>
      <c r="DC1238" s="4"/>
      <c r="DD1238" s="4"/>
      <c r="DE1238" s="4"/>
      <c r="DF1238" s="4"/>
      <c r="DG1238" s="4"/>
      <c r="DH1238" s="4"/>
      <c r="DI1238" s="4"/>
      <c r="DJ1238" s="4"/>
      <c r="DK1238" s="4"/>
      <c r="DL1238" s="4"/>
      <c r="DM1238" s="4"/>
      <c r="DN1238" s="4"/>
      <c r="DO1238" s="4"/>
      <c r="DP1238" s="4"/>
      <c r="DQ1238" s="4"/>
      <c r="DR1238" s="4"/>
      <c r="DS1238" s="4"/>
      <c r="DT1238" s="4"/>
      <c r="DU1238" s="4"/>
      <c r="DV1238" s="4"/>
      <c r="DW1238" s="4"/>
      <c r="DX1238" s="4"/>
      <c r="DY1238" s="4"/>
      <c r="DZ1238" s="4"/>
      <c r="EA1238" s="4"/>
      <c r="EB1238" s="4"/>
      <c r="EC1238" s="4"/>
      <c r="ED1238" s="4"/>
      <c r="EE1238" s="4"/>
      <c r="EF1238" s="4"/>
      <c r="EG1238" s="4"/>
      <c r="EH1238" s="4"/>
      <c r="EI1238" s="4"/>
      <c r="EJ1238" s="4"/>
      <c r="EK1238" s="4"/>
      <c r="EL1238" s="4"/>
      <c r="EM1238" s="4"/>
      <c r="EN1238" s="4"/>
      <c r="EO1238" s="4"/>
      <c r="EP1238" s="4"/>
      <c r="EQ1238" s="4"/>
      <c r="ER1238" s="4"/>
      <c r="ES1238" s="4"/>
      <c r="ET1238" s="4"/>
      <c r="EU1238" s="4"/>
      <c r="EV1238" s="4"/>
      <c r="EW1238" s="4"/>
      <c r="EX1238" s="4"/>
      <c r="EY1238" s="4"/>
      <c r="EZ1238" s="4"/>
      <c r="FA1238" s="4"/>
      <c r="FB1238" s="4"/>
      <c r="FC1238" s="4"/>
      <c r="FD1238" s="4"/>
      <c r="FE1238" s="4"/>
      <c r="FF1238" s="4"/>
      <c r="FG1238" s="4"/>
      <c r="FH1238" s="4"/>
      <c r="FI1238" s="4"/>
      <c r="FJ1238" s="4"/>
      <c r="FK1238" s="4"/>
      <c r="FL1238" s="4"/>
      <c r="FM1238" s="4"/>
      <c r="FN1238" s="4"/>
      <c r="FO1238" s="4"/>
      <c r="FP1238" s="4"/>
      <c r="FQ1238" s="4"/>
      <c r="FR1238" s="4"/>
      <c r="FS1238" s="4"/>
      <c r="FT1238" s="4"/>
      <c r="FU1238" s="4"/>
      <c r="FV1238" s="4"/>
      <c r="FW1238" s="4"/>
      <c r="FX1238" s="4"/>
      <c r="FY1238" s="4"/>
      <c r="FZ1238" s="4"/>
      <c r="GA1238" s="4"/>
      <c r="GB1238" s="4"/>
      <c r="GC1238" s="4"/>
      <c r="GD1238" s="4"/>
      <c r="GE1238" s="4"/>
      <c r="GF1238" s="4"/>
      <c r="GG1238" s="4"/>
      <c r="GH1238" s="4"/>
      <c r="GI1238" s="4"/>
      <c r="GJ1238" s="4"/>
      <c r="GK1238" s="4"/>
      <c r="GL1238" s="4"/>
      <c r="GM1238" s="4"/>
      <c r="GN1238" s="4"/>
      <c r="GO1238" s="4"/>
      <c r="GP1238" s="4"/>
      <c r="GQ1238" s="4"/>
      <c r="GR1238" s="4"/>
      <c r="GS1238" s="4"/>
      <c r="GT1238" s="4"/>
      <c r="GU1238" s="4"/>
      <c r="GV1238" s="4"/>
      <c r="GW1238" s="4"/>
      <c r="GX1238" s="4"/>
      <c r="GY1238" s="4"/>
      <c r="GZ1238" s="4"/>
      <c r="HA1238" s="4"/>
      <c r="HB1238" s="4"/>
      <c r="HC1238" s="4"/>
      <c r="HD1238" s="4"/>
      <c r="HE1238" s="4"/>
      <c r="HF1238" s="4"/>
      <c r="HG1238" s="4"/>
      <c r="HH1238" s="4"/>
      <c r="HI1238" s="4"/>
      <c r="HJ1238" s="4"/>
      <c r="HK1238" s="4"/>
      <c r="HL1238" s="4"/>
      <c r="HM1238" s="4"/>
      <c r="HN1238" s="4"/>
      <c r="HO1238" s="4"/>
      <c r="HP1238" s="4"/>
      <c r="HQ1238" s="4"/>
      <c r="HR1238" s="4"/>
      <c r="HS1238" s="4"/>
      <c r="HT1238" s="4"/>
      <c r="HU1238" s="4"/>
      <c r="HV1238" s="4"/>
      <c r="HW1238" s="4"/>
      <c r="HX1238" s="4"/>
      <c r="HY1238" s="4"/>
      <c r="HZ1238" s="4"/>
      <c r="IA1238" s="4"/>
      <c r="IB1238" s="4"/>
      <c r="IC1238" s="4"/>
      <c r="ID1238" s="4"/>
      <c r="IE1238" s="4"/>
      <c r="IF1238" s="4"/>
      <c r="IG1238" s="4"/>
      <c r="IH1238" s="4"/>
      <c r="II1238" s="4"/>
      <c r="IJ1238" s="4"/>
      <c r="IK1238" s="4"/>
      <c r="IL1238" s="4"/>
      <c r="IM1238" s="4"/>
      <c r="IN1238" s="4"/>
      <c r="IO1238" s="4"/>
      <c r="IP1238" s="4"/>
      <c r="IQ1238" s="4"/>
      <c r="IR1238" s="4"/>
      <c r="IS1238" s="4"/>
      <c r="IT1238" s="4"/>
      <c r="IU1238" s="4"/>
      <c r="IV1238" s="4"/>
    </row>
    <row r="1240" spans="1:256" s="209" customFormat="1">
      <c r="A1240" s="121"/>
      <c r="B1240" s="115"/>
      <c r="C1240" s="116"/>
      <c r="D1240" s="117"/>
      <c r="E1240" s="118"/>
      <c r="F1240" s="119"/>
      <c r="G1240" s="120"/>
      <c r="H1240" s="5"/>
      <c r="I1240" s="39"/>
      <c r="J1240" s="40"/>
      <c r="K1240" s="41"/>
      <c r="L1240" s="37"/>
      <c r="N1240" s="38"/>
      <c r="O1240" s="38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  <c r="AL1240" s="4"/>
      <c r="AM1240" s="4"/>
      <c r="AN1240" s="4"/>
      <c r="AO1240" s="4"/>
      <c r="AP1240" s="4"/>
      <c r="AQ1240" s="4"/>
      <c r="AR1240" s="4"/>
      <c r="AS1240" s="4"/>
      <c r="AT1240" s="4"/>
      <c r="AU1240" s="4"/>
      <c r="AV1240" s="4"/>
      <c r="AW1240" s="4"/>
      <c r="AX1240" s="4"/>
      <c r="AY1240" s="4"/>
      <c r="AZ1240" s="4"/>
      <c r="BA1240" s="4"/>
      <c r="BB1240" s="4"/>
      <c r="BC1240" s="4"/>
      <c r="BD1240" s="4"/>
      <c r="BE1240" s="4"/>
      <c r="BF1240" s="4"/>
      <c r="BG1240" s="4"/>
      <c r="BH1240" s="4"/>
      <c r="BI1240" s="4"/>
      <c r="BJ1240" s="4"/>
      <c r="BK1240" s="4"/>
      <c r="BL1240" s="4"/>
      <c r="BM1240" s="4"/>
      <c r="BN1240" s="4"/>
      <c r="BO1240" s="4"/>
      <c r="BP1240" s="4"/>
      <c r="BQ1240" s="4"/>
      <c r="BR1240" s="4"/>
      <c r="BS1240" s="4"/>
      <c r="BT1240" s="4"/>
      <c r="BU1240" s="4"/>
      <c r="BV1240" s="4"/>
      <c r="BW1240" s="4"/>
      <c r="BX1240" s="4"/>
      <c r="BY1240" s="4"/>
      <c r="BZ1240" s="4"/>
      <c r="CA1240" s="4"/>
      <c r="CB1240" s="4"/>
      <c r="CC1240" s="4"/>
      <c r="CD1240" s="4"/>
      <c r="CE1240" s="4"/>
      <c r="CF1240" s="4"/>
      <c r="CG1240" s="4"/>
      <c r="CH1240" s="4"/>
      <c r="CI1240" s="4"/>
      <c r="CJ1240" s="4"/>
      <c r="CK1240" s="4"/>
      <c r="CL1240" s="4"/>
      <c r="CM1240" s="4"/>
      <c r="CN1240" s="4"/>
      <c r="CO1240" s="4"/>
      <c r="CP1240" s="4"/>
      <c r="CQ1240" s="4"/>
      <c r="CR1240" s="4"/>
      <c r="CS1240" s="4"/>
      <c r="CT1240" s="4"/>
      <c r="CU1240" s="4"/>
      <c r="CV1240" s="4"/>
      <c r="CW1240" s="4"/>
      <c r="CX1240" s="4"/>
      <c r="CY1240" s="4"/>
      <c r="CZ1240" s="4"/>
      <c r="DA1240" s="4"/>
      <c r="DB1240" s="4"/>
      <c r="DC1240" s="4"/>
      <c r="DD1240" s="4"/>
      <c r="DE1240" s="4"/>
      <c r="DF1240" s="4"/>
      <c r="DG1240" s="4"/>
      <c r="DH1240" s="4"/>
      <c r="DI1240" s="4"/>
      <c r="DJ1240" s="4"/>
      <c r="DK1240" s="4"/>
      <c r="DL1240" s="4"/>
      <c r="DM1240" s="4"/>
      <c r="DN1240" s="4"/>
      <c r="DO1240" s="4"/>
      <c r="DP1240" s="4"/>
      <c r="DQ1240" s="4"/>
      <c r="DR1240" s="4"/>
      <c r="DS1240" s="4"/>
      <c r="DT1240" s="4"/>
      <c r="DU1240" s="4"/>
      <c r="DV1240" s="4"/>
      <c r="DW1240" s="4"/>
      <c r="DX1240" s="4"/>
      <c r="DY1240" s="4"/>
      <c r="DZ1240" s="4"/>
      <c r="EA1240" s="4"/>
      <c r="EB1240" s="4"/>
      <c r="EC1240" s="4"/>
      <c r="ED1240" s="4"/>
      <c r="EE1240" s="4"/>
      <c r="EF1240" s="4"/>
      <c r="EG1240" s="4"/>
      <c r="EH1240" s="4"/>
      <c r="EI1240" s="4"/>
      <c r="EJ1240" s="4"/>
      <c r="EK1240" s="4"/>
      <c r="EL1240" s="4"/>
      <c r="EM1240" s="4"/>
      <c r="EN1240" s="4"/>
      <c r="EO1240" s="4"/>
      <c r="EP1240" s="4"/>
      <c r="EQ1240" s="4"/>
      <c r="ER1240" s="4"/>
      <c r="ES1240" s="4"/>
      <c r="ET1240" s="4"/>
      <c r="EU1240" s="4"/>
      <c r="EV1240" s="4"/>
      <c r="EW1240" s="4"/>
      <c r="EX1240" s="4"/>
      <c r="EY1240" s="4"/>
      <c r="EZ1240" s="4"/>
      <c r="FA1240" s="4"/>
      <c r="FB1240" s="4"/>
      <c r="FC1240" s="4"/>
      <c r="FD1240" s="4"/>
      <c r="FE1240" s="4"/>
      <c r="FF1240" s="4"/>
      <c r="FG1240" s="4"/>
      <c r="FH1240" s="4"/>
      <c r="FI1240" s="4"/>
      <c r="FJ1240" s="4"/>
      <c r="FK1240" s="4"/>
      <c r="FL1240" s="4"/>
      <c r="FM1240" s="4"/>
      <c r="FN1240" s="4"/>
      <c r="FO1240" s="4"/>
      <c r="FP1240" s="4"/>
      <c r="FQ1240" s="4"/>
      <c r="FR1240" s="4"/>
      <c r="FS1240" s="4"/>
      <c r="FT1240" s="4"/>
      <c r="FU1240" s="4"/>
      <c r="FV1240" s="4"/>
      <c r="FW1240" s="4"/>
      <c r="FX1240" s="4"/>
      <c r="FY1240" s="4"/>
      <c r="FZ1240" s="4"/>
      <c r="GA1240" s="4"/>
      <c r="GB1240" s="4"/>
      <c r="GC1240" s="4"/>
      <c r="GD1240" s="4"/>
      <c r="GE1240" s="4"/>
      <c r="GF1240" s="4"/>
      <c r="GG1240" s="4"/>
      <c r="GH1240" s="4"/>
      <c r="GI1240" s="4"/>
      <c r="GJ1240" s="4"/>
      <c r="GK1240" s="4"/>
      <c r="GL1240" s="4"/>
      <c r="GM1240" s="4"/>
      <c r="GN1240" s="4"/>
      <c r="GO1240" s="4"/>
      <c r="GP1240" s="4"/>
      <c r="GQ1240" s="4"/>
      <c r="GR1240" s="4"/>
      <c r="GS1240" s="4"/>
      <c r="GT1240" s="4"/>
      <c r="GU1240" s="4"/>
      <c r="GV1240" s="4"/>
      <c r="GW1240" s="4"/>
      <c r="GX1240" s="4"/>
      <c r="GY1240" s="4"/>
      <c r="GZ1240" s="4"/>
      <c r="HA1240" s="4"/>
      <c r="HB1240" s="4"/>
      <c r="HC1240" s="4"/>
      <c r="HD1240" s="4"/>
      <c r="HE1240" s="4"/>
      <c r="HF1240" s="4"/>
      <c r="HG1240" s="4"/>
      <c r="HH1240" s="4"/>
      <c r="HI1240" s="4"/>
      <c r="HJ1240" s="4"/>
      <c r="HK1240" s="4"/>
      <c r="HL1240" s="4"/>
      <c r="HM1240" s="4"/>
      <c r="HN1240" s="4"/>
      <c r="HO1240" s="4"/>
      <c r="HP1240" s="4"/>
      <c r="HQ1240" s="4"/>
      <c r="HR1240" s="4"/>
      <c r="HS1240" s="4"/>
      <c r="HT1240" s="4"/>
      <c r="HU1240" s="4"/>
      <c r="HV1240" s="4"/>
      <c r="HW1240" s="4"/>
      <c r="HX1240" s="4"/>
      <c r="HY1240" s="4"/>
      <c r="HZ1240" s="4"/>
      <c r="IA1240" s="4"/>
      <c r="IB1240" s="4"/>
      <c r="IC1240" s="4"/>
      <c r="ID1240" s="4"/>
      <c r="IE1240" s="4"/>
      <c r="IF1240" s="4"/>
      <c r="IG1240" s="4"/>
      <c r="IH1240" s="4"/>
      <c r="II1240" s="4"/>
      <c r="IJ1240" s="4"/>
      <c r="IK1240" s="4"/>
      <c r="IL1240" s="4"/>
      <c r="IM1240" s="4"/>
      <c r="IN1240" s="4"/>
      <c r="IO1240" s="4"/>
      <c r="IP1240" s="4"/>
      <c r="IQ1240" s="4"/>
      <c r="IR1240" s="4"/>
      <c r="IS1240" s="4"/>
      <c r="IT1240" s="4"/>
      <c r="IU1240" s="4"/>
      <c r="IV1240" s="4"/>
    </row>
    <row r="1242" spans="1:256" s="209" customFormat="1">
      <c r="A1242" s="121"/>
      <c r="B1242" s="115"/>
      <c r="C1242" s="116"/>
      <c r="D1242" s="117"/>
      <c r="E1242" s="118"/>
      <c r="F1242" s="119"/>
      <c r="G1242" s="120"/>
      <c r="H1242" s="5"/>
      <c r="I1242" s="39"/>
      <c r="J1242" s="40"/>
      <c r="K1242" s="41"/>
      <c r="L1242" s="37"/>
      <c r="N1242" s="38"/>
      <c r="O1242" s="38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  <c r="AL1242" s="4"/>
      <c r="AM1242" s="4"/>
      <c r="AN1242" s="4"/>
      <c r="AO1242" s="4"/>
      <c r="AP1242" s="4"/>
      <c r="AQ1242" s="4"/>
      <c r="AR1242" s="4"/>
      <c r="AS1242" s="4"/>
      <c r="AT1242" s="4"/>
      <c r="AU1242" s="4"/>
      <c r="AV1242" s="4"/>
      <c r="AW1242" s="4"/>
      <c r="AX1242" s="4"/>
      <c r="AY1242" s="4"/>
      <c r="AZ1242" s="4"/>
      <c r="BA1242" s="4"/>
      <c r="BB1242" s="4"/>
      <c r="BC1242" s="4"/>
      <c r="BD1242" s="4"/>
      <c r="BE1242" s="4"/>
      <c r="BF1242" s="4"/>
      <c r="BG1242" s="4"/>
      <c r="BH1242" s="4"/>
      <c r="BI1242" s="4"/>
      <c r="BJ1242" s="4"/>
      <c r="BK1242" s="4"/>
      <c r="BL1242" s="4"/>
      <c r="BM1242" s="4"/>
      <c r="BN1242" s="4"/>
      <c r="BO1242" s="4"/>
      <c r="BP1242" s="4"/>
      <c r="BQ1242" s="4"/>
      <c r="BR1242" s="4"/>
      <c r="BS1242" s="4"/>
      <c r="BT1242" s="4"/>
      <c r="BU1242" s="4"/>
      <c r="BV1242" s="4"/>
      <c r="BW1242" s="4"/>
      <c r="BX1242" s="4"/>
      <c r="BY1242" s="4"/>
      <c r="BZ1242" s="4"/>
      <c r="CA1242" s="4"/>
      <c r="CB1242" s="4"/>
      <c r="CC1242" s="4"/>
      <c r="CD1242" s="4"/>
      <c r="CE1242" s="4"/>
      <c r="CF1242" s="4"/>
      <c r="CG1242" s="4"/>
      <c r="CH1242" s="4"/>
      <c r="CI1242" s="4"/>
      <c r="CJ1242" s="4"/>
      <c r="CK1242" s="4"/>
      <c r="CL1242" s="4"/>
      <c r="CM1242" s="4"/>
      <c r="CN1242" s="4"/>
      <c r="CO1242" s="4"/>
      <c r="CP1242" s="4"/>
      <c r="CQ1242" s="4"/>
      <c r="CR1242" s="4"/>
      <c r="CS1242" s="4"/>
      <c r="CT1242" s="4"/>
      <c r="CU1242" s="4"/>
      <c r="CV1242" s="4"/>
      <c r="CW1242" s="4"/>
      <c r="CX1242" s="4"/>
      <c r="CY1242" s="4"/>
      <c r="CZ1242" s="4"/>
      <c r="DA1242" s="4"/>
      <c r="DB1242" s="4"/>
      <c r="DC1242" s="4"/>
      <c r="DD1242" s="4"/>
      <c r="DE1242" s="4"/>
      <c r="DF1242" s="4"/>
      <c r="DG1242" s="4"/>
      <c r="DH1242" s="4"/>
      <c r="DI1242" s="4"/>
      <c r="DJ1242" s="4"/>
      <c r="DK1242" s="4"/>
      <c r="DL1242" s="4"/>
      <c r="DM1242" s="4"/>
      <c r="DN1242" s="4"/>
      <c r="DO1242" s="4"/>
      <c r="DP1242" s="4"/>
      <c r="DQ1242" s="4"/>
      <c r="DR1242" s="4"/>
      <c r="DS1242" s="4"/>
      <c r="DT1242" s="4"/>
      <c r="DU1242" s="4"/>
      <c r="DV1242" s="4"/>
      <c r="DW1242" s="4"/>
      <c r="DX1242" s="4"/>
      <c r="DY1242" s="4"/>
      <c r="DZ1242" s="4"/>
      <c r="EA1242" s="4"/>
      <c r="EB1242" s="4"/>
      <c r="EC1242" s="4"/>
      <c r="ED1242" s="4"/>
      <c r="EE1242" s="4"/>
      <c r="EF1242" s="4"/>
      <c r="EG1242" s="4"/>
      <c r="EH1242" s="4"/>
      <c r="EI1242" s="4"/>
      <c r="EJ1242" s="4"/>
      <c r="EK1242" s="4"/>
      <c r="EL1242" s="4"/>
      <c r="EM1242" s="4"/>
      <c r="EN1242" s="4"/>
      <c r="EO1242" s="4"/>
      <c r="EP1242" s="4"/>
      <c r="EQ1242" s="4"/>
      <c r="ER1242" s="4"/>
      <c r="ES1242" s="4"/>
      <c r="ET1242" s="4"/>
      <c r="EU1242" s="4"/>
      <c r="EV1242" s="4"/>
      <c r="EW1242" s="4"/>
      <c r="EX1242" s="4"/>
      <c r="EY1242" s="4"/>
      <c r="EZ1242" s="4"/>
      <c r="FA1242" s="4"/>
      <c r="FB1242" s="4"/>
      <c r="FC1242" s="4"/>
      <c r="FD1242" s="4"/>
      <c r="FE1242" s="4"/>
      <c r="FF1242" s="4"/>
      <c r="FG1242" s="4"/>
      <c r="FH1242" s="4"/>
      <c r="FI1242" s="4"/>
      <c r="FJ1242" s="4"/>
      <c r="FK1242" s="4"/>
      <c r="FL1242" s="4"/>
      <c r="FM1242" s="4"/>
      <c r="FN1242" s="4"/>
      <c r="FO1242" s="4"/>
      <c r="FP1242" s="4"/>
      <c r="FQ1242" s="4"/>
      <c r="FR1242" s="4"/>
      <c r="FS1242" s="4"/>
      <c r="FT1242" s="4"/>
      <c r="FU1242" s="4"/>
      <c r="FV1242" s="4"/>
      <c r="FW1242" s="4"/>
      <c r="FX1242" s="4"/>
      <c r="FY1242" s="4"/>
      <c r="FZ1242" s="4"/>
      <c r="GA1242" s="4"/>
      <c r="GB1242" s="4"/>
      <c r="GC1242" s="4"/>
      <c r="GD1242" s="4"/>
      <c r="GE1242" s="4"/>
      <c r="GF1242" s="4"/>
      <c r="GG1242" s="4"/>
      <c r="GH1242" s="4"/>
      <c r="GI1242" s="4"/>
      <c r="GJ1242" s="4"/>
      <c r="GK1242" s="4"/>
      <c r="GL1242" s="4"/>
      <c r="GM1242" s="4"/>
      <c r="GN1242" s="4"/>
      <c r="GO1242" s="4"/>
      <c r="GP1242" s="4"/>
      <c r="GQ1242" s="4"/>
      <c r="GR1242" s="4"/>
      <c r="GS1242" s="4"/>
      <c r="GT1242" s="4"/>
      <c r="GU1242" s="4"/>
      <c r="GV1242" s="4"/>
      <c r="GW1242" s="4"/>
      <c r="GX1242" s="4"/>
      <c r="GY1242" s="4"/>
      <c r="GZ1242" s="4"/>
      <c r="HA1242" s="4"/>
      <c r="HB1242" s="4"/>
      <c r="HC1242" s="4"/>
      <c r="HD1242" s="4"/>
      <c r="HE1242" s="4"/>
      <c r="HF1242" s="4"/>
      <c r="HG1242" s="4"/>
      <c r="HH1242" s="4"/>
      <c r="HI1242" s="4"/>
      <c r="HJ1242" s="4"/>
      <c r="HK1242" s="4"/>
      <c r="HL1242" s="4"/>
      <c r="HM1242" s="4"/>
      <c r="HN1242" s="4"/>
      <c r="HO1242" s="4"/>
      <c r="HP1242" s="4"/>
      <c r="HQ1242" s="4"/>
      <c r="HR1242" s="4"/>
      <c r="HS1242" s="4"/>
      <c r="HT1242" s="4"/>
      <c r="HU1242" s="4"/>
      <c r="HV1242" s="4"/>
      <c r="HW1242" s="4"/>
      <c r="HX1242" s="4"/>
      <c r="HY1242" s="4"/>
      <c r="HZ1242" s="4"/>
      <c r="IA1242" s="4"/>
      <c r="IB1242" s="4"/>
      <c r="IC1242" s="4"/>
      <c r="ID1242" s="4"/>
      <c r="IE1242" s="4"/>
      <c r="IF1242" s="4"/>
      <c r="IG1242" s="4"/>
      <c r="IH1242" s="4"/>
      <c r="II1242" s="4"/>
      <c r="IJ1242" s="4"/>
      <c r="IK1242" s="4"/>
      <c r="IL1242" s="4"/>
      <c r="IM1242" s="4"/>
      <c r="IN1242" s="4"/>
      <c r="IO1242" s="4"/>
      <c r="IP1242" s="4"/>
      <c r="IQ1242" s="4"/>
      <c r="IR1242" s="4"/>
      <c r="IS1242" s="4"/>
      <c r="IT1242" s="4"/>
      <c r="IU1242" s="4"/>
      <c r="IV1242" s="4"/>
    </row>
    <row r="1244" spans="1:256" s="209" customFormat="1">
      <c r="A1244" s="121"/>
      <c r="B1244" s="115"/>
      <c r="C1244" s="116"/>
      <c r="D1244" s="117"/>
      <c r="E1244" s="118"/>
      <c r="F1244" s="119"/>
      <c r="G1244" s="120"/>
      <c r="H1244" s="5"/>
      <c r="I1244" s="39"/>
      <c r="J1244" s="40"/>
      <c r="K1244" s="41"/>
      <c r="L1244" s="37"/>
      <c r="N1244" s="38"/>
      <c r="O1244" s="38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  <c r="AL1244" s="4"/>
      <c r="AM1244" s="4"/>
      <c r="AN1244" s="4"/>
      <c r="AO1244" s="4"/>
      <c r="AP1244" s="4"/>
      <c r="AQ1244" s="4"/>
      <c r="AR1244" s="4"/>
      <c r="AS1244" s="4"/>
      <c r="AT1244" s="4"/>
      <c r="AU1244" s="4"/>
      <c r="AV1244" s="4"/>
      <c r="AW1244" s="4"/>
      <c r="AX1244" s="4"/>
      <c r="AY1244" s="4"/>
      <c r="AZ1244" s="4"/>
      <c r="BA1244" s="4"/>
      <c r="BB1244" s="4"/>
      <c r="BC1244" s="4"/>
      <c r="BD1244" s="4"/>
      <c r="BE1244" s="4"/>
      <c r="BF1244" s="4"/>
      <c r="BG1244" s="4"/>
      <c r="BH1244" s="4"/>
      <c r="BI1244" s="4"/>
      <c r="BJ1244" s="4"/>
      <c r="BK1244" s="4"/>
      <c r="BL1244" s="4"/>
      <c r="BM1244" s="4"/>
      <c r="BN1244" s="4"/>
      <c r="BO1244" s="4"/>
      <c r="BP1244" s="4"/>
      <c r="BQ1244" s="4"/>
      <c r="BR1244" s="4"/>
      <c r="BS1244" s="4"/>
      <c r="BT1244" s="4"/>
      <c r="BU1244" s="4"/>
      <c r="BV1244" s="4"/>
      <c r="BW1244" s="4"/>
      <c r="BX1244" s="4"/>
      <c r="BY1244" s="4"/>
      <c r="BZ1244" s="4"/>
      <c r="CA1244" s="4"/>
      <c r="CB1244" s="4"/>
      <c r="CC1244" s="4"/>
      <c r="CD1244" s="4"/>
      <c r="CE1244" s="4"/>
      <c r="CF1244" s="4"/>
      <c r="CG1244" s="4"/>
      <c r="CH1244" s="4"/>
      <c r="CI1244" s="4"/>
      <c r="CJ1244" s="4"/>
      <c r="CK1244" s="4"/>
      <c r="CL1244" s="4"/>
      <c r="CM1244" s="4"/>
      <c r="CN1244" s="4"/>
      <c r="CO1244" s="4"/>
      <c r="CP1244" s="4"/>
      <c r="CQ1244" s="4"/>
      <c r="CR1244" s="4"/>
      <c r="CS1244" s="4"/>
      <c r="CT1244" s="4"/>
      <c r="CU1244" s="4"/>
      <c r="CV1244" s="4"/>
      <c r="CW1244" s="4"/>
      <c r="CX1244" s="4"/>
      <c r="CY1244" s="4"/>
      <c r="CZ1244" s="4"/>
      <c r="DA1244" s="4"/>
      <c r="DB1244" s="4"/>
      <c r="DC1244" s="4"/>
      <c r="DD1244" s="4"/>
      <c r="DE1244" s="4"/>
      <c r="DF1244" s="4"/>
      <c r="DG1244" s="4"/>
      <c r="DH1244" s="4"/>
      <c r="DI1244" s="4"/>
      <c r="DJ1244" s="4"/>
      <c r="DK1244" s="4"/>
      <c r="DL1244" s="4"/>
      <c r="DM1244" s="4"/>
      <c r="DN1244" s="4"/>
      <c r="DO1244" s="4"/>
      <c r="DP1244" s="4"/>
      <c r="DQ1244" s="4"/>
      <c r="DR1244" s="4"/>
      <c r="DS1244" s="4"/>
      <c r="DT1244" s="4"/>
      <c r="DU1244" s="4"/>
      <c r="DV1244" s="4"/>
      <c r="DW1244" s="4"/>
      <c r="DX1244" s="4"/>
      <c r="DY1244" s="4"/>
      <c r="DZ1244" s="4"/>
      <c r="EA1244" s="4"/>
      <c r="EB1244" s="4"/>
      <c r="EC1244" s="4"/>
      <c r="ED1244" s="4"/>
      <c r="EE1244" s="4"/>
      <c r="EF1244" s="4"/>
      <c r="EG1244" s="4"/>
      <c r="EH1244" s="4"/>
      <c r="EI1244" s="4"/>
      <c r="EJ1244" s="4"/>
      <c r="EK1244" s="4"/>
      <c r="EL1244" s="4"/>
      <c r="EM1244" s="4"/>
      <c r="EN1244" s="4"/>
      <c r="EO1244" s="4"/>
      <c r="EP1244" s="4"/>
      <c r="EQ1244" s="4"/>
      <c r="ER1244" s="4"/>
      <c r="ES1244" s="4"/>
      <c r="ET1244" s="4"/>
      <c r="EU1244" s="4"/>
      <c r="EV1244" s="4"/>
      <c r="EW1244" s="4"/>
      <c r="EX1244" s="4"/>
      <c r="EY1244" s="4"/>
      <c r="EZ1244" s="4"/>
      <c r="FA1244" s="4"/>
      <c r="FB1244" s="4"/>
      <c r="FC1244" s="4"/>
      <c r="FD1244" s="4"/>
      <c r="FE1244" s="4"/>
      <c r="FF1244" s="4"/>
      <c r="FG1244" s="4"/>
      <c r="FH1244" s="4"/>
      <c r="FI1244" s="4"/>
      <c r="FJ1244" s="4"/>
      <c r="FK1244" s="4"/>
      <c r="FL1244" s="4"/>
      <c r="FM1244" s="4"/>
      <c r="FN1244" s="4"/>
      <c r="FO1244" s="4"/>
      <c r="FP1244" s="4"/>
      <c r="FQ1244" s="4"/>
      <c r="FR1244" s="4"/>
      <c r="FS1244" s="4"/>
      <c r="FT1244" s="4"/>
      <c r="FU1244" s="4"/>
      <c r="FV1244" s="4"/>
      <c r="FW1244" s="4"/>
      <c r="FX1244" s="4"/>
      <c r="FY1244" s="4"/>
      <c r="FZ1244" s="4"/>
      <c r="GA1244" s="4"/>
      <c r="GB1244" s="4"/>
      <c r="GC1244" s="4"/>
      <c r="GD1244" s="4"/>
      <c r="GE1244" s="4"/>
      <c r="GF1244" s="4"/>
      <c r="GG1244" s="4"/>
      <c r="GH1244" s="4"/>
      <c r="GI1244" s="4"/>
      <c r="GJ1244" s="4"/>
      <c r="GK1244" s="4"/>
      <c r="GL1244" s="4"/>
      <c r="GM1244" s="4"/>
      <c r="GN1244" s="4"/>
      <c r="GO1244" s="4"/>
      <c r="GP1244" s="4"/>
      <c r="GQ1244" s="4"/>
      <c r="GR1244" s="4"/>
      <c r="GS1244" s="4"/>
      <c r="GT1244" s="4"/>
      <c r="GU1244" s="4"/>
      <c r="GV1244" s="4"/>
      <c r="GW1244" s="4"/>
      <c r="GX1244" s="4"/>
      <c r="GY1244" s="4"/>
      <c r="GZ1244" s="4"/>
      <c r="HA1244" s="4"/>
      <c r="HB1244" s="4"/>
      <c r="HC1244" s="4"/>
      <c r="HD1244" s="4"/>
      <c r="HE1244" s="4"/>
      <c r="HF1244" s="4"/>
      <c r="HG1244" s="4"/>
      <c r="HH1244" s="4"/>
      <c r="HI1244" s="4"/>
      <c r="HJ1244" s="4"/>
      <c r="HK1244" s="4"/>
      <c r="HL1244" s="4"/>
      <c r="HM1244" s="4"/>
      <c r="HN1244" s="4"/>
      <c r="HO1244" s="4"/>
      <c r="HP1244" s="4"/>
      <c r="HQ1244" s="4"/>
      <c r="HR1244" s="4"/>
      <c r="HS1244" s="4"/>
      <c r="HT1244" s="4"/>
      <c r="HU1244" s="4"/>
      <c r="HV1244" s="4"/>
      <c r="HW1244" s="4"/>
      <c r="HX1244" s="4"/>
      <c r="HY1244" s="4"/>
      <c r="HZ1244" s="4"/>
      <c r="IA1244" s="4"/>
      <c r="IB1244" s="4"/>
      <c r="IC1244" s="4"/>
      <c r="ID1244" s="4"/>
      <c r="IE1244" s="4"/>
      <c r="IF1244" s="4"/>
      <c r="IG1244" s="4"/>
      <c r="IH1244" s="4"/>
      <c r="II1244" s="4"/>
      <c r="IJ1244" s="4"/>
      <c r="IK1244" s="4"/>
      <c r="IL1244" s="4"/>
      <c r="IM1244" s="4"/>
      <c r="IN1244" s="4"/>
      <c r="IO1244" s="4"/>
      <c r="IP1244" s="4"/>
      <c r="IQ1244" s="4"/>
      <c r="IR1244" s="4"/>
      <c r="IS1244" s="4"/>
      <c r="IT1244" s="4"/>
      <c r="IU1244" s="4"/>
      <c r="IV1244" s="4"/>
    </row>
    <row r="1246" spans="1:256" s="209" customFormat="1">
      <c r="A1246" s="121"/>
      <c r="B1246" s="115"/>
      <c r="C1246" s="116"/>
      <c r="D1246" s="117"/>
      <c r="E1246" s="118"/>
      <c r="F1246" s="119"/>
      <c r="G1246" s="120"/>
      <c r="H1246" s="5"/>
      <c r="I1246" s="39"/>
      <c r="J1246" s="40"/>
      <c r="K1246" s="41"/>
      <c r="L1246" s="37"/>
      <c r="N1246" s="38"/>
      <c r="O1246" s="38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  <c r="AL1246" s="4"/>
      <c r="AM1246" s="4"/>
      <c r="AN1246" s="4"/>
      <c r="AO1246" s="4"/>
      <c r="AP1246" s="4"/>
      <c r="AQ1246" s="4"/>
      <c r="AR1246" s="4"/>
      <c r="AS1246" s="4"/>
      <c r="AT1246" s="4"/>
      <c r="AU1246" s="4"/>
      <c r="AV1246" s="4"/>
      <c r="AW1246" s="4"/>
      <c r="AX1246" s="4"/>
      <c r="AY1246" s="4"/>
      <c r="AZ1246" s="4"/>
      <c r="BA1246" s="4"/>
      <c r="BB1246" s="4"/>
      <c r="BC1246" s="4"/>
      <c r="BD1246" s="4"/>
      <c r="BE1246" s="4"/>
      <c r="BF1246" s="4"/>
      <c r="BG1246" s="4"/>
      <c r="BH1246" s="4"/>
      <c r="BI1246" s="4"/>
      <c r="BJ1246" s="4"/>
      <c r="BK1246" s="4"/>
      <c r="BL1246" s="4"/>
      <c r="BM1246" s="4"/>
      <c r="BN1246" s="4"/>
      <c r="BO1246" s="4"/>
      <c r="BP1246" s="4"/>
      <c r="BQ1246" s="4"/>
      <c r="BR1246" s="4"/>
      <c r="BS1246" s="4"/>
      <c r="BT1246" s="4"/>
      <c r="BU1246" s="4"/>
      <c r="BV1246" s="4"/>
      <c r="BW1246" s="4"/>
      <c r="BX1246" s="4"/>
      <c r="BY1246" s="4"/>
      <c r="BZ1246" s="4"/>
      <c r="CA1246" s="4"/>
      <c r="CB1246" s="4"/>
      <c r="CC1246" s="4"/>
      <c r="CD1246" s="4"/>
      <c r="CE1246" s="4"/>
      <c r="CF1246" s="4"/>
      <c r="CG1246" s="4"/>
      <c r="CH1246" s="4"/>
      <c r="CI1246" s="4"/>
      <c r="CJ1246" s="4"/>
      <c r="CK1246" s="4"/>
      <c r="CL1246" s="4"/>
      <c r="CM1246" s="4"/>
      <c r="CN1246" s="4"/>
      <c r="CO1246" s="4"/>
      <c r="CP1246" s="4"/>
      <c r="CQ1246" s="4"/>
      <c r="CR1246" s="4"/>
      <c r="CS1246" s="4"/>
      <c r="CT1246" s="4"/>
      <c r="CU1246" s="4"/>
      <c r="CV1246" s="4"/>
      <c r="CW1246" s="4"/>
      <c r="CX1246" s="4"/>
      <c r="CY1246" s="4"/>
      <c r="CZ1246" s="4"/>
      <c r="DA1246" s="4"/>
      <c r="DB1246" s="4"/>
      <c r="DC1246" s="4"/>
      <c r="DD1246" s="4"/>
      <c r="DE1246" s="4"/>
      <c r="DF1246" s="4"/>
      <c r="DG1246" s="4"/>
      <c r="DH1246" s="4"/>
      <c r="DI1246" s="4"/>
      <c r="DJ1246" s="4"/>
      <c r="DK1246" s="4"/>
      <c r="DL1246" s="4"/>
      <c r="DM1246" s="4"/>
      <c r="DN1246" s="4"/>
      <c r="DO1246" s="4"/>
      <c r="DP1246" s="4"/>
      <c r="DQ1246" s="4"/>
      <c r="DR1246" s="4"/>
      <c r="DS1246" s="4"/>
      <c r="DT1246" s="4"/>
      <c r="DU1246" s="4"/>
      <c r="DV1246" s="4"/>
      <c r="DW1246" s="4"/>
      <c r="DX1246" s="4"/>
      <c r="DY1246" s="4"/>
      <c r="DZ1246" s="4"/>
      <c r="EA1246" s="4"/>
      <c r="EB1246" s="4"/>
      <c r="EC1246" s="4"/>
      <c r="ED1246" s="4"/>
      <c r="EE1246" s="4"/>
      <c r="EF1246" s="4"/>
      <c r="EG1246" s="4"/>
      <c r="EH1246" s="4"/>
      <c r="EI1246" s="4"/>
      <c r="EJ1246" s="4"/>
      <c r="EK1246" s="4"/>
      <c r="EL1246" s="4"/>
      <c r="EM1246" s="4"/>
      <c r="EN1246" s="4"/>
      <c r="EO1246" s="4"/>
      <c r="EP1246" s="4"/>
      <c r="EQ1246" s="4"/>
      <c r="ER1246" s="4"/>
      <c r="ES1246" s="4"/>
      <c r="ET1246" s="4"/>
      <c r="EU1246" s="4"/>
      <c r="EV1246" s="4"/>
      <c r="EW1246" s="4"/>
      <c r="EX1246" s="4"/>
      <c r="EY1246" s="4"/>
      <c r="EZ1246" s="4"/>
      <c r="FA1246" s="4"/>
      <c r="FB1246" s="4"/>
      <c r="FC1246" s="4"/>
      <c r="FD1246" s="4"/>
      <c r="FE1246" s="4"/>
      <c r="FF1246" s="4"/>
      <c r="FG1246" s="4"/>
      <c r="FH1246" s="4"/>
      <c r="FI1246" s="4"/>
      <c r="FJ1246" s="4"/>
      <c r="FK1246" s="4"/>
      <c r="FL1246" s="4"/>
      <c r="FM1246" s="4"/>
      <c r="FN1246" s="4"/>
      <c r="FO1246" s="4"/>
      <c r="FP1246" s="4"/>
      <c r="FQ1246" s="4"/>
      <c r="FR1246" s="4"/>
      <c r="FS1246" s="4"/>
      <c r="FT1246" s="4"/>
      <c r="FU1246" s="4"/>
      <c r="FV1246" s="4"/>
      <c r="FW1246" s="4"/>
      <c r="FX1246" s="4"/>
      <c r="FY1246" s="4"/>
      <c r="FZ1246" s="4"/>
      <c r="GA1246" s="4"/>
      <c r="GB1246" s="4"/>
      <c r="GC1246" s="4"/>
      <c r="GD1246" s="4"/>
      <c r="GE1246" s="4"/>
      <c r="GF1246" s="4"/>
      <c r="GG1246" s="4"/>
      <c r="GH1246" s="4"/>
      <c r="GI1246" s="4"/>
      <c r="GJ1246" s="4"/>
      <c r="GK1246" s="4"/>
      <c r="GL1246" s="4"/>
      <c r="GM1246" s="4"/>
      <c r="GN1246" s="4"/>
      <c r="GO1246" s="4"/>
      <c r="GP1246" s="4"/>
      <c r="GQ1246" s="4"/>
      <c r="GR1246" s="4"/>
      <c r="GS1246" s="4"/>
      <c r="GT1246" s="4"/>
      <c r="GU1246" s="4"/>
      <c r="GV1246" s="4"/>
      <c r="GW1246" s="4"/>
      <c r="GX1246" s="4"/>
      <c r="GY1246" s="4"/>
      <c r="GZ1246" s="4"/>
      <c r="HA1246" s="4"/>
      <c r="HB1246" s="4"/>
      <c r="HC1246" s="4"/>
      <c r="HD1246" s="4"/>
      <c r="HE1246" s="4"/>
      <c r="HF1246" s="4"/>
      <c r="HG1246" s="4"/>
      <c r="HH1246" s="4"/>
      <c r="HI1246" s="4"/>
      <c r="HJ1246" s="4"/>
      <c r="HK1246" s="4"/>
      <c r="HL1246" s="4"/>
      <c r="HM1246" s="4"/>
      <c r="HN1246" s="4"/>
      <c r="HO1246" s="4"/>
      <c r="HP1246" s="4"/>
      <c r="HQ1246" s="4"/>
      <c r="HR1246" s="4"/>
      <c r="HS1246" s="4"/>
      <c r="HT1246" s="4"/>
      <c r="HU1246" s="4"/>
      <c r="HV1246" s="4"/>
      <c r="HW1246" s="4"/>
      <c r="HX1246" s="4"/>
      <c r="HY1246" s="4"/>
      <c r="HZ1246" s="4"/>
      <c r="IA1246" s="4"/>
      <c r="IB1246" s="4"/>
      <c r="IC1246" s="4"/>
      <c r="ID1246" s="4"/>
      <c r="IE1246" s="4"/>
      <c r="IF1246" s="4"/>
      <c r="IG1246" s="4"/>
      <c r="IH1246" s="4"/>
      <c r="II1246" s="4"/>
      <c r="IJ1246" s="4"/>
      <c r="IK1246" s="4"/>
      <c r="IL1246" s="4"/>
      <c r="IM1246" s="4"/>
      <c r="IN1246" s="4"/>
      <c r="IO1246" s="4"/>
      <c r="IP1246" s="4"/>
      <c r="IQ1246" s="4"/>
      <c r="IR1246" s="4"/>
      <c r="IS1246" s="4"/>
      <c r="IT1246" s="4"/>
      <c r="IU1246" s="4"/>
      <c r="IV1246" s="4"/>
    </row>
    <row r="1248" spans="1:256" s="209" customFormat="1">
      <c r="A1248" s="121"/>
      <c r="B1248" s="115"/>
      <c r="C1248" s="116"/>
      <c r="D1248" s="117"/>
      <c r="E1248" s="118"/>
      <c r="F1248" s="119"/>
      <c r="G1248" s="120"/>
      <c r="H1248" s="5"/>
      <c r="I1248" s="39"/>
      <c r="J1248" s="40"/>
      <c r="K1248" s="41"/>
      <c r="L1248" s="37"/>
      <c r="N1248" s="38"/>
      <c r="O1248" s="38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  <c r="AL1248" s="4"/>
      <c r="AM1248" s="4"/>
      <c r="AN1248" s="4"/>
      <c r="AO1248" s="4"/>
      <c r="AP1248" s="4"/>
      <c r="AQ1248" s="4"/>
      <c r="AR1248" s="4"/>
      <c r="AS1248" s="4"/>
      <c r="AT1248" s="4"/>
      <c r="AU1248" s="4"/>
      <c r="AV1248" s="4"/>
      <c r="AW1248" s="4"/>
      <c r="AX1248" s="4"/>
      <c r="AY1248" s="4"/>
      <c r="AZ1248" s="4"/>
      <c r="BA1248" s="4"/>
      <c r="BB1248" s="4"/>
      <c r="BC1248" s="4"/>
      <c r="BD1248" s="4"/>
      <c r="BE1248" s="4"/>
      <c r="BF1248" s="4"/>
      <c r="BG1248" s="4"/>
      <c r="BH1248" s="4"/>
      <c r="BI1248" s="4"/>
      <c r="BJ1248" s="4"/>
      <c r="BK1248" s="4"/>
      <c r="BL1248" s="4"/>
      <c r="BM1248" s="4"/>
      <c r="BN1248" s="4"/>
      <c r="BO1248" s="4"/>
      <c r="BP1248" s="4"/>
      <c r="BQ1248" s="4"/>
      <c r="BR1248" s="4"/>
      <c r="BS1248" s="4"/>
      <c r="BT1248" s="4"/>
      <c r="BU1248" s="4"/>
      <c r="BV1248" s="4"/>
      <c r="BW1248" s="4"/>
      <c r="BX1248" s="4"/>
      <c r="BY1248" s="4"/>
      <c r="BZ1248" s="4"/>
      <c r="CA1248" s="4"/>
      <c r="CB1248" s="4"/>
      <c r="CC1248" s="4"/>
      <c r="CD1248" s="4"/>
      <c r="CE1248" s="4"/>
      <c r="CF1248" s="4"/>
      <c r="CG1248" s="4"/>
      <c r="CH1248" s="4"/>
      <c r="CI1248" s="4"/>
      <c r="CJ1248" s="4"/>
      <c r="CK1248" s="4"/>
      <c r="CL1248" s="4"/>
      <c r="CM1248" s="4"/>
      <c r="CN1248" s="4"/>
      <c r="CO1248" s="4"/>
      <c r="CP1248" s="4"/>
      <c r="CQ1248" s="4"/>
      <c r="CR1248" s="4"/>
      <c r="CS1248" s="4"/>
      <c r="CT1248" s="4"/>
      <c r="CU1248" s="4"/>
      <c r="CV1248" s="4"/>
      <c r="CW1248" s="4"/>
      <c r="CX1248" s="4"/>
      <c r="CY1248" s="4"/>
      <c r="CZ1248" s="4"/>
      <c r="DA1248" s="4"/>
      <c r="DB1248" s="4"/>
      <c r="DC1248" s="4"/>
      <c r="DD1248" s="4"/>
      <c r="DE1248" s="4"/>
      <c r="DF1248" s="4"/>
      <c r="DG1248" s="4"/>
      <c r="DH1248" s="4"/>
      <c r="DI1248" s="4"/>
      <c r="DJ1248" s="4"/>
      <c r="DK1248" s="4"/>
      <c r="DL1248" s="4"/>
      <c r="DM1248" s="4"/>
      <c r="DN1248" s="4"/>
      <c r="DO1248" s="4"/>
      <c r="DP1248" s="4"/>
      <c r="DQ1248" s="4"/>
      <c r="DR1248" s="4"/>
      <c r="DS1248" s="4"/>
      <c r="DT1248" s="4"/>
      <c r="DU1248" s="4"/>
      <c r="DV1248" s="4"/>
      <c r="DW1248" s="4"/>
      <c r="DX1248" s="4"/>
      <c r="DY1248" s="4"/>
      <c r="DZ1248" s="4"/>
      <c r="EA1248" s="4"/>
      <c r="EB1248" s="4"/>
      <c r="EC1248" s="4"/>
      <c r="ED1248" s="4"/>
      <c r="EE1248" s="4"/>
      <c r="EF1248" s="4"/>
      <c r="EG1248" s="4"/>
      <c r="EH1248" s="4"/>
      <c r="EI1248" s="4"/>
      <c r="EJ1248" s="4"/>
      <c r="EK1248" s="4"/>
      <c r="EL1248" s="4"/>
      <c r="EM1248" s="4"/>
      <c r="EN1248" s="4"/>
      <c r="EO1248" s="4"/>
      <c r="EP1248" s="4"/>
      <c r="EQ1248" s="4"/>
      <c r="ER1248" s="4"/>
      <c r="ES1248" s="4"/>
      <c r="ET1248" s="4"/>
      <c r="EU1248" s="4"/>
      <c r="EV1248" s="4"/>
      <c r="EW1248" s="4"/>
      <c r="EX1248" s="4"/>
      <c r="EY1248" s="4"/>
      <c r="EZ1248" s="4"/>
      <c r="FA1248" s="4"/>
      <c r="FB1248" s="4"/>
      <c r="FC1248" s="4"/>
      <c r="FD1248" s="4"/>
      <c r="FE1248" s="4"/>
      <c r="FF1248" s="4"/>
      <c r="FG1248" s="4"/>
      <c r="FH1248" s="4"/>
      <c r="FI1248" s="4"/>
      <c r="FJ1248" s="4"/>
      <c r="FK1248" s="4"/>
      <c r="FL1248" s="4"/>
      <c r="FM1248" s="4"/>
      <c r="FN1248" s="4"/>
      <c r="FO1248" s="4"/>
      <c r="FP1248" s="4"/>
      <c r="FQ1248" s="4"/>
      <c r="FR1248" s="4"/>
      <c r="FS1248" s="4"/>
      <c r="FT1248" s="4"/>
      <c r="FU1248" s="4"/>
      <c r="FV1248" s="4"/>
      <c r="FW1248" s="4"/>
      <c r="FX1248" s="4"/>
      <c r="FY1248" s="4"/>
      <c r="FZ1248" s="4"/>
      <c r="GA1248" s="4"/>
      <c r="GB1248" s="4"/>
      <c r="GC1248" s="4"/>
      <c r="GD1248" s="4"/>
      <c r="GE1248" s="4"/>
      <c r="GF1248" s="4"/>
      <c r="GG1248" s="4"/>
      <c r="GH1248" s="4"/>
      <c r="GI1248" s="4"/>
      <c r="GJ1248" s="4"/>
      <c r="GK1248" s="4"/>
      <c r="GL1248" s="4"/>
      <c r="GM1248" s="4"/>
      <c r="GN1248" s="4"/>
      <c r="GO1248" s="4"/>
      <c r="GP1248" s="4"/>
      <c r="GQ1248" s="4"/>
      <c r="GR1248" s="4"/>
      <c r="GS1248" s="4"/>
      <c r="GT1248" s="4"/>
      <c r="GU1248" s="4"/>
      <c r="GV1248" s="4"/>
      <c r="GW1248" s="4"/>
      <c r="GX1248" s="4"/>
      <c r="GY1248" s="4"/>
      <c r="GZ1248" s="4"/>
      <c r="HA1248" s="4"/>
      <c r="HB1248" s="4"/>
      <c r="HC1248" s="4"/>
      <c r="HD1248" s="4"/>
      <c r="HE1248" s="4"/>
      <c r="HF1248" s="4"/>
      <c r="HG1248" s="4"/>
      <c r="HH1248" s="4"/>
      <c r="HI1248" s="4"/>
      <c r="HJ1248" s="4"/>
      <c r="HK1248" s="4"/>
      <c r="HL1248" s="4"/>
      <c r="HM1248" s="4"/>
      <c r="HN1248" s="4"/>
      <c r="HO1248" s="4"/>
      <c r="HP1248" s="4"/>
      <c r="HQ1248" s="4"/>
      <c r="HR1248" s="4"/>
      <c r="HS1248" s="4"/>
      <c r="HT1248" s="4"/>
      <c r="HU1248" s="4"/>
      <c r="HV1248" s="4"/>
      <c r="HW1248" s="4"/>
      <c r="HX1248" s="4"/>
      <c r="HY1248" s="4"/>
      <c r="HZ1248" s="4"/>
      <c r="IA1248" s="4"/>
      <c r="IB1248" s="4"/>
      <c r="IC1248" s="4"/>
      <c r="ID1248" s="4"/>
      <c r="IE1248" s="4"/>
      <c r="IF1248" s="4"/>
      <c r="IG1248" s="4"/>
      <c r="IH1248" s="4"/>
      <c r="II1248" s="4"/>
      <c r="IJ1248" s="4"/>
      <c r="IK1248" s="4"/>
      <c r="IL1248" s="4"/>
      <c r="IM1248" s="4"/>
      <c r="IN1248" s="4"/>
      <c r="IO1248" s="4"/>
      <c r="IP1248" s="4"/>
      <c r="IQ1248" s="4"/>
      <c r="IR1248" s="4"/>
      <c r="IS1248" s="4"/>
      <c r="IT1248" s="4"/>
      <c r="IU1248" s="4"/>
      <c r="IV1248" s="4"/>
    </row>
    <row r="1250" spans="1:256" s="209" customFormat="1">
      <c r="A1250" s="121"/>
      <c r="B1250" s="115"/>
      <c r="C1250" s="116"/>
      <c r="D1250" s="117"/>
      <c r="E1250" s="118"/>
      <c r="F1250" s="119"/>
      <c r="G1250" s="120"/>
      <c r="H1250" s="5"/>
      <c r="I1250" s="39"/>
      <c r="J1250" s="40"/>
      <c r="K1250" s="41"/>
      <c r="L1250" s="37"/>
      <c r="N1250" s="38"/>
      <c r="O1250" s="38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  <c r="AL1250" s="4"/>
      <c r="AM1250" s="4"/>
      <c r="AN1250" s="4"/>
      <c r="AO1250" s="4"/>
      <c r="AP1250" s="4"/>
      <c r="AQ1250" s="4"/>
      <c r="AR1250" s="4"/>
      <c r="AS1250" s="4"/>
      <c r="AT1250" s="4"/>
      <c r="AU1250" s="4"/>
      <c r="AV1250" s="4"/>
      <c r="AW1250" s="4"/>
      <c r="AX1250" s="4"/>
      <c r="AY1250" s="4"/>
      <c r="AZ1250" s="4"/>
      <c r="BA1250" s="4"/>
      <c r="BB1250" s="4"/>
      <c r="BC1250" s="4"/>
      <c r="BD1250" s="4"/>
      <c r="BE1250" s="4"/>
      <c r="BF1250" s="4"/>
      <c r="BG1250" s="4"/>
      <c r="BH1250" s="4"/>
      <c r="BI1250" s="4"/>
      <c r="BJ1250" s="4"/>
      <c r="BK1250" s="4"/>
      <c r="BL1250" s="4"/>
      <c r="BM1250" s="4"/>
      <c r="BN1250" s="4"/>
      <c r="BO1250" s="4"/>
      <c r="BP1250" s="4"/>
      <c r="BQ1250" s="4"/>
      <c r="BR1250" s="4"/>
      <c r="BS1250" s="4"/>
      <c r="BT1250" s="4"/>
      <c r="BU1250" s="4"/>
      <c r="BV1250" s="4"/>
      <c r="BW1250" s="4"/>
      <c r="BX1250" s="4"/>
      <c r="BY1250" s="4"/>
      <c r="BZ1250" s="4"/>
      <c r="CA1250" s="4"/>
      <c r="CB1250" s="4"/>
      <c r="CC1250" s="4"/>
      <c r="CD1250" s="4"/>
      <c r="CE1250" s="4"/>
      <c r="CF1250" s="4"/>
      <c r="CG1250" s="4"/>
      <c r="CH1250" s="4"/>
      <c r="CI1250" s="4"/>
      <c r="CJ1250" s="4"/>
      <c r="CK1250" s="4"/>
      <c r="CL1250" s="4"/>
      <c r="CM1250" s="4"/>
      <c r="CN1250" s="4"/>
      <c r="CO1250" s="4"/>
      <c r="CP1250" s="4"/>
      <c r="CQ1250" s="4"/>
      <c r="CR1250" s="4"/>
      <c r="CS1250" s="4"/>
      <c r="CT1250" s="4"/>
      <c r="CU1250" s="4"/>
      <c r="CV1250" s="4"/>
      <c r="CW1250" s="4"/>
      <c r="CX1250" s="4"/>
      <c r="CY1250" s="4"/>
      <c r="CZ1250" s="4"/>
      <c r="DA1250" s="4"/>
      <c r="DB1250" s="4"/>
      <c r="DC1250" s="4"/>
      <c r="DD1250" s="4"/>
      <c r="DE1250" s="4"/>
      <c r="DF1250" s="4"/>
      <c r="DG1250" s="4"/>
      <c r="DH1250" s="4"/>
      <c r="DI1250" s="4"/>
      <c r="DJ1250" s="4"/>
      <c r="DK1250" s="4"/>
      <c r="DL1250" s="4"/>
      <c r="DM1250" s="4"/>
      <c r="DN1250" s="4"/>
      <c r="DO1250" s="4"/>
      <c r="DP1250" s="4"/>
      <c r="DQ1250" s="4"/>
      <c r="DR1250" s="4"/>
      <c r="DS1250" s="4"/>
      <c r="DT1250" s="4"/>
      <c r="DU1250" s="4"/>
      <c r="DV1250" s="4"/>
      <c r="DW1250" s="4"/>
      <c r="DX1250" s="4"/>
      <c r="DY1250" s="4"/>
      <c r="DZ1250" s="4"/>
      <c r="EA1250" s="4"/>
      <c r="EB1250" s="4"/>
      <c r="EC1250" s="4"/>
      <c r="ED1250" s="4"/>
      <c r="EE1250" s="4"/>
      <c r="EF1250" s="4"/>
      <c r="EG1250" s="4"/>
      <c r="EH1250" s="4"/>
      <c r="EI1250" s="4"/>
      <c r="EJ1250" s="4"/>
      <c r="EK1250" s="4"/>
      <c r="EL1250" s="4"/>
      <c r="EM1250" s="4"/>
      <c r="EN1250" s="4"/>
      <c r="EO1250" s="4"/>
      <c r="EP1250" s="4"/>
      <c r="EQ1250" s="4"/>
      <c r="ER1250" s="4"/>
      <c r="ES1250" s="4"/>
      <c r="ET1250" s="4"/>
      <c r="EU1250" s="4"/>
      <c r="EV1250" s="4"/>
      <c r="EW1250" s="4"/>
      <c r="EX1250" s="4"/>
      <c r="EY1250" s="4"/>
      <c r="EZ1250" s="4"/>
      <c r="FA1250" s="4"/>
      <c r="FB1250" s="4"/>
      <c r="FC1250" s="4"/>
      <c r="FD1250" s="4"/>
      <c r="FE1250" s="4"/>
      <c r="FF1250" s="4"/>
      <c r="FG1250" s="4"/>
      <c r="FH1250" s="4"/>
      <c r="FI1250" s="4"/>
      <c r="FJ1250" s="4"/>
      <c r="FK1250" s="4"/>
      <c r="FL1250" s="4"/>
      <c r="FM1250" s="4"/>
      <c r="FN1250" s="4"/>
      <c r="FO1250" s="4"/>
      <c r="FP1250" s="4"/>
      <c r="FQ1250" s="4"/>
      <c r="FR1250" s="4"/>
      <c r="FS1250" s="4"/>
      <c r="FT1250" s="4"/>
      <c r="FU1250" s="4"/>
      <c r="FV1250" s="4"/>
      <c r="FW1250" s="4"/>
      <c r="FX1250" s="4"/>
      <c r="FY1250" s="4"/>
      <c r="FZ1250" s="4"/>
      <c r="GA1250" s="4"/>
      <c r="GB1250" s="4"/>
      <c r="GC1250" s="4"/>
      <c r="GD1250" s="4"/>
      <c r="GE1250" s="4"/>
      <c r="GF1250" s="4"/>
      <c r="GG1250" s="4"/>
      <c r="GH1250" s="4"/>
      <c r="GI1250" s="4"/>
      <c r="GJ1250" s="4"/>
      <c r="GK1250" s="4"/>
      <c r="GL1250" s="4"/>
      <c r="GM1250" s="4"/>
      <c r="GN1250" s="4"/>
      <c r="GO1250" s="4"/>
      <c r="GP1250" s="4"/>
      <c r="GQ1250" s="4"/>
      <c r="GR1250" s="4"/>
      <c r="GS1250" s="4"/>
      <c r="GT1250" s="4"/>
      <c r="GU1250" s="4"/>
      <c r="GV1250" s="4"/>
      <c r="GW1250" s="4"/>
      <c r="GX1250" s="4"/>
      <c r="GY1250" s="4"/>
      <c r="GZ1250" s="4"/>
      <c r="HA1250" s="4"/>
      <c r="HB1250" s="4"/>
      <c r="HC1250" s="4"/>
      <c r="HD1250" s="4"/>
      <c r="HE1250" s="4"/>
      <c r="HF1250" s="4"/>
      <c r="HG1250" s="4"/>
      <c r="HH1250" s="4"/>
      <c r="HI1250" s="4"/>
      <c r="HJ1250" s="4"/>
      <c r="HK1250" s="4"/>
      <c r="HL1250" s="4"/>
      <c r="HM1250" s="4"/>
      <c r="HN1250" s="4"/>
      <c r="HO1250" s="4"/>
      <c r="HP1250" s="4"/>
      <c r="HQ1250" s="4"/>
      <c r="HR1250" s="4"/>
      <c r="HS1250" s="4"/>
      <c r="HT1250" s="4"/>
      <c r="HU1250" s="4"/>
      <c r="HV1250" s="4"/>
      <c r="HW1250" s="4"/>
      <c r="HX1250" s="4"/>
      <c r="HY1250" s="4"/>
      <c r="HZ1250" s="4"/>
      <c r="IA1250" s="4"/>
      <c r="IB1250" s="4"/>
      <c r="IC1250" s="4"/>
      <c r="ID1250" s="4"/>
      <c r="IE1250" s="4"/>
      <c r="IF1250" s="4"/>
      <c r="IG1250" s="4"/>
      <c r="IH1250" s="4"/>
      <c r="II1250" s="4"/>
      <c r="IJ1250" s="4"/>
      <c r="IK1250" s="4"/>
      <c r="IL1250" s="4"/>
      <c r="IM1250" s="4"/>
      <c r="IN1250" s="4"/>
      <c r="IO1250" s="4"/>
      <c r="IP1250" s="4"/>
      <c r="IQ1250" s="4"/>
      <c r="IR1250" s="4"/>
      <c r="IS1250" s="4"/>
      <c r="IT1250" s="4"/>
      <c r="IU1250" s="4"/>
      <c r="IV1250" s="4"/>
    </row>
    <row r="1252" spans="1:256" s="209" customFormat="1">
      <c r="A1252" s="121"/>
      <c r="B1252" s="115"/>
      <c r="C1252" s="116"/>
      <c r="D1252" s="117"/>
      <c r="E1252" s="118"/>
      <c r="F1252" s="119"/>
      <c r="G1252" s="120"/>
      <c r="H1252" s="5"/>
      <c r="I1252" s="39"/>
      <c r="J1252" s="40"/>
      <c r="K1252" s="41"/>
      <c r="L1252" s="37"/>
      <c r="N1252" s="38"/>
      <c r="O1252" s="38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  <c r="AL1252" s="4"/>
      <c r="AM1252" s="4"/>
      <c r="AN1252" s="4"/>
      <c r="AO1252" s="4"/>
      <c r="AP1252" s="4"/>
      <c r="AQ1252" s="4"/>
      <c r="AR1252" s="4"/>
      <c r="AS1252" s="4"/>
      <c r="AT1252" s="4"/>
      <c r="AU1252" s="4"/>
      <c r="AV1252" s="4"/>
      <c r="AW1252" s="4"/>
      <c r="AX1252" s="4"/>
      <c r="AY1252" s="4"/>
      <c r="AZ1252" s="4"/>
      <c r="BA1252" s="4"/>
      <c r="BB1252" s="4"/>
      <c r="BC1252" s="4"/>
      <c r="BD1252" s="4"/>
      <c r="BE1252" s="4"/>
      <c r="BF1252" s="4"/>
      <c r="BG1252" s="4"/>
      <c r="BH1252" s="4"/>
      <c r="BI1252" s="4"/>
      <c r="BJ1252" s="4"/>
      <c r="BK1252" s="4"/>
      <c r="BL1252" s="4"/>
      <c r="BM1252" s="4"/>
      <c r="BN1252" s="4"/>
      <c r="BO1252" s="4"/>
      <c r="BP1252" s="4"/>
      <c r="BQ1252" s="4"/>
      <c r="BR1252" s="4"/>
      <c r="BS1252" s="4"/>
      <c r="BT1252" s="4"/>
      <c r="BU1252" s="4"/>
      <c r="BV1252" s="4"/>
      <c r="BW1252" s="4"/>
      <c r="BX1252" s="4"/>
      <c r="BY1252" s="4"/>
      <c r="BZ1252" s="4"/>
      <c r="CA1252" s="4"/>
      <c r="CB1252" s="4"/>
      <c r="CC1252" s="4"/>
      <c r="CD1252" s="4"/>
      <c r="CE1252" s="4"/>
      <c r="CF1252" s="4"/>
      <c r="CG1252" s="4"/>
      <c r="CH1252" s="4"/>
      <c r="CI1252" s="4"/>
      <c r="CJ1252" s="4"/>
      <c r="CK1252" s="4"/>
      <c r="CL1252" s="4"/>
      <c r="CM1252" s="4"/>
      <c r="CN1252" s="4"/>
      <c r="CO1252" s="4"/>
      <c r="CP1252" s="4"/>
      <c r="CQ1252" s="4"/>
      <c r="CR1252" s="4"/>
      <c r="CS1252" s="4"/>
      <c r="CT1252" s="4"/>
      <c r="CU1252" s="4"/>
      <c r="CV1252" s="4"/>
      <c r="CW1252" s="4"/>
      <c r="CX1252" s="4"/>
      <c r="CY1252" s="4"/>
      <c r="CZ1252" s="4"/>
      <c r="DA1252" s="4"/>
      <c r="DB1252" s="4"/>
      <c r="DC1252" s="4"/>
      <c r="DD1252" s="4"/>
      <c r="DE1252" s="4"/>
      <c r="DF1252" s="4"/>
      <c r="DG1252" s="4"/>
      <c r="DH1252" s="4"/>
      <c r="DI1252" s="4"/>
      <c r="DJ1252" s="4"/>
      <c r="DK1252" s="4"/>
      <c r="DL1252" s="4"/>
      <c r="DM1252" s="4"/>
      <c r="DN1252" s="4"/>
      <c r="DO1252" s="4"/>
      <c r="DP1252" s="4"/>
      <c r="DQ1252" s="4"/>
      <c r="DR1252" s="4"/>
      <c r="DS1252" s="4"/>
      <c r="DT1252" s="4"/>
      <c r="DU1252" s="4"/>
      <c r="DV1252" s="4"/>
      <c r="DW1252" s="4"/>
      <c r="DX1252" s="4"/>
      <c r="DY1252" s="4"/>
      <c r="DZ1252" s="4"/>
      <c r="EA1252" s="4"/>
      <c r="EB1252" s="4"/>
      <c r="EC1252" s="4"/>
      <c r="ED1252" s="4"/>
      <c r="EE1252" s="4"/>
      <c r="EF1252" s="4"/>
      <c r="EG1252" s="4"/>
      <c r="EH1252" s="4"/>
      <c r="EI1252" s="4"/>
      <c r="EJ1252" s="4"/>
      <c r="EK1252" s="4"/>
      <c r="EL1252" s="4"/>
      <c r="EM1252" s="4"/>
      <c r="EN1252" s="4"/>
      <c r="EO1252" s="4"/>
      <c r="EP1252" s="4"/>
      <c r="EQ1252" s="4"/>
      <c r="ER1252" s="4"/>
      <c r="ES1252" s="4"/>
      <c r="ET1252" s="4"/>
      <c r="EU1252" s="4"/>
      <c r="EV1252" s="4"/>
      <c r="EW1252" s="4"/>
      <c r="EX1252" s="4"/>
      <c r="EY1252" s="4"/>
      <c r="EZ1252" s="4"/>
      <c r="FA1252" s="4"/>
      <c r="FB1252" s="4"/>
      <c r="FC1252" s="4"/>
      <c r="FD1252" s="4"/>
      <c r="FE1252" s="4"/>
      <c r="FF1252" s="4"/>
      <c r="FG1252" s="4"/>
      <c r="FH1252" s="4"/>
      <c r="FI1252" s="4"/>
      <c r="FJ1252" s="4"/>
      <c r="FK1252" s="4"/>
      <c r="FL1252" s="4"/>
      <c r="FM1252" s="4"/>
      <c r="FN1252" s="4"/>
      <c r="FO1252" s="4"/>
      <c r="FP1252" s="4"/>
      <c r="FQ1252" s="4"/>
      <c r="FR1252" s="4"/>
      <c r="FS1252" s="4"/>
      <c r="FT1252" s="4"/>
      <c r="FU1252" s="4"/>
      <c r="FV1252" s="4"/>
      <c r="FW1252" s="4"/>
      <c r="FX1252" s="4"/>
      <c r="FY1252" s="4"/>
      <c r="FZ1252" s="4"/>
      <c r="GA1252" s="4"/>
      <c r="GB1252" s="4"/>
      <c r="GC1252" s="4"/>
      <c r="GD1252" s="4"/>
      <c r="GE1252" s="4"/>
      <c r="GF1252" s="4"/>
      <c r="GG1252" s="4"/>
      <c r="GH1252" s="4"/>
      <c r="GI1252" s="4"/>
      <c r="GJ1252" s="4"/>
      <c r="GK1252" s="4"/>
      <c r="GL1252" s="4"/>
      <c r="GM1252" s="4"/>
      <c r="GN1252" s="4"/>
      <c r="GO1252" s="4"/>
      <c r="GP1252" s="4"/>
      <c r="GQ1252" s="4"/>
      <c r="GR1252" s="4"/>
      <c r="GS1252" s="4"/>
      <c r="GT1252" s="4"/>
      <c r="GU1252" s="4"/>
      <c r="GV1252" s="4"/>
      <c r="GW1252" s="4"/>
      <c r="GX1252" s="4"/>
      <c r="GY1252" s="4"/>
      <c r="GZ1252" s="4"/>
      <c r="HA1252" s="4"/>
      <c r="HB1252" s="4"/>
      <c r="HC1252" s="4"/>
      <c r="HD1252" s="4"/>
      <c r="HE1252" s="4"/>
      <c r="HF1252" s="4"/>
      <c r="HG1252" s="4"/>
      <c r="HH1252" s="4"/>
      <c r="HI1252" s="4"/>
      <c r="HJ1252" s="4"/>
      <c r="HK1252" s="4"/>
      <c r="HL1252" s="4"/>
      <c r="HM1252" s="4"/>
      <c r="HN1252" s="4"/>
      <c r="HO1252" s="4"/>
      <c r="HP1252" s="4"/>
      <c r="HQ1252" s="4"/>
      <c r="HR1252" s="4"/>
      <c r="HS1252" s="4"/>
      <c r="HT1252" s="4"/>
      <c r="HU1252" s="4"/>
      <c r="HV1252" s="4"/>
      <c r="HW1252" s="4"/>
      <c r="HX1252" s="4"/>
      <c r="HY1252" s="4"/>
      <c r="HZ1252" s="4"/>
      <c r="IA1252" s="4"/>
      <c r="IB1252" s="4"/>
      <c r="IC1252" s="4"/>
      <c r="ID1252" s="4"/>
      <c r="IE1252" s="4"/>
      <c r="IF1252" s="4"/>
      <c r="IG1252" s="4"/>
      <c r="IH1252" s="4"/>
      <c r="II1252" s="4"/>
      <c r="IJ1252" s="4"/>
      <c r="IK1252" s="4"/>
      <c r="IL1252" s="4"/>
      <c r="IM1252" s="4"/>
      <c r="IN1252" s="4"/>
      <c r="IO1252" s="4"/>
      <c r="IP1252" s="4"/>
      <c r="IQ1252" s="4"/>
      <c r="IR1252" s="4"/>
      <c r="IS1252" s="4"/>
      <c r="IT1252" s="4"/>
      <c r="IU1252" s="4"/>
      <c r="IV1252" s="4"/>
    </row>
    <row r="1254" spans="1:256" s="209" customFormat="1">
      <c r="A1254" s="121"/>
      <c r="B1254" s="115"/>
      <c r="C1254" s="116"/>
      <c r="D1254" s="117"/>
      <c r="E1254" s="118"/>
      <c r="F1254" s="119"/>
      <c r="G1254" s="120"/>
      <c r="H1254" s="5"/>
      <c r="I1254" s="39"/>
      <c r="J1254" s="40"/>
      <c r="K1254" s="41"/>
      <c r="L1254" s="37"/>
      <c r="N1254" s="38"/>
      <c r="O1254" s="38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  <c r="AC1254" s="4"/>
      <c r="AD1254" s="4"/>
      <c r="AE1254" s="4"/>
      <c r="AF1254" s="4"/>
      <c r="AG1254" s="4"/>
      <c r="AH1254" s="4"/>
      <c r="AI1254" s="4"/>
      <c r="AJ1254" s="4"/>
      <c r="AK1254" s="4"/>
      <c r="AL1254" s="4"/>
      <c r="AM1254" s="4"/>
      <c r="AN1254" s="4"/>
      <c r="AO1254" s="4"/>
      <c r="AP1254" s="4"/>
      <c r="AQ1254" s="4"/>
      <c r="AR1254" s="4"/>
      <c r="AS1254" s="4"/>
      <c r="AT1254" s="4"/>
      <c r="AU1254" s="4"/>
      <c r="AV1254" s="4"/>
      <c r="AW1254" s="4"/>
      <c r="AX1254" s="4"/>
      <c r="AY1254" s="4"/>
      <c r="AZ1254" s="4"/>
      <c r="BA1254" s="4"/>
      <c r="BB1254" s="4"/>
      <c r="BC1254" s="4"/>
      <c r="BD1254" s="4"/>
      <c r="BE1254" s="4"/>
      <c r="BF1254" s="4"/>
      <c r="BG1254" s="4"/>
      <c r="BH1254" s="4"/>
      <c r="BI1254" s="4"/>
      <c r="BJ1254" s="4"/>
      <c r="BK1254" s="4"/>
      <c r="BL1254" s="4"/>
      <c r="BM1254" s="4"/>
      <c r="BN1254" s="4"/>
      <c r="BO1254" s="4"/>
      <c r="BP1254" s="4"/>
      <c r="BQ1254" s="4"/>
      <c r="BR1254" s="4"/>
      <c r="BS1254" s="4"/>
      <c r="BT1254" s="4"/>
      <c r="BU1254" s="4"/>
      <c r="BV1254" s="4"/>
      <c r="BW1254" s="4"/>
      <c r="BX1254" s="4"/>
      <c r="BY1254" s="4"/>
      <c r="BZ1254" s="4"/>
      <c r="CA1254" s="4"/>
      <c r="CB1254" s="4"/>
      <c r="CC1254" s="4"/>
      <c r="CD1254" s="4"/>
      <c r="CE1254" s="4"/>
      <c r="CF1254" s="4"/>
      <c r="CG1254" s="4"/>
      <c r="CH1254" s="4"/>
      <c r="CI1254" s="4"/>
      <c r="CJ1254" s="4"/>
      <c r="CK1254" s="4"/>
      <c r="CL1254" s="4"/>
      <c r="CM1254" s="4"/>
      <c r="CN1254" s="4"/>
      <c r="CO1254" s="4"/>
      <c r="CP1254" s="4"/>
      <c r="CQ1254" s="4"/>
      <c r="CR1254" s="4"/>
      <c r="CS1254" s="4"/>
      <c r="CT1254" s="4"/>
      <c r="CU1254" s="4"/>
      <c r="CV1254" s="4"/>
      <c r="CW1254" s="4"/>
      <c r="CX1254" s="4"/>
      <c r="CY1254" s="4"/>
      <c r="CZ1254" s="4"/>
      <c r="DA1254" s="4"/>
      <c r="DB1254" s="4"/>
      <c r="DC1254" s="4"/>
      <c r="DD1254" s="4"/>
      <c r="DE1254" s="4"/>
      <c r="DF1254" s="4"/>
      <c r="DG1254" s="4"/>
      <c r="DH1254" s="4"/>
      <c r="DI1254" s="4"/>
      <c r="DJ1254" s="4"/>
      <c r="DK1254" s="4"/>
      <c r="DL1254" s="4"/>
      <c r="DM1254" s="4"/>
      <c r="DN1254" s="4"/>
      <c r="DO1254" s="4"/>
      <c r="DP1254" s="4"/>
      <c r="DQ1254" s="4"/>
      <c r="DR1254" s="4"/>
      <c r="DS1254" s="4"/>
      <c r="DT1254" s="4"/>
      <c r="DU1254" s="4"/>
      <c r="DV1254" s="4"/>
      <c r="DW1254" s="4"/>
      <c r="DX1254" s="4"/>
      <c r="DY1254" s="4"/>
      <c r="DZ1254" s="4"/>
      <c r="EA1254" s="4"/>
      <c r="EB1254" s="4"/>
      <c r="EC1254" s="4"/>
      <c r="ED1254" s="4"/>
      <c r="EE1254" s="4"/>
      <c r="EF1254" s="4"/>
      <c r="EG1254" s="4"/>
      <c r="EH1254" s="4"/>
      <c r="EI1254" s="4"/>
      <c r="EJ1254" s="4"/>
      <c r="EK1254" s="4"/>
      <c r="EL1254" s="4"/>
      <c r="EM1254" s="4"/>
      <c r="EN1254" s="4"/>
      <c r="EO1254" s="4"/>
      <c r="EP1254" s="4"/>
      <c r="EQ1254" s="4"/>
      <c r="ER1254" s="4"/>
      <c r="ES1254" s="4"/>
      <c r="ET1254" s="4"/>
      <c r="EU1254" s="4"/>
      <c r="EV1254" s="4"/>
      <c r="EW1254" s="4"/>
      <c r="EX1254" s="4"/>
      <c r="EY1254" s="4"/>
      <c r="EZ1254" s="4"/>
      <c r="FA1254" s="4"/>
      <c r="FB1254" s="4"/>
      <c r="FC1254" s="4"/>
      <c r="FD1254" s="4"/>
      <c r="FE1254" s="4"/>
      <c r="FF1254" s="4"/>
      <c r="FG1254" s="4"/>
      <c r="FH1254" s="4"/>
      <c r="FI1254" s="4"/>
      <c r="FJ1254" s="4"/>
      <c r="FK1254" s="4"/>
      <c r="FL1254" s="4"/>
      <c r="FM1254" s="4"/>
      <c r="FN1254" s="4"/>
      <c r="FO1254" s="4"/>
      <c r="FP1254" s="4"/>
      <c r="FQ1254" s="4"/>
      <c r="FR1254" s="4"/>
      <c r="FS1254" s="4"/>
      <c r="FT1254" s="4"/>
      <c r="FU1254" s="4"/>
      <c r="FV1254" s="4"/>
      <c r="FW1254" s="4"/>
      <c r="FX1254" s="4"/>
      <c r="FY1254" s="4"/>
      <c r="FZ1254" s="4"/>
      <c r="GA1254" s="4"/>
      <c r="GB1254" s="4"/>
      <c r="GC1254" s="4"/>
      <c r="GD1254" s="4"/>
      <c r="GE1254" s="4"/>
      <c r="GF1254" s="4"/>
      <c r="GG1254" s="4"/>
      <c r="GH1254" s="4"/>
      <c r="GI1254" s="4"/>
      <c r="GJ1254" s="4"/>
      <c r="GK1254" s="4"/>
      <c r="GL1254" s="4"/>
      <c r="GM1254" s="4"/>
      <c r="GN1254" s="4"/>
      <c r="GO1254" s="4"/>
      <c r="GP1254" s="4"/>
      <c r="GQ1254" s="4"/>
      <c r="GR1254" s="4"/>
      <c r="GS1254" s="4"/>
      <c r="GT1254" s="4"/>
      <c r="GU1254" s="4"/>
      <c r="GV1254" s="4"/>
      <c r="GW1254" s="4"/>
      <c r="GX1254" s="4"/>
      <c r="GY1254" s="4"/>
      <c r="GZ1254" s="4"/>
      <c r="HA1254" s="4"/>
      <c r="HB1254" s="4"/>
      <c r="HC1254" s="4"/>
      <c r="HD1254" s="4"/>
      <c r="HE1254" s="4"/>
      <c r="HF1254" s="4"/>
      <c r="HG1254" s="4"/>
      <c r="HH1254" s="4"/>
      <c r="HI1254" s="4"/>
      <c r="HJ1254" s="4"/>
      <c r="HK1254" s="4"/>
      <c r="HL1254" s="4"/>
      <c r="HM1254" s="4"/>
      <c r="HN1254" s="4"/>
      <c r="HO1254" s="4"/>
      <c r="HP1254" s="4"/>
      <c r="HQ1254" s="4"/>
      <c r="HR1254" s="4"/>
      <c r="HS1254" s="4"/>
      <c r="HT1254" s="4"/>
      <c r="HU1254" s="4"/>
      <c r="HV1254" s="4"/>
      <c r="HW1254" s="4"/>
      <c r="HX1254" s="4"/>
      <c r="HY1254" s="4"/>
      <c r="HZ1254" s="4"/>
      <c r="IA1254" s="4"/>
      <c r="IB1254" s="4"/>
      <c r="IC1254" s="4"/>
      <c r="ID1254" s="4"/>
      <c r="IE1254" s="4"/>
      <c r="IF1254" s="4"/>
      <c r="IG1254" s="4"/>
      <c r="IH1254" s="4"/>
      <c r="II1254" s="4"/>
      <c r="IJ1254" s="4"/>
      <c r="IK1254" s="4"/>
      <c r="IL1254" s="4"/>
      <c r="IM1254" s="4"/>
      <c r="IN1254" s="4"/>
      <c r="IO1254" s="4"/>
      <c r="IP1254" s="4"/>
      <c r="IQ1254" s="4"/>
      <c r="IR1254" s="4"/>
      <c r="IS1254" s="4"/>
      <c r="IT1254" s="4"/>
      <c r="IU1254" s="4"/>
      <c r="IV1254" s="4"/>
    </row>
    <row r="1256" spans="1:256" s="209" customFormat="1">
      <c r="A1256" s="121"/>
      <c r="B1256" s="115"/>
      <c r="C1256" s="116"/>
      <c r="D1256" s="117"/>
      <c r="E1256" s="118"/>
      <c r="F1256" s="119"/>
      <c r="G1256" s="120"/>
      <c r="H1256" s="5"/>
      <c r="I1256" s="39"/>
      <c r="J1256" s="40"/>
      <c r="K1256" s="41"/>
      <c r="L1256" s="37"/>
      <c r="N1256" s="38"/>
      <c r="O1256" s="38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  <c r="AL1256" s="4"/>
      <c r="AM1256" s="4"/>
      <c r="AN1256" s="4"/>
      <c r="AO1256" s="4"/>
      <c r="AP1256" s="4"/>
      <c r="AQ1256" s="4"/>
      <c r="AR1256" s="4"/>
      <c r="AS1256" s="4"/>
      <c r="AT1256" s="4"/>
      <c r="AU1256" s="4"/>
      <c r="AV1256" s="4"/>
      <c r="AW1256" s="4"/>
      <c r="AX1256" s="4"/>
      <c r="AY1256" s="4"/>
      <c r="AZ1256" s="4"/>
      <c r="BA1256" s="4"/>
      <c r="BB1256" s="4"/>
      <c r="BC1256" s="4"/>
      <c r="BD1256" s="4"/>
      <c r="BE1256" s="4"/>
      <c r="BF1256" s="4"/>
      <c r="BG1256" s="4"/>
      <c r="BH1256" s="4"/>
      <c r="BI1256" s="4"/>
      <c r="BJ1256" s="4"/>
      <c r="BK1256" s="4"/>
      <c r="BL1256" s="4"/>
      <c r="BM1256" s="4"/>
      <c r="BN1256" s="4"/>
      <c r="BO1256" s="4"/>
      <c r="BP1256" s="4"/>
      <c r="BQ1256" s="4"/>
      <c r="BR1256" s="4"/>
      <c r="BS1256" s="4"/>
      <c r="BT1256" s="4"/>
      <c r="BU1256" s="4"/>
      <c r="BV1256" s="4"/>
      <c r="BW1256" s="4"/>
      <c r="BX1256" s="4"/>
      <c r="BY1256" s="4"/>
      <c r="BZ1256" s="4"/>
      <c r="CA1256" s="4"/>
      <c r="CB1256" s="4"/>
      <c r="CC1256" s="4"/>
      <c r="CD1256" s="4"/>
      <c r="CE1256" s="4"/>
      <c r="CF1256" s="4"/>
      <c r="CG1256" s="4"/>
      <c r="CH1256" s="4"/>
      <c r="CI1256" s="4"/>
      <c r="CJ1256" s="4"/>
      <c r="CK1256" s="4"/>
      <c r="CL1256" s="4"/>
      <c r="CM1256" s="4"/>
      <c r="CN1256" s="4"/>
      <c r="CO1256" s="4"/>
      <c r="CP1256" s="4"/>
      <c r="CQ1256" s="4"/>
      <c r="CR1256" s="4"/>
      <c r="CS1256" s="4"/>
      <c r="CT1256" s="4"/>
      <c r="CU1256" s="4"/>
      <c r="CV1256" s="4"/>
      <c r="CW1256" s="4"/>
      <c r="CX1256" s="4"/>
      <c r="CY1256" s="4"/>
      <c r="CZ1256" s="4"/>
      <c r="DA1256" s="4"/>
      <c r="DB1256" s="4"/>
      <c r="DC1256" s="4"/>
      <c r="DD1256" s="4"/>
      <c r="DE1256" s="4"/>
      <c r="DF1256" s="4"/>
      <c r="DG1256" s="4"/>
      <c r="DH1256" s="4"/>
      <c r="DI1256" s="4"/>
      <c r="DJ1256" s="4"/>
      <c r="DK1256" s="4"/>
      <c r="DL1256" s="4"/>
      <c r="DM1256" s="4"/>
      <c r="DN1256" s="4"/>
      <c r="DO1256" s="4"/>
      <c r="DP1256" s="4"/>
      <c r="DQ1256" s="4"/>
      <c r="DR1256" s="4"/>
      <c r="DS1256" s="4"/>
      <c r="DT1256" s="4"/>
      <c r="DU1256" s="4"/>
      <c r="DV1256" s="4"/>
      <c r="DW1256" s="4"/>
      <c r="DX1256" s="4"/>
      <c r="DY1256" s="4"/>
      <c r="DZ1256" s="4"/>
      <c r="EA1256" s="4"/>
      <c r="EB1256" s="4"/>
      <c r="EC1256" s="4"/>
      <c r="ED1256" s="4"/>
      <c r="EE1256" s="4"/>
      <c r="EF1256" s="4"/>
      <c r="EG1256" s="4"/>
      <c r="EH1256" s="4"/>
      <c r="EI1256" s="4"/>
      <c r="EJ1256" s="4"/>
      <c r="EK1256" s="4"/>
      <c r="EL1256" s="4"/>
      <c r="EM1256" s="4"/>
      <c r="EN1256" s="4"/>
      <c r="EO1256" s="4"/>
      <c r="EP1256" s="4"/>
      <c r="EQ1256" s="4"/>
      <c r="ER1256" s="4"/>
      <c r="ES1256" s="4"/>
      <c r="ET1256" s="4"/>
      <c r="EU1256" s="4"/>
      <c r="EV1256" s="4"/>
      <c r="EW1256" s="4"/>
      <c r="EX1256" s="4"/>
      <c r="EY1256" s="4"/>
      <c r="EZ1256" s="4"/>
      <c r="FA1256" s="4"/>
      <c r="FB1256" s="4"/>
      <c r="FC1256" s="4"/>
      <c r="FD1256" s="4"/>
      <c r="FE1256" s="4"/>
      <c r="FF1256" s="4"/>
      <c r="FG1256" s="4"/>
      <c r="FH1256" s="4"/>
      <c r="FI1256" s="4"/>
      <c r="FJ1256" s="4"/>
      <c r="FK1256" s="4"/>
      <c r="FL1256" s="4"/>
      <c r="FM1256" s="4"/>
      <c r="FN1256" s="4"/>
      <c r="FO1256" s="4"/>
      <c r="FP1256" s="4"/>
      <c r="FQ1256" s="4"/>
      <c r="FR1256" s="4"/>
      <c r="FS1256" s="4"/>
      <c r="FT1256" s="4"/>
      <c r="FU1256" s="4"/>
      <c r="FV1256" s="4"/>
      <c r="FW1256" s="4"/>
      <c r="FX1256" s="4"/>
      <c r="FY1256" s="4"/>
      <c r="FZ1256" s="4"/>
      <c r="GA1256" s="4"/>
      <c r="GB1256" s="4"/>
      <c r="GC1256" s="4"/>
      <c r="GD1256" s="4"/>
      <c r="GE1256" s="4"/>
      <c r="GF1256" s="4"/>
      <c r="GG1256" s="4"/>
      <c r="GH1256" s="4"/>
      <c r="GI1256" s="4"/>
      <c r="GJ1256" s="4"/>
      <c r="GK1256" s="4"/>
      <c r="GL1256" s="4"/>
      <c r="GM1256" s="4"/>
      <c r="GN1256" s="4"/>
      <c r="GO1256" s="4"/>
      <c r="GP1256" s="4"/>
      <c r="GQ1256" s="4"/>
      <c r="GR1256" s="4"/>
      <c r="GS1256" s="4"/>
      <c r="GT1256" s="4"/>
      <c r="GU1256" s="4"/>
      <c r="GV1256" s="4"/>
      <c r="GW1256" s="4"/>
      <c r="GX1256" s="4"/>
      <c r="GY1256" s="4"/>
      <c r="GZ1256" s="4"/>
      <c r="HA1256" s="4"/>
      <c r="HB1256" s="4"/>
      <c r="HC1256" s="4"/>
      <c r="HD1256" s="4"/>
      <c r="HE1256" s="4"/>
      <c r="HF1256" s="4"/>
      <c r="HG1256" s="4"/>
      <c r="HH1256" s="4"/>
      <c r="HI1256" s="4"/>
      <c r="HJ1256" s="4"/>
      <c r="HK1256" s="4"/>
      <c r="HL1256" s="4"/>
      <c r="HM1256" s="4"/>
      <c r="HN1256" s="4"/>
      <c r="HO1256" s="4"/>
      <c r="HP1256" s="4"/>
      <c r="HQ1256" s="4"/>
      <c r="HR1256" s="4"/>
      <c r="HS1256" s="4"/>
      <c r="HT1256" s="4"/>
      <c r="HU1256" s="4"/>
      <c r="HV1256" s="4"/>
      <c r="HW1256" s="4"/>
      <c r="HX1256" s="4"/>
      <c r="HY1256" s="4"/>
      <c r="HZ1256" s="4"/>
      <c r="IA1256" s="4"/>
      <c r="IB1256" s="4"/>
      <c r="IC1256" s="4"/>
      <c r="ID1256" s="4"/>
      <c r="IE1256" s="4"/>
      <c r="IF1256" s="4"/>
      <c r="IG1256" s="4"/>
      <c r="IH1256" s="4"/>
      <c r="II1256" s="4"/>
      <c r="IJ1256" s="4"/>
      <c r="IK1256" s="4"/>
      <c r="IL1256" s="4"/>
      <c r="IM1256" s="4"/>
      <c r="IN1256" s="4"/>
      <c r="IO1256" s="4"/>
      <c r="IP1256" s="4"/>
      <c r="IQ1256" s="4"/>
      <c r="IR1256" s="4"/>
      <c r="IS1256" s="4"/>
      <c r="IT1256" s="4"/>
      <c r="IU1256" s="4"/>
      <c r="IV1256" s="4"/>
    </row>
    <row r="1258" spans="1:256" s="209" customFormat="1">
      <c r="A1258" s="121"/>
      <c r="B1258" s="115"/>
      <c r="C1258" s="116"/>
      <c r="D1258" s="117"/>
      <c r="E1258" s="118"/>
      <c r="F1258" s="119"/>
      <c r="G1258" s="120"/>
      <c r="H1258" s="5"/>
      <c r="I1258" s="39"/>
      <c r="J1258" s="40"/>
      <c r="K1258" s="41"/>
      <c r="L1258" s="37"/>
      <c r="N1258" s="38"/>
      <c r="O1258" s="38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  <c r="AC1258" s="4"/>
      <c r="AD1258" s="4"/>
      <c r="AE1258" s="4"/>
      <c r="AF1258" s="4"/>
      <c r="AG1258" s="4"/>
      <c r="AH1258" s="4"/>
      <c r="AI1258" s="4"/>
      <c r="AJ1258" s="4"/>
      <c r="AK1258" s="4"/>
      <c r="AL1258" s="4"/>
      <c r="AM1258" s="4"/>
      <c r="AN1258" s="4"/>
      <c r="AO1258" s="4"/>
      <c r="AP1258" s="4"/>
      <c r="AQ1258" s="4"/>
      <c r="AR1258" s="4"/>
      <c r="AS1258" s="4"/>
      <c r="AT1258" s="4"/>
      <c r="AU1258" s="4"/>
      <c r="AV1258" s="4"/>
      <c r="AW1258" s="4"/>
      <c r="AX1258" s="4"/>
      <c r="AY1258" s="4"/>
      <c r="AZ1258" s="4"/>
      <c r="BA1258" s="4"/>
      <c r="BB1258" s="4"/>
      <c r="BC1258" s="4"/>
      <c r="BD1258" s="4"/>
      <c r="BE1258" s="4"/>
      <c r="BF1258" s="4"/>
      <c r="BG1258" s="4"/>
      <c r="BH1258" s="4"/>
      <c r="BI1258" s="4"/>
      <c r="BJ1258" s="4"/>
      <c r="BK1258" s="4"/>
      <c r="BL1258" s="4"/>
      <c r="BM1258" s="4"/>
      <c r="BN1258" s="4"/>
      <c r="BO1258" s="4"/>
      <c r="BP1258" s="4"/>
      <c r="BQ1258" s="4"/>
      <c r="BR1258" s="4"/>
      <c r="BS1258" s="4"/>
      <c r="BT1258" s="4"/>
      <c r="BU1258" s="4"/>
      <c r="BV1258" s="4"/>
      <c r="BW1258" s="4"/>
      <c r="BX1258" s="4"/>
      <c r="BY1258" s="4"/>
      <c r="BZ1258" s="4"/>
      <c r="CA1258" s="4"/>
      <c r="CB1258" s="4"/>
      <c r="CC1258" s="4"/>
      <c r="CD1258" s="4"/>
      <c r="CE1258" s="4"/>
      <c r="CF1258" s="4"/>
      <c r="CG1258" s="4"/>
      <c r="CH1258" s="4"/>
      <c r="CI1258" s="4"/>
      <c r="CJ1258" s="4"/>
      <c r="CK1258" s="4"/>
      <c r="CL1258" s="4"/>
      <c r="CM1258" s="4"/>
      <c r="CN1258" s="4"/>
      <c r="CO1258" s="4"/>
      <c r="CP1258" s="4"/>
      <c r="CQ1258" s="4"/>
      <c r="CR1258" s="4"/>
      <c r="CS1258" s="4"/>
      <c r="CT1258" s="4"/>
      <c r="CU1258" s="4"/>
      <c r="CV1258" s="4"/>
      <c r="CW1258" s="4"/>
      <c r="CX1258" s="4"/>
      <c r="CY1258" s="4"/>
      <c r="CZ1258" s="4"/>
      <c r="DA1258" s="4"/>
      <c r="DB1258" s="4"/>
      <c r="DC1258" s="4"/>
      <c r="DD1258" s="4"/>
      <c r="DE1258" s="4"/>
      <c r="DF1258" s="4"/>
      <c r="DG1258" s="4"/>
      <c r="DH1258" s="4"/>
      <c r="DI1258" s="4"/>
      <c r="DJ1258" s="4"/>
      <c r="DK1258" s="4"/>
      <c r="DL1258" s="4"/>
      <c r="DM1258" s="4"/>
      <c r="DN1258" s="4"/>
      <c r="DO1258" s="4"/>
      <c r="DP1258" s="4"/>
      <c r="DQ1258" s="4"/>
      <c r="DR1258" s="4"/>
      <c r="DS1258" s="4"/>
      <c r="DT1258" s="4"/>
      <c r="DU1258" s="4"/>
      <c r="DV1258" s="4"/>
      <c r="DW1258" s="4"/>
      <c r="DX1258" s="4"/>
      <c r="DY1258" s="4"/>
      <c r="DZ1258" s="4"/>
      <c r="EA1258" s="4"/>
      <c r="EB1258" s="4"/>
      <c r="EC1258" s="4"/>
      <c r="ED1258" s="4"/>
      <c r="EE1258" s="4"/>
      <c r="EF1258" s="4"/>
      <c r="EG1258" s="4"/>
      <c r="EH1258" s="4"/>
      <c r="EI1258" s="4"/>
      <c r="EJ1258" s="4"/>
      <c r="EK1258" s="4"/>
      <c r="EL1258" s="4"/>
      <c r="EM1258" s="4"/>
      <c r="EN1258" s="4"/>
      <c r="EO1258" s="4"/>
      <c r="EP1258" s="4"/>
      <c r="EQ1258" s="4"/>
      <c r="ER1258" s="4"/>
      <c r="ES1258" s="4"/>
      <c r="ET1258" s="4"/>
      <c r="EU1258" s="4"/>
      <c r="EV1258" s="4"/>
      <c r="EW1258" s="4"/>
      <c r="EX1258" s="4"/>
      <c r="EY1258" s="4"/>
      <c r="EZ1258" s="4"/>
      <c r="FA1258" s="4"/>
      <c r="FB1258" s="4"/>
      <c r="FC1258" s="4"/>
      <c r="FD1258" s="4"/>
      <c r="FE1258" s="4"/>
      <c r="FF1258" s="4"/>
      <c r="FG1258" s="4"/>
      <c r="FH1258" s="4"/>
      <c r="FI1258" s="4"/>
      <c r="FJ1258" s="4"/>
      <c r="FK1258" s="4"/>
      <c r="FL1258" s="4"/>
      <c r="FM1258" s="4"/>
      <c r="FN1258" s="4"/>
      <c r="FO1258" s="4"/>
      <c r="FP1258" s="4"/>
      <c r="FQ1258" s="4"/>
      <c r="FR1258" s="4"/>
      <c r="FS1258" s="4"/>
      <c r="FT1258" s="4"/>
      <c r="FU1258" s="4"/>
      <c r="FV1258" s="4"/>
      <c r="FW1258" s="4"/>
      <c r="FX1258" s="4"/>
      <c r="FY1258" s="4"/>
      <c r="FZ1258" s="4"/>
      <c r="GA1258" s="4"/>
      <c r="GB1258" s="4"/>
      <c r="GC1258" s="4"/>
      <c r="GD1258" s="4"/>
      <c r="GE1258" s="4"/>
      <c r="GF1258" s="4"/>
      <c r="GG1258" s="4"/>
      <c r="GH1258" s="4"/>
      <c r="GI1258" s="4"/>
      <c r="GJ1258" s="4"/>
      <c r="GK1258" s="4"/>
      <c r="GL1258" s="4"/>
      <c r="GM1258" s="4"/>
      <c r="GN1258" s="4"/>
      <c r="GO1258" s="4"/>
      <c r="GP1258" s="4"/>
      <c r="GQ1258" s="4"/>
      <c r="GR1258" s="4"/>
      <c r="GS1258" s="4"/>
      <c r="GT1258" s="4"/>
      <c r="GU1258" s="4"/>
      <c r="GV1258" s="4"/>
      <c r="GW1258" s="4"/>
      <c r="GX1258" s="4"/>
      <c r="GY1258" s="4"/>
      <c r="GZ1258" s="4"/>
      <c r="HA1258" s="4"/>
      <c r="HB1258" s="4"/>
      <c r="HC1258" s="4"/>
      <c r="HD1258" s="4"/>
      <c r="HE1258" s="4"/>
      <c r="HF1258" s="4"/>
      <c r="HG1258" s="4"/>
      <c r="HH1258" s="4"/>
      <c r="HI1258" s="4"/>
      <c r="HJ1258" s="4"/>
      <c r="HK1258" s="4"/>
      <c r="HL1258" s="4"/>
      <c r="HM1258" s="4"/>
      <c r="HN1258" s="4"/>
      <c r="HO1258" s="4"/>
      <c r="HP1258" s="4"/>
      <c r="HQ1258" s="4"/>
      <c r="HR1258" s="4"/>
      <c r="HS1258" s="4"/>
      <c r="HT1258" s="4"/>
      <c r="HU1258" s="4"/>
      <c r="HV1258" s="4"/>
      <c r="HW1258" s="4"/>
      <c r="HX1258" s="4"/>
      <c r="HY1258" s="4"/>
      <c r="HZ1258" s="4"/>
      <c r="IA1258" s="4"/>
      <c r="IB1258" s="4"/>
      <c r="IC1258" s="4"/>
      <c r="ID1258" s="4"/>
      <c r="IE1258" s="4"/>
      <c r="IF1258" s="4"/>
      <c r="IG1258" s="4"/>
      <c r="IH1258" s="4"/>
      <c r="II1258" s="4"/>
      <c r="IJ1258" s="4"/>
      <c r="IK1258" s="4"/>
      <c r="IL1258" s="4"/>
      <c r="IM1258" s="4"/>
      <c r="IN1258" s="4"/>
      <c r="IO1258" s="4"/>
      <c r="IP1258" s="4"/>
      <c r="IQ1258" s="4"/>
      <c r="IR1258" s="4"/>
      <c r="IS1258" s="4"/>
      <c r="IT1258" s="4"/>
      <c r="IU1258" s="4"/>
      <c r="IV1258" s="4"/>
    </row>
    <row r="1260" spans="1:256" s="209" customFormat="1">
      <c r="A1260" s="121"/>
      <c r="B1260" s="115"/>
      <c r="C1260" s="116"/>
      <c r="D1260" s="117"/>
      <c r="E1260" s="118"/>
      <c r="F1260" s="119"/>
      <c r="G1260" s="120"/>
      <c r="H1260" s="5"/>
      <c r="I1260" s="39"/>
      <c r="J1260" s="40"/>
      <c r="K1260" s="41"/>
      <c r="L1260" s="37"/>
      <c r="N1260" s="38"/>
      <c r="O1260" s="38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  <c r="AC1260" s="4"/>
      <c r="AD1260" s="4"/>
      <c r="AE1260" s="4"/>
      <c r="AF1260" s="4"/>
      <c r="AG1260" s="4"/>
      <c r="AH1260" s="4"/>
      <c r="AI1260" s="4"/>
      <c r="AJ1260" s="4"/>
      <c r="AK1260" s="4"/>
      <c r="AL1260" s="4"/>
      <c r="AM1260" s="4"/>
      <c r="AN1260" s="4"/>
      <c r="AO1260" s="4"/>
      <c r="AP1260" s="4"/>
      <c r="AQ1260" s="4"/>
      <c r="AR1260" s="4"/>
      <c r="AS1260" s="4"/>
      <c r="AT1260" s="4"/>
      <c r="AU1260" s="4"/>
      <c r="AV1260" s="4"/>
      <c r="AW1260" s="4"/>
      <c r="AX1260" s="4"/>
      <c r="AY1260" s="4"/>
      <c r="AZ1260" s="4"/>
      <c r="BA1260" s="4"/>
      <c r="BB1260" s="4"/>
      <c r="BC1260" s="4"/>
      <c r="BD1260" s="4"/>
      <c r="BE1260" s="4"/>
      <c r="BF1260" s="4"/>
      <c r="BG1260" s="4"/>
      <c r="BH1260" s="4"/>
      <c r="BI1260" s="4"/>
      <c r="BJ1260" s="4"/>
      <c r="BK1260" s="4"/>
      <c r="BL1260" s="4"/>
      <c r="BM1260" s="4"/>
      <c r="BN1260" s="4"/>
      <c r="BO1260" s="4"/>
      <c r="BP1260" s="4"/>
      <c r="BQ1260" s="4"/>
      <c r="BR1260" s="4"/>
      <c r="BS1260" s="4"/>
      <c r="BT1260" s="4"/>
      <c r="BU1260" s="4"/>
      <c r="BV1260" s="4"/>
      <c r="BW1260" s="4"/>
      <c r="BX1260" s="4"/>
      <c r="BY1260" s="4"/>
      <c r="BZ1260" s="4"/>
      <c r="CA1260" s="4"/>
      <c r="CB1260" s="4"/>
      <c r="CC1260" s="4"/>
      <c r="CD1260" s="4"/>
      <c r="CE1260" s="4"/>
      <c r="CF1260" s="4"/>
      <c r="CG1260" s="4"/>
      <c r="CH1260" s="4"/>
      <c r="CI1260" s="4"/>
      <c r="CJ1260" s="4"/>
      <c r="CK1260" s="4"/>
      <c r="CL1260" s="4"/>
      <c r="CM1260" s="4"/>
      <c r="CN1260" s="4"/>
      <c r="CO1260" s="4"/>
      <c r="CP1260" s="4"/>
      <c r="CQ1260" s="4"/>
      <c r="CR1260" s="4"/>
      <c r="CS1260" s="4"/>
      <c r="CT1260" s="4"/>
      <c r="CU1260" s="4"/>
      <c r="CV1260" s="4"/>
      <c r="CW1260" s="4"/>
      <c r="CX1260" s="4"/>
      <c r="CY1260" s="4"/>
      <c r="CZ1260" s="4"/>
      <c r="DA1260" s="4"/>
      <c r="DB1260" s="4"/>
      <c r="DC1260" s="4"/>
      <c r="DD1260" s="4"/>
      <c r="DE1260" s="4"/>
      <c r="DF1260" s="4"/>
      <c r="DG1260" s="4"/>
      <c r="DH1260" s="4"/>
      <c r="DI1260" s="4"/>
      <c r="DJ1260" s="4"/>
      <c r="DK1260" s="4"/>
      <c r="DL1260" s="4"/>
      <c r="DM1260" s="4"/>
      <c r="DN1260" s="4"/>
      <c r="DO1260" s="4"/>
      <c r="DP1260" s="4"/>
      <c r="DQ1260" s="4"/>
      <c r="DR1260" s="4"/>
      <c r="DS1260" s="4"/>
      <c r="DT1260" s="4"/>
      <c r="DU1260" s="4"/>
      <c r="DV1260" s="4"/>
      <c r="DW1260" s="4"/>
      <c r="DX1260" s="4"/>
      <c r="DY1260" s="4"/>
      <c r="DZ1260" s="4"/>
      <c r="EA1260" s="4"/>
      <c r="EB1260" s="4"/>
      <c r="EC1260" s="4"/>
      <c r="ED1260" s="4"/>
      <c r="EE1260" s="4"/>
      <c r="EF1260" s="4"/>
      <c r="EG1260" s="4"/>
      <c r="EH1260" s="4"/>
      <c r="EI1260" s="4"/>
      <c r="EJ1260" s="4"/>
      <c r="EK1260" s="4"/>
      <c r="EL1260" s="4"/>
      <c r="EM1260" s="4"/>
      <c r="EN1260" s="4"/>
      <c r="EO1260" s="4"/>
      <c r="EP1260" s="4"/>
      <c r="EQ1260" s="4"/>
      <c r="ER1260" s="4"/>
      <c r="ES1260" s="4"/>
      <c r="ET1260" s="4"/>
      <c r="EU1260" s="4"/>
      <c r="EV1260" s="4"/>
      <c r="EW1260" s="4"/>
      <c r="EX1260" s="4"/>
      <c r="EY1260" s="4"/>
      <c r="EZ1260" s="4"/>
      <c r="FA1260" s="4"/>
      <c r="FB1260" s="4"/>
      <c r="FC1260" s="4"/>
      <c r="FD1260" s="4"/>
      <c r="FE1260" s="4"/>
      <c r="FF1260" s="4"/>
      <c r="FG1260" s="4"/>
      <c r="FH1260" s="4"/>
      <c r="FI1260" s="4"/>
      <c r="FJ1260" s="4"/>
      <c r="FK1260" s="4"/>
      <c r="FL1260" s="4"/>
      <c r="FM1260" s="4"/>
      <c r="FN1260" s="4"/>
      <c r="FO1260" s="4"/>
      <c r="FP1260" s="4"/>
      <c r="FQ1260" s="4"/>
      <c r="FR1260" s="4"/>
      <c r="FS1260" s="4"/>
      <c r="FT1260" s="4"/>
      <c r="FU1260" s="4"/>
      <c r="FV1260" s="4"/>
      <c r="FW1260" s="4"/>
      <c r="FX1260" s="4"/>
      <c r="FY1260" s="4"/>
      <c r="FZ1260" s="4"/>
      <c r="GA1260" s="4"/>
      <c r="GB1260" s="4"/>
      <c r="GC1260" s="4"/>
      <c r="GD1260" s="4"/>
      <c r="GE1260" s="4"/>
      <c r="GF1260" s="4"/>
      <c r="GG1260" s="4"/>
      <c r="GH1260" s="4"/>
      <c r="GI1260" s="4"/>
      <c r="GJ1260" s="4"/>
      <c r="GK1260" s="4"/>
      <c r="GL1260" s="4"/>
      <c r="GM1260" s="4"/>
      <c r="GN1260" s="4"/>
      <c r="GO1260" s="4"/>
      <c r="GP1260" s="4"/>
      <c r="GQ1260" s="4"/>
      <c r="GR1260" s="4"/>
      <c r="GS1260" s="4"/>
      <c r="GT1260" s="4"/>
      <c r="GU1260" s="4"/>
      <c r="GV1260" s="4"/>
      <c r="GW1260" s="4"/>
      <c r="GX1260" s="4"/>
      <c r="GY1260" s="4"/>
      <c r="GZ1260" s="4"/>
      <c r="HA1260" s="4"/>
      <c r="HB1260" s="4"/>
      <c r="HC1260" s="4"/>
      <c r="HD1260" s="4"/>
      <c r="HE1260" s="4"/>
      <c r="HF1260" s="4"/>
      <c r="HG1260" s="4"/>
      <c r="HH1260" s="4"/>
      <c r="HI1260" s="4"/>
      <c r="HJ1260" s="4"/>
      <c r="HK1260" s="4"/>
      <c r="HL1260" s="4"/>
      <c r="HM1260" s="4"/>
      <c r="HN1260" s="4"/>
      <c r="HO1260" s="4"/>
      <c r="HP1260" s="4"/>
      <c r="HQ1260" s="4"/>
      <c r="HR1260" s="4"/>
      <c r="HS1260" s="4"/>
      <c r="HT1260" s="4"/>
      <c r="HU1260" s="4"/>
      <c r="HV1260" s="4"/>
      <c r="HW1260" s="4"/>
      <c r="HX1260" s="4"/>
      <c r="HY1260" s="4"/>
      <c r="HZ1260" s="4"/>
      <c r="IA1260" s="4"/>
      <c r="IB1260" s="4"/>
      <c r="IC1260" s="4"/>
      <c r="ID1260" s="4"/>
      <c r="IE1260" s="4"/>
      <c r="IF1260" s="4"/>
      <c r="IG1260" s="4"/>
      <c r="IH1260" s="4"/>
      <c r="II1260" s="4"/>
      <c r="IJ1260" s="4"/>
      <c r="IK1260" s="4"/>
      <c r="IL1260" s="4"/>
      <c r="IM1260" s="4"/>
      <c r="IN1260" s="4"/>
      <c r="IO1260" s="4"/>
      <c r="IP1260" s="4"/>
      <c r="IQ1260" s="4"/>
      <c r="IR1260" s="4"/>
      <c r="IS1260" s="4"/>
      <c r="IT1260" s="4"/>
      <c r="IU1260" s="4"/>
      <c r="IV1260" s="4"/>
    </row>
    <row r="1261" spans="1:256" s="209" customFormat="1">
      <c r="A1261" s="121"/>
      <c r="B1261" s="115"/>
      <c r="C1261" s="116"/>
      <c r="D1261" s="117"/>
      <c r="E1261" s="118"/>
      <c r="F1261" s="119"/>
      <c r="G1261" s="120"/>
      <c r="H1261" s="5"/>
      <c r="I1261" s="39"/>
      <c r="J1261" s="40"/>
      <c r="K1261" s="41"/>
      <c r="L1261" s="37"/>
      <c r="N1261" s="38"/>
      <c r="O1261" s="38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  <c r="AC1261" s="4"/>
      <c r="AD1261" s="4"/>
      <c r="AE1261" s="4"/>
      <c r="AF1261" s="4"/>
      <c r="AG1261" s="4"/>
      <c r="AH1261" s="4"/>
      <c r="AI1261" s="4"/>
      <c r="AJ1261" s="4"/>
      <c r="AK1261" s="4"/>
      <c r="AL1261" s="4"/>
      <c r="AM1261" s="4"/>
      <c r="AN1261" s="4"/>
      <c r="AO1261" s="4"/>
      <c r="AP1261" s="4"/>
      <c r="AQ1261" s="4"/>
      <c r="AR1261" s="4"/>
      <c r="AS1261" s="4"/>
      <c r="AT1261" s="4"/>
      <c r="AU1261" s="4"/>
      <c r="AV1261" s="4"/>
      <c r="AW1261" s="4"/>
      <c r="AX1261" s="4"/>
      <c r="AY1261" s="4"/>
      <c r="AZ1261" s="4"/>
      <c r="BA1261" s="4"/>
      <c r="BB1261" s="4"/>
      <c r="BC1261" s="4"/>
      <c r="BD1261" s="4"/>
      <c r="BE1261" s="4"/>
      <c r="BF1261" s="4"/>
      <c r="BG1261" s="4"/>
      <c r="BH1261" s="4"/>
      <c r="BI1261" s="4"/>
      <c r="BJ1261" s="4"/>
      <c r="BK1261" s="4"/>
      <c r="BL1261" s="4"/>
      <c r="BM1261" s="4"/>
      <c r="BN1261" s="4"/>
      <c r="BO1261" s="4"/>
      <c r="BP1261" s="4"/>
      <c r="BQ1261" s="4"/>
      <c r="BR1261" s="4"/>
      <c r="BS1261" s="4"/>
      <c r="BT1261" s="4"/>
      <c r="BU1261" s="4"/>
      <c r="BV1261" s="4"/>
      <c r="BW1261" s="4"/>
      <c r="BX1261" s="4"/>
      <c r="BY1261" s="4"/>
      <c r="BZ1261" s="4"/>
      <c r="CA1261" s="4"/>
      <c r="CB1261" s="4"/>
      <c r="CC1261" s="4"/>
      <c r="CD1261" s="4"/>
      <c r="CE1261" s="4"/>
      <c r="CF1261" s="4"/>
      <c r="CG1261" s="4"/>
      <c r="CH1261" s="4"/>
      <c r="CI1261" s="4"/>
      <c r="CJ1261" s="4"/>
      <c r="CK1261" s="4"/>
      <c r="CL1261" s="4"/>
      <c r="CM1261" s="4"/>
      <c r="CN1261" s="4"/>
      <c r="CO1261" s="4"/>
      <c r="CP1261" s="4"/>
      <c r="CQ1261" s="4"/>
      <c r="CR1261" s="4"/>
      <c r="CS1261" s="4"/>
      <c r="CT1261" s="4"/>
      <c r="CU1261" s="4"/>
      <c r="CV1261" s="4"/>
      <c r="CW1261" s="4"/>
      <c r="CX1261" s="4"/>
      <c r="CY1261" s="4"/>
      <c r="CZ1261" s="4"/>
      <c r="DA1261" s="4"/>
      <c r="DB1261" s="4"/>
      <c r="DC1261" s="4"/>
      <c r="DD1261" s="4"/>
      <c r="DE1261" s="4"/>
      <c r="DF1261" s="4"/>
      <c r="DG1261" s="4"/>
      <c r="DH1261" s="4"/>
      <c r="DI1261" s="4"/>
      <c r="DJ1261" s="4"/>
      <c r="DK1261" s="4"/>
      <c r="DL1261" s="4"/>
      <c r="DM1261" s="4"/>
      <c r="DN1261" s="4"/>
      <c r="DO1261" s="4"/>
      <c r="DP1261" s="4"/>
      <c r="DQ1261" s="4"/>
      <c r="DR1261" s="4"/>
      <c r="DS1261" s="4"/>
      <c r="DT1261" s="4"/>
      <c r="DU1261" s="4"/>
      <c r="DV1261" s="4"/>
      <c r="DW1261" s="4"/>
      <c r="DX1261" s="4"/>
      <c r="DY1261" s="4"/>
      <c r="DZ1261" s="4"/>
      <c r="EA1261" s="4"/>
      <c r="EB1261" s="4"/>
      <c r="EC1261" s="4"/>
      <c r="ED1261" s="4"/>
      <c r="EE1261" s="4"/>
      <c r="EF1261" s="4"/>
      <c r="EG1261" s="4"/>
      <c r="EH1261" s="4"/>
      <c r="EI1261" s="4"/>
      <c r="EJ1261" s="4"/>
      <c r="EK1261" s="4"/>
      <c r="EL1261" s="4"/>
      <c r="EM1261" s="4"/>
      <c r="EN1261" s="4"/>
      <c r="EO1261" s="4"/>
      <c r="EP1261" s="4"/>
      <c r="EQ1261" s="4"/>
      <c r="ER1261" s="4"/>
      <c r="ES1261" s="4"/>
      <c r="ET1261" s="4"/>
      <c r="EU1261" s="4"/>
      <c r="EV1261" s="4"/>
      <c r="EW1261" s="4"/>
      <c r="EX1261" s="4"/>
      <c r="EY1261" s="4"/>
      <c r="EZ1261" s="4"/>
      <c r="FA1261" s="4"/>
      <c r="FB1261" s="4"/>
      <c r="FC1261" s="4"/>
      <c r="FD1261" s="4"/>
      <c r="FE1261" s="4"/>
      <c r="FF1261" s="4"/>
      <c r="FG1261" s="4"/>
      <c r="FH1261" s="4"/>
      <c r="FI1261" s="4"/>
      <c r="FJ1261" s="4"/>
      <c r="FK1261" s="4"/>
      <c r="FL1261" s="4"/>
      <c r="FM1261" s="4"/>
      <c r="FN1261" s="4"/>
      <c r="FO1261" s="4"/>
      <c r="FP1261" s="4"/>
      <c r="FQ1261" s="4"/>
      <c r="FR1261" s="4"/>
      <c r="FS1261" s="4"/>
      <c r="FT1261" s="4"/>
      <c r="FU1261" s="4"/>
      <c r="FV1261" s="4"/>
      <c r="FW1261" s="4"/>
      <c r="FX1261" s="4"/>
      <c r="FY1261" s="4"/>
      <c r="FZ1261" s="4"/>
      <c r="GA1261" s="4"/>
      <c r="GB1261" s="4"/>
      <c r="GC1261" s="4"/>
      <c r="GD1261" s="4"/>
      <c r="GE1261" s="4"/>
      <c r="GF1261" s="4"/>
      <c r="GG1261" s="4"/>
      <c r="GH1261" s="4"/>
      <c r="GI1261" s="4"/>
      <c r="GJ1261" s="4"/>
      <c r="GK1261" s="4"/>
      <c r="GL1261" s="4"/>
      <c r="GM1261" s="4"/>
      <c r="GN1261" s="4"/>
      <c r="GO1261" s="4"/>
      <c r="GP1261" s="4"/>
      <c r="GQ1261" s="4"/>
      <c r="GR1261" s="4"/>
      <c r="GS1261" s="4"/>
      <c r="GT1261" s="4"/>
      <c r="GU1261" s="4"/>
      <c r="GV1261" s="4"/>
      <c r="GW1261" s="4"/>
      <c r="GX1261" s="4"/>
      <c r="GY1261" s="4"/>
      <c r="GZ1261" s="4"/>
      <c r="HA1261" s="4"/>
      <c r="HB1261" s="4"/>
      <c r="HC1261" s="4"/>
      <c r="HD1261" s="4"/>
      <c r="HE1261" s="4"/>
      <c r="HF1261" s="4"/>
      <c r="HG1261" s="4"/>
      <c r="HH1261" s="4"/>
      <c r="HI1261" s="4"/>
      <c r="HJ1261" s="4"/>
      <c r="HK1261" s="4"/>
      <c r="HL1261" s="4"/>
      <c r="HM1261" s="4"/>
      <c r="HN1261" s="4"/>
      <c r="HO1261" s="4"/>
      <c r="HP1261" s="4"/>
      <c r="HQ1261" s="4"/>
      <c r="HR1261" s="4"/>
      <c r="HS1261" s="4"/>
      <c r="HT1261" s="4"/>
      <c r="HU1261" s="4"/>
      <c r="HV1261" s="4"/>
      <c r="HW1261" s="4"/>
      <c r="HX1261" s="4"/>
      <c r="HY1261" s="4"/>
      <c r="HZ1261" s="4"/>
      <c r="IA1261" s="4"/>
      <c r="IB1261" s="4"/>
      <c r="IC1261" s="4"/>
      <c r="ID1261" s="4"/>
      <c r="IE1261" s="4"/>
      <c r="IF1261" s="4"/>
      <c r="IG1261" s="4"/>
      <c r="IH1261" s="4"/>
      <c r="II1261" s="4"/>
      <c r="IJ1261" s="4"/>
      <c r="IK1261" s="4"/>
      <c r="IL1261" s="4"/>
      <c r="IM1261" s="4"/>
      <c r="IN1261" s="4"/>
      <c r="IO1261" s="4"/>
      <c r="IP1261" s="4"/>
      <c r="IQ1261" s="4"/>
      <c r="IR1261" s="4"/>
      <c r="IS1261" s="4"/>
      <c r="IT1261" s="4"/>
      <c r="IU1261" s="4"/>
      <c r="IV1261" s="4"/>
    </row>
    <row r="1262" spans="1:256" s="209" customFormat="1">
      <c r="A1262" s="121"/>
      <c r="B1262" s="115"/>
      <c r="C1262" s="116"/>
      <c r="D1262" s="117"/>
      <c r="E1262" s="118"/>
      <c r="F1262" s="119"/>
      <c r="G1262" s="120"/>
      <c r="H1262" s="5"/>
      <c r="I1262" s="39"/>
      <c r="J1262" s="40"/>
      <c r="K1262" s="41"/>
      <c r="L1262" s="37"/>
      <c r="N1262" s="38"/>
      <c r="O1262" s="38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  <c r="AL1262" s="4"/>
      <c r="AM1262" s="4"/>
      <c r="AN1262" s="4"/>
      <c r="AO1262" s="4"/>
      <c r="AP1262" s="4"/>
      <c r="AQ1262" s="4"/>
      <c r="AR1262" s="4"/>
      <c r="AS1262" s="4"/>
      <c r="AT1262" s="4"/>
      <c r="AU1262" s="4"/>
      <c r="AV1262" s="4"/>
      <c r="AW1262" s="4"/>
      <c r="AX1262" s="4"/>
      <c r="AY1262" s="4"/>
      <c r="AZ1262" s="4"/>
      <c r="BA1262" s="4"/>
      <c r="BB1262" s="4"/>
      <c r="BC1262" s="4"/>
      <c r="BD1262" s="4"/>
      <c r="BE1262" s="4"/>
      <c r="BF1262" s="4"/>
      <c r="BG1262" s="4"/>
      <c r="BH1262" s="4"/>
      <c r="BI1262" s="4"/>
      <c r="BJ1262" s="4"/>
      <c r="BK1262" s="4"/>
      <c r="BL1262" s="4"/>
      <c r="BM1262" s="4"/>
      <c r="BN1262" s="4"/>
      <c r="BO1262" s="4"/>
      <c r="BP1262" s="4"/>
      <c r="BQ1262" s="4"/>
      <c r="BR1262" s="4"/>
      <c r="BS1262" s="4"/>
      <c r="BT1262" s="4"/>
      <c r="BU1262" s="4"/>
      <c r="BV1262" s="4"/>
      <c r="BW1262" s="4"/>
      <c r="BX1262" s="4"/>
      <c r="BY1262" s="4"/>
      <c r="BZ1262" s="4"/>
      <c r="CA1262" s="4"/>
      <c r="CB1262" s="4"/>
      <c r="CC1262" s="4"/>
      <c r="CD1262" s="4"/>
      <c r="CE1262" s="4"/>
      <c r="CF1262" s="4"/>
      <c r="CG1262" s="4"/>
      <c r="CH1262" s="4"/>
      <c r="CI1262" s="4"/>
      <c r="CJ1262" s="4"/>
      <c r="CK1262" s="4"/>
      <c r="CL1262" s="4"/>
      <c r="CM1262" s="4"/>
      <c r="CN1262" s="4"/>
      <c r="CO1262" s="4"/>
      <c r="CP1262" s="4"/>
      <c r="CQ1262" s="4"/>
      <c r="CR1262" s="4"/>
      <c r="CS1262" s="4"/>
      <c r="CT1262" s="4"/>
      <c r="CU1262" s="4"/>
      <c r="CV1262" s="4"/>
      <c r="CW1262" s="4"/>
      <c r="CX1262" s="4"/>
      <c r="CY1262" s="4"/>
      <c r="CZ1262" s="4"/>
      <c r="DA1262" s="4"/>
      <c r="DB1262" s="4"/>
      <c r="DC1262" s="4"/>
      <c r="DD1262" s="4"/>
      <c r="DE1262" s="4"/>
      <c r="DF1262" s="4"/>
      <c r="DG1262" s="4"/>
      <c r="DH1262" s="4"/>
      <c r="DI1262" s="4"/>
      <c r="DJ1262" s="4"/>
      <c r="DK1262" s="4"/>
      <c r="DL1262" s="4"/>
      <c r="DM1262" s="4"/>
      <c r="DN1262" s="4"/>
      <c r="DO1262" s="4"/>
      <c r="DP1262" s="4"/>
      <c r="DQ1262" s="4"/>
      <c r="DR1262" s="4"/>
      <c r="DS1262" s="4"/>
      <c r="DT1262" s="4"/>
      <c r="DU1262" s="4"/>
      <c r="DV1262" s="4"/>
      <c r="DW1262" s="4"/>
      <c r="DX1262" s="4"/>
      <c r="DY1262" s="4"/>
      <c r="DZ1262" s="4"/>
      <c r="EA1262" s="4"/>
      <c r="EB1262" s="4"/>
      <c r="EC1262" s="4"/>
      <c r="ED1262" s="4"/>
      <c r="EE1262" s="4"/>
      <c r="EF1262" s="4"/>
      <c r="EG1262" s="4"/>
      <c r="EH1262" s="4"/>
      <c r="EI1262" s="4"/>
      <c r="EJ1262" s="4"/>
      <c r="EK1262" s="4"/>
      <c r="EL1262" s="4"/>
      <c r="EM1262" s="4"/>
      <c r="EN1262" s="4"/>
      <c r="EO1262" s="4"/>
      <c r="EP1262" s="4"/>
      <c r="EQ1262" s="4"/>
      <c r="ER1262" s="4"/>
      <c r="ES1262" s="4"/>
      <c r="ET1262" s="4"/>
      <c r="EU1262" s="4"/>
      <c r="EV1262" s="4"/>
      <c r="EW1262" s="4"/>
      <c r="EX1262" s="4"/>
      <c r="EY1262" s="4"/>
      <c r="EZ1262" s="4"/>
      <c r="FA1262" s="4"/>
      <c r="FB1262" s="4"/>
      <c r="FC1262" s="4"/>
      <c r="FD1262" s="4"/>
      <c r="FE1262" s="4"/>
      <c r="FF1262" s="4"/>
      <c r="FG1262" s="4"/>
      <c r="FH1262" s="4"/>
      <c r="FI1262" s="4"/>
      <c r="FJ1262" s="4"/>
      <c r="FK1262" s="4"/>
      <c r="FL1262" s="4"/>
      <c r="FM1262" s="4"/>
      <c r="FN1262" s="4"/>
      <c r="FO1262" s="4"/>
      <c r="FP1262" s="4"/>
      <c r="FQ1262" s="4"/>
      <c r="FR1262" s="4"/>
      <c r="FS1262" s="4"/>
      <c r="FT1262" s="4"/>
      <c r="FU1262" s="4"/>
      <c r="FV1262" s="4"/>
      <c r="FW1262" s="4"/>
      <c r="FX1262" s="4"/>
      <c r="FY1262" s="4"/>
      <c r="FZ1262" s="4"/>
      <c r="GA1262" s="4"/>
      <c r="GB1262" s="4"/>
      <c r="GC1262" s="4"/>
      <c r="GD1262" s="4"/>
      <c r="GE1262" s="4"/>
      <c r="GF1262" s="4"/>
      <c r="GG1262" s="4"/>
      <c r="GH1262" s="4"/>
      <c r="GI1262" s="4"/>
      <c r="GJ1262" s="4"/>
      <c r="GK1262" s="4"/>
      <c r="GL1262" s="4"/>
      <c r="GM1262" s="4"/>
      <c r="GN1262" s="4"/>
      <c r="GO1262" s="4"/>
      <c r="GP1262" s="4"/>
      <c r="GQ1262" s="4"/>
      <c r="GR1262" s="4"/>
      <c r="GS1262" s="4"/>
      <c r="GT1262" s="4"/>
      <c r="GU1262" s="4"/>
      <c r="GV1262" s="4"/>
      <c r="GW1262" s="4"/>
      <c r="GX1262" s="4"/>
      <c r="GY1262" s="4"/>
      <c r="GZ1262" s="4"/>
      <c r="HA1262" s="4"/>
      <c r="HB1262" s="4"/>
      <c r="HC1262" s="4"/>
      <c r="HD1262" s="4"/>
      <c r="HE1262" s="4"/>
      <c r="HF1262" s="4"/>
      <c r="HG1262" s="4"/>
      <c r="HH1262" s="4"/>
      <c r="HI1262" s="4"/>
      <c r="HJ1262" s="4"/>
      <c r="HK1262" s="4"/>
      <c r="HL1262" s="4"/>
      <c r="HM1262" s="4"/>
      <c r="HN1262" s="4"/>
      <c r="HO1262" s="4"/>
      <c r="HP1262" s="4"/>
      <c r="HQ1262" s="4"/>
      <c r="HR1262" s="4"/>
      <c r="HS1262" s="4"/>
      <c r="HT1262" s="4"/>
      <c r="HU1262" s="4"/>
      <c r="HV1262" s="4"/>
      <c r="HW1262" s="4"/>
      <c r="HX1262" s="4"/>
      <c r="HY1262" s="4"/>
      <c r="HZ1262" s="4"/>
      <c r="IA1262" s="4"/>
      <c r="IB1262" s="4"/>
      <c r="IC1262" s="4"/>
      <c r="ID1262" s="4"/>
      <c r="IE1262" s="4"/>
      <c r="IF1262" s="4"/>
      <c r="IG1262" s="4"/>
      <c r="IH1262" s="4"/>
      <c r="II1262" s="4"/>
      <c r="IJ1262" s="4"/>
      <c r="IK1262" s="4"/>
      <c r="IL1262" s="4"/>
      <c r="IM1262" s="4"/>
      <c r="IN1262" s="4"/>
      <c r="IO1262" s="4"/>
      <c r="IP1262" s="4"/>
      <c r="IQ1262" s="4"/>
      <c r="IR1262" s="4"/>
      <c r="IS1262" s="4"/>
      <c r="IT1262" s="4"/>
      <c r="IU1262" s="4"/>
      <c r="IV1262" s="4"/>
    </row>
    <row r="1264" spans="1:256" s="209" customFormat="1">
      <c r="A1264" s="121"/>
      <c r="B1264" s="115"/>
      <c r="C1264" s="116"/>
      <c r="D1264" s="117"/>
      <c r="E1264" s="118"/>
      <c r="F1264" s="119"/>
      <c r="G1264" s="120"/>
      <c r="H1264" s="5"/>
      <c r="I1264" s="39"/>
      <c r="J1264" s="40"/>
      <c r="K1264" s="41"/>
      <c r="L1264" s="37"/>
      <c r="N1264" s="38"/>
      <c r="O1264" s="38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  <c r="AL1264" s="4"/>
      <c r="AM1264" s="4"/>
      <c r="AN1264" s="4"/>
      <c r="AO1264" s="4"/>
      <c r="AP1264" s="4"/>
      <c r="AQ1264" s="4"/>
      <c r="AR1264" s="4"/>
      <c r="AS1264" s="4"/>
      <c r="AT1264" s="4"/>
      <c r="AU1264" s="4"/>
      <c r="AV1264" s="4"/>
      <c r="AW1264" s="4"/>
      <c r="AX1264" s="4"/>
      <c r="AY1264" s="4"/>
      <c r="AZ1264" s="4"/>
      <c r="BA1264" s="4"/>
      <c r="BB1264" s="4"/>
      <c r="BC1264" s="4"/>
      <c r="BD1264" s="4"/>
      <c r="BE1264" s="4"/>
      <c r="BF1264" s="4"/>
      <c r="BG1264" s="4"/>
      <c r="BH1264" s="4"/>
      <c r="BI1264" s="4"/>
      <c r="BJ1264" s="4"/>
      <c r="BK1264" s="4"/>
      <c r="BL1264" s="4"/>
      <c r="BM1264" s="4"/>
      <c r="BN1264" s="4"/>
      <c r="BO1264" s="4"/>
      <c r="BP1264" s="4"/>
      <c r="BQ1264" s="4"/>
      <c r="BR1264" s="4"/>
      <c r="BS1264" s="4"/>
      <c r="BT1264" s="4"/>
      <c r="BU1264" s="4"/>
      <c r="BV1264" s="4"/>
      <c r="BW1264" s="4"/>
      <c r="BX1264" s="4"/>
      <c r="BY1264" s="4"/>
      <c r="BZ1264" s="4"/>
      <c r="CA1264" s="4"/>
      <c r="CB1264" s="4"/>
      <c r="CC1264" s="4"/>
      <c r="CD1264" s="4"/>
      <c r="CE1264" s="4"/>
      <c r="CF1264" s="4"/>
      <c r="CG1264" s="4"/>
      <c r="CH1264" s="4"/>
      <c r="CI1264" s="4"/>
      <c r="CJ1264" s="4"/>
      <c r="CK1264" s="4"/>
      <c r="CL1264" s="4"/>
      <c r="CM1264" s="4"/>
      <c r="CN1264" s="4"/>
      <c r="CO1264" s="4"/>
      <c r="CP1264" s="4"/>
      <c r="CQ1264" s="4"/>
      <c r="CR1264" s="4"/>
      <c r="CS1264" s="4"/>
      <c r="CT1264" s="4"/>
      <c r="CU1264" s="4"/>
      <c r="CV1264" s="4"/>
      <c r="CW1264" s="4"/>
      <c r="CX1264" s="4"/>
      <c r="CY1264" s="4"/>
      <c r="CZ1264" s="4"/>
      <c r="DA1264" s="4"/>
      <c r="DB1264" s="4"/>
      <c r="DC1264" s="4"/>
      <c r="DD1264" s="4"/>
      <c r="DE1264" s="4"/>
      <c r="DF1264" s="4"/>
      <c r="DG1264" s="4"/>
      <c r="DH1264" s="4"/>
      <c r="DI1264" s="4"/>
      <c r="DJ1264" s="4"/>
      <c r="DK1264" s="4"/>
      <c r="DL1264" s="4"/>
      <c r="DM1264" s="4"/>
      <c r="DN1264" s="4"/>
      <c r="DO1264" s="4"/>
      <c r="DP1264" s="4"/>
      <c r="DQ1264" s="4"/>
      <c r="DR1264" s="4"/>
      <c r="DS1264" s="4"/>
      <c r="DT1264" s="4"/>
      <c r="DU1264" s="4"/>
      <c r="DV1264" s="4"/>
      <c r="DW1264" s="4"/>
      <c r="DX1264" s="4"/>
      <c r="DY1264" s="4"/>
      <c r="DZ1264" s="4"/>
      <c r="EA1264" s="4"/>
      <c r="EB1264" s="4"/>
      <c r="EC1264" s="4"/>
      <c r="ED1264" s="4"/>
      <c r="EE1264" s="4"/>
      <c r="EF1264" s="4"/>
      <c r="EG1264" s="4"/>
      <c r="EH1264" s="4"/>
      <c r="EI1264" s="4"/>
      <c r="EJ1264" s="4"/>
      <c r="EK1264" s="4"/>
      <c r="EL1264" s="4"/>
      <c r="EM1264" s="4"/>
      <c r="EN1264" s="4"/>
      <c r="EO1264" s="4"/>
      <c r="EP1264" s="4"/>
      <c r="EQ1264" s="4"/>
      <c r="ER1264" s="4"/>
      <c r="ES1264" s="4"/>
      <c r="ET1264" s="4"/>
      <c r="EU1264" s="4"/>
      <c r="EV1264" s="4"/>
      <c r="EW1264" s="4"/>
      <c r="EX1264" s="4"/>
      <c r="EY1264" s="4"/>
      <c r="EZ1264" s="4"/>
      <c r="FA1264" s="4"/>
      <c r="FB1264" s="4"/>
      <c r="FC1264" s="4"/>
      <c r="FD1264" s="4"/>
      <c r="FE1264" s="4"/>
      <c r="FF1264" s="4"/>
      <c r="FG1264" s="4"/>
      <c r="FH1264" s="4"/>
      <c r="FI1264" s="4"/>
      <c r="FJ1264" s="4"/>
      <c r="FK1264" s="4"/>
      <c r="FL1264" s="4"/>
      <c r="FM1264" s="4"/>
      <c r="FN1264" s="4"/>
      <c r="FO1264" s="4"/>
      <c r="FP1264" s="4"/>
      <c r="FQ1264" s="4"/>
      <c r="FR1264" s="4"/>
      <c r="FS1264" s="4"/>
      <c r="FT1264" s="4"/>
      <c r="FU1264" s="4"/>
      <c r="FV1264" s="4"/>
      <c r="FW1264" s="4"/>
      <c r="FX1264" s="4"/>
      <c r="FY1264" s="4"/>
      <c r="FZ1264" s="4"/>
      <c r="GA1264" s="4"/>
      <c r="GB1264" s="4"/>
      <c r="GC1264" s="4"/>
      <c r="GD1264" s="4"/>
      <c r="GE1264" s="4"/>
      <c r="GF1264" s="4"/>
      <c r="GG1264" s="4"/>
      <c r="GH1264" s="4"/>
      <c r="GI1264" s="4"/>
      <c r="GJ1264" s="4"/>
      <c r="GK1264" s="4"/>
      <c r="GL1264" s="4"/>
      <c r="GM1264" s="4"/>
      <c r="GN1264" s="4"/>
      <c r="GO1264" s="4"/>
      <c r="GP1264" s="4"/>
      <c r="GQ1264" s="4"/>
      <c r="GR1264" s="4"/>
      <c r="GS1264" s="4"/>
      <c r="GT1264" s="4"/>
      <c r="GU1264" s="4"/>
      <c r="GV1264" s="4"/>
      <c r="GW1264" s="4"/>
      <c r="GX1264" s="4"/>
      <c r="GY1264" s="4"/>
      <c r="GZ1264" s="4"/>
      <c r="HA1264" s="4"/>
      <c r="HB1264" s="4"/>
      <c r="HC1264" s="4"/>
      <c r="HD1264" s="4"/>
      <c r="HE1264" s="4"/>
      <c r="HF1264" s="4"/>
      <c r="HG1264" s="4"/>
      <c r="HH1264" s="4"/>
      <c r="HI1264" s="4"/>
      <c r="HJ1264" s="4"/>
      <c r="HK1264" s="4"/>
      <c r="HL1264" s="4"/>
      <c r="HM1264" s="4"/>
      <c r="HN1264" s="4"/>
      <c r="HO1264" s="4"/>
      <c r="HP1264" s="4"/>
      <c r="HQ1264" s="4"/>
      <c r="HR1264" s="4"/>
      <c r="HS1264" s="4"/>
      <c r="HT1264" s="4"/>
      <c r="HU1264" s="4"/>
      <c r="HV1264" s="4"/>
      <c r="HW1264" s="4"/>
      <c r="HX1264" s="4"/>
      <c r="HY1264" s="4"/>
      <c r="HZ1264" s="4"/>
      <c r="IA1264" s="4"/>
      <c r="IB1264" s="4"/>
      <c r="IC1264" s="4"/>
      <c r="ID1264" s="4"/>
      <c r="IE1264" s="4"/>
      <c r="IF1264" s="4"/>
      <c r="IG1264" s="4"/>
      <c r="IH1264" s="4"/>
      <c r="II1264" s="4"/>
      <c r="IJ1264" s="4"/>
      <c r="IK1264" s="4"/>
      <c r="IL1264" s="4"/>
      <c r="IM1264" s="4"/>
      <c r="IN1264" s="4"/>
      <c r="IO1264" s="4"/>
      <c r="IP1264" s="4"/>
      <c r="IQ1264" s="4"/>
      <c r="IR1264" s="4"/>
      <c r="IS1264" s="4"/>
      <c r="IT1264" s="4"/>
      <c r="IU1264" s="4"/>
      <c r="IV1264" s="4"/>
    </row>
    <row r="1266" spans="1:256" s="209" customFormat="1">
      <c r="A1266" s="121"/>
      <c r="B1266" s="115"/>
      <c r="C1266" s="116"/>
      <c r="D1266" s="117"/>
      <c r="E1266" s="118"/>
      <c r="F1266" s="119"/>
      <c r="G1266" s="120"/>
      <c r="H1266" s="5"/>
      <c r="I1266" s="39"/>
      <c r="J1266" s="40"/>
      <c r="K1266" s="41"/>
      <c r="L1266" s="37"/>
      <c r="N1266" s="38"/>
      <c r="O1266" s="38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  <c r="AL1266" s="4"/>
      <c r="AM1266" s="4"/>
      <c r="AN1266" s="4"/>
      <c r="AO1266" s="4"/>
      <c r="AP1266" s="4"/>
      <c r="AQ1266" s="4"/>
      <c r="AR1266" s="4"/>
      <c r="AS1266" s="4"/>
      <c r="AT1266" s="4"/>
      <c r="AU1266" s="4"/>
      <c r="AV1266" s="4"/>
      <c r="AW1266" s="4"/>
      <c r="AX1266" s="4"/>
      <c r="AY1266" s="4"/>
      <c r="AZ1266" s="4"/>
      <c r="BA1266" s="4"/>
      <c r="BB1266" s="4"/>
      <c r="BC1266" s="4"/>
      <c r="BD1266" s="4"/>
      <c r="BE1266" s="4"/>
      <c r="BF1266" s="4"/>
      <c r="BG1266" s="4"/>
      <c r="BH1266" s="4"/>
      <c r="BI1266" s="4"/>
      <c r="BJ1266" s="4"/>
      <c r="BK1266" s="4"/>
      <c r="BL1266" s="4"/>
      <c r="BM1266" s="4"/>
      <c r="BN1266" s="4"/>
      <c r="BO1266" s="4"/>
      <c r="BP1266" s="4"/>
      <c r="BQ1266" s="4"/>
      <c r="BR1266" s="4"/>
      <c r="BS1266" s="4"/>
      <c r="BT1266" s="4"/>
      <c r="BU1266" s="4"/>
      <c r="BV1266" s="4"/>
      <c r="BW1266" s="4"/>
      <c r="BX1266" s="4"/>
      <c r="BY1266" s="4"/>
      <c r="BZ1266" s="4"/>
      <c r="CA1266" s="4"/>
      <c r="CB1266" s="4"/>
      <c r="CC1266" s="4"/>
      <c r="CD1266" s="4"/>
      <c r="CE1266" s="4"/>
      <c r="CF1266" s="4"/>
      <c r="CG1266" s="4"/>
      <c r="CH1266" s="4"/>
      <c r="CI1266" s="4"/>
      <c r="CJ1266" s="4"/>
      <c r="CK1266" s="4"/>
      <c r="CL1266" s="4"/>
      <c r="CM1266" s="4"/>
      <c r="CN1266" s="4"/>
      <c r="CO1266" s="4"/>
      <c r="CP1266" s="4"/>
      <c r="CQ1266" s="4"/>
      <c r="CR1266" s="4"/>
      <c r="CS1266" s="4"/>
      <c r="CT1266" s="4"/>
      <c r="CU1266" s="4"/>
      <c r="CV1266" s="4"/>
      <c r="CW1266" s="4"/>
      <c r="CX1266" s="4"/>
      <c r="CY1266" s="4"/>
      <c r="CZ1266" s="4"/>
      <c r="DA1266" s="4"/>
      <c r="DB1266" s="4"/>
      <c r="DC1266" s="4"/>
      <c r="DD1266" s="4"/>
      <c r="DE1266" s="4"/>
      <c r="DF1266" s="4"/>
      <c r="DG1266" s="4"/>
      <c r="DH1266" s="4"/>
      <c r="DI1266" s="4"/>
      <c r="DJ1266" s="4"/>
      <c r="DK1266" s="4"/>
      <c r="DL1266" s="4"/>
      <c r="DM1266" s="4"/>
      <c r="DN1266" s="4"/>
      <c r="DO1266" s="4"/>
      <c r="DP1266" s="4"/>
      <c r="DQ1266" s="4"/>
      <c r="DR1266" s="4"/>
      <c r="DS1266" s="4"/>
      <c r="DT1266" s="4"/>
      <c r="DU1266" s="4"/>
      <c r="DV1266" s="4"/>
      <c r="DW1266" s="4"/>
      <c r="DX1266" s="4"/>
      <c r="DY1266" s="4"/>
      <c r="DZ1266" s="4"/>
      <c r="EA1266" s="4"/>
      <c r="EB1266" s="4"/>
      <c r="EC1266" s="4"/>
      <c r="ED1266" s="4"/>
      <c r="EE1266" s="4"/>
      <c r="EF1266" s="4"/>
      <c r="EG1266" s="4"/>
      <c r="EH1266" s="4"/>
      <c r="EI1266" s="4"/>
      <c r="EJ1266" s="4"/>
      <c r="EK1266" s="4"/>
      <c r="EL1266" s="4"/>
      <c r="EM1266" s="4"/>
      <c r="EN1266" s="4"/>
      <c r="EO1266" s="4"/>
      <c r="EP1266" s="4"/>
      <c r="EQ1266" s="4"/>
      <c r="ER1266" s="4"/>
      <c r="ES1266" s="4"/>
      <c r="ET1266" s="4"/>
      <c r="EU1266" s="4"/>
      <c r="EV1266" s="4"/>
      <c r="EW1266" s="4"/>
      <c r="EX1266" s="4"/>
      <c r="EY1266" s="4"/>
      <c r="EZ1266" s="4"/>
      <c r="FA1266" s="4"/>
      <c r="FB1266" s="4"/>
      <c r="FC1266" s="4"/>
      <c r="FD1266" s="4"/>
      <c r="FE1266" s="4"/>
      <c r="FF1266" s="4"/>
      <c r="FG1266" s="4"/>
      <c r="FH1266" s="4"/>
      <c r="FI1266" s="4"/>
      <c r="FJ1266" s="4"/>
      <c r="FK1266" s="4"/>
      <c r="FL1266" s="4"/>
      <c r="FM1266" s="4"/>
      <c r="FN1266" s="4"/>
      <c r="FO1266" s="4"/>
      <c r="FP1266" s="4"/>
      <c r="FQ1266" s="4"/>
      <c r="FR1266" s="4"/>
      <c r="FS1266" s="4"/>
      <c r="FT1266" s="4"/>
      <c r="FU1266" s="4"/>
      <c r="FV1266" s="4"/>
      <c r="FW1266" s="4"/>
      <c r="FX1266" s="4"/>
      <c r="FY1266" s="4"/>
      <c r="FZ1266" s="4"/>
      <c r="GA1266" s="4"/>
      <c r="GB1266" s="4"/>
      <c r="GC1266" s="4"/>
      <c r="GD1266" s="4"/>
      <c r="GE1266" s="4"/>
      <c r="GF1266" s="4"/>
      <c r="GG1266" s="4"/>
      <c r="GH1266" s="4"/>
      <c r="GI1266" s="4"/>
      <c r="GJ1266" s="4"/>
      <c r="GK1266" s="4"/>
      <c r="GL1266" s="4"/>
      <c r="GM1266" s="4"/>
      <c r="GN1266" s="4"/>
      <c r="GO1266" s="4"/>
      <c r="GP1266" s="4"/>
      <c r="GQ1266" s="4"/>
      <c r="GR1266" s="4"/>
      <c r="GS1266" s="4"/>
      <c r="GT1266" s="4"/>
      <c r="GU1266" s="4"/>
      <c r="GV1266" s="4"/>
      <c r="GW1266" s="4"/>
      <c r="GX1266" s="4"/>
      <c r="GY1266" s="4"/>
      <c r="GZ1266" s="4"/>
      <c r="HA1266" s="4"/>
      <c r="HB1266" s="4"/>
      <c r="HC1266" s="4"/>
      <c r="HD1266" s="4"/>
      <c r="HE1266" s="4"/>
      <c r="HF1266" s="4"/>
      <c r="HG1266" s="4"/>
      <c r="HH1266" s="4"/>
      <c r="HI1266" s="4"/>
      <c r="HJ1266" s="4"/>
      <c r="HK1266" s="4"/>
      <c r="HL1266" s="4"/>
      <c r="HM1266" s="4"/>
      <c r="HN1266" s="4"/>
      <c r="HO1266" s="4"/>
      <c r="HP1266" s="4"/>
      <c r="HQ1266" s="4"/>
      <c r="HR1266" s="4"/>
      <c r="HS1266" s="4"/>
      <c r="HT1266" s="4"/>
      <c r="HU1266" s="4"/>
      <c r="HV1266" s="4"/>
      <c r="HW1266" s="4"/>
      <c r="HX1266" s="4"/>
      <c r="HY1266" s="4"/>
      <c r="HZ1266" s="4"/>
      <c r="IA1266" s="4"/>
      <c r="IB1266" s="4"/>
      <c r="IC1266" s="4"/>
      <c r="ID1266" s="4"/>
      <c r="IE1266" s="4"/>
      <c r="IF1266" s="4"/>
      <c r="IG1266" s="4"/>
      <c r="IH1266" s="4"/>
      <c r="II1266" s="4"/>
      <c r="IJ1266" s="4"/>
      <c r="IK1266" s="4"/>
      <c r="IL1266" s="4"/>
      <c r="IM1266" s="4"/>
      <c r="IN1266" s="4"/>
      <c r="IO1266" s="4"/>
      <c r="IP1266" s="4"/>
      <c r="IQ1266" s="4"/>
      <c r="IR1266" s="4"/>
      <c r="IS1266" s="4"/>
      <c r="IT1266" s="4"/>
      <c r="IU1266" s="4"/>
      <c r="IV1266" s="4"/>
    </row>
    <row r="1268" spans="1:256" s="209" customFormat="1">
      <c r="A1268" s="121"/>
      <c r="B1268" s="115"/>
      <c r="C1268" s="116"/>
      <c r="D1268" s="117"/>
      <c r="E1268" s="118"/>
      <c r="F1268" s="119"/>
      <c r="G1268" s="120"/>
      <c r="H1268" s="5"/>
      <c r="I1268" s="39"/>
      <c r="J1268" s="40"/>
      <c r="K1268" s="41"/>
      <c r="L1268" s="37"/>
      <c r="N1268" s="38"/>
      <c r="O1268" s="38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  <c r="AL1268" s="4"/>
      <c r="AM1268" s="4"/>
      <c r="AN1268" s="4"/>
      <c r="AO1268" s="4"/>
      <c r="AP1268" s="4"/>
      <c r="AQ1268" s="4"/>
      <c r="AR1268" s="4"/>
      <c r="AS1268" s="4"/>
      <c r="AT1268" s="4"/>
      <c r="AU1268" s="4"/>
      <c r="AV1268" s="4"/>
      <c r="AW1268" s="4"/>
      <c r="AX1268" s="4"/>
      <c r="AY1268" s="4"/>
      <c r="AZ1268" s="4"/>
      <c r="BA1268" s="4"/>
      <c r="BB1268" s="4"/>
      <c r="BC1268" s="4"/>
      <c r="BD1268" s="4"/>
      <c r="BE1268" s="4"/>
      <c r="BF1268" s="4"/>
      <c r="BG1268" s="4"/>
      <c r="BH1268" s="4"/>
      <c r="BI1268" s="4"/>
      <c r="BJ1268" s="4"/>
      <c r="BK1268" s="4"/>
      <c r="BL1268" s="4"/>
      <c r="BM1268" s="4"/>
      <c r="BN1268" s="4"/>
      <c r="BO1268" s="4"/>
      <c r="BP1268" s="4"/>
      <c r="BQ1268" s="4"/>
      <c r="BR1268" s="4"/>
      <c r="BS1268" s="4"/>
      <c r="BT1268" s="4"/>
      <c r="BU1268" s="4"/>
      <c r="BV1268" s="4"/>
      <c r="BW1268" s="4"/>
      <c r="BX1268" s="4"/>
      <c r="BY1268" s="4"/>
      <c r="BZ1268" s="4"/>
      <c r="CA1268" s="4"/>
      <c r="CB1268" s="4"/>
      <c r="CC1268" s="4"/>
      <c r="CD1268" s="4"/>
      <c r="CE1268" s="4"/>
      <c r="CF1268" s="4"/>
      <c r="CG1268" s="4"/>
      <c r="CH1268" s="4"/>
      <c r="CI1268" s="4"/>
      <c r="CJ1268" s="4"/>
      <c r="CK1268" s="4"/>
      <c r="CL1268" s="4"/>
      <c r="CM1268" s="4"/>
      <c r="CN1268" s="4"/>
      <c r="CO1268" s="4"/>
      <c r="CP1268" s="4"/>
      <c r="CQ1268" s="4"/>
      <c r="CR1268" s="4"/>
      <c r="CS1268" s="4"/>
      <c r="CT1268" s="4"/>
      <c r="CU1268" s="4"/>
      <c r="CV1268" s="4"/>
      <c r="CW1268" s="4"/>
      <c r="CX1268" s="4"/>
      <c r="CY1268" s="4"/>
      <c r="CZ1268" s="4"/>
      <c r="DA1268" s="4"/>
      <c r="DB1268" s="4"/>
      <c r="DC1268" s="4"/>
      <c r="DD1268" s="4"/>
      <c r="DE1268" s="4"/>
      <c r="DF1268" s="4"/>
      <c r="DG1268" s="4"/>
      <c r="DH1268" s="4"/>
      <c r="DI1268" s="4"/>
      <c r="DJ1268" s="4"/>
      <c r="DK1268" s="4"/>
      <c r="DL1268" s="4"/>
      <c r="DM1268" s="4"/>
      <c r="DN1268" s="4"/>
      <c r="DO1268" s="4"/>
      <c r="DP1268" s="4"/>
      <c r="DQ1268" s="4"/>
      <c r="DR1268" s="4"/>
      <c r="DS1268" s="4"/>
      <c r="DT1268" s="4"/>
      <c r="DU1268" s="4"/>
      <c r="DV1268" s="4"/>
      <c r="DW1268" s="4"/>
      <c r="DX1268" s="4"/>
      <c r="DY1268" s="4"/>
      <c r="DZ1268" s="4"/>
      <c r="EA1268" s="4"/>
      <c r="EB1268" s="4"/>
      <c r="EC1268" s="4"/>
      <c r="ED1268" s="4"/>
      <c r="EE1268" s="4"/>
      <c r="EF1268" s="4"/>
      <c r="EG1268" s="4"/>
      <c r="EH1268" s="4"/>
      <c r="EI1268" s="4"/>
      <c r="EJ1268" s="4"/>
      <c r="EK1268" s="4"/>
      <c r="EL1268" s="4"/>
      <c r="EM1268" s="4"/>
      <c r="EN1268" s="4"/>
      <c r="EO1268" s="4"/>
      <c r="EP1268" s="4"/>
      <c r="EQ1268" s="4"/>
      <c r="ER1268" s="4"/>
      <c r="ES1268" s="4"/>
      <c r="ET1268" s="4"/>
      <c r="EU1268" s="4"/>
      <c r="EV1268" s="4"/>
      <c r="EW1268" s="4"/>
      <c r="EX1268" s="4"/>
      <c r="EY1268" s="4"/>
      <c r="EZ1268" s="4"/>
      <c r="FA1268" s="4"/>
      <c r="FB1268" s="4"/>
      <c r="FC1268" s="4"/>
      <c r="FD1268" s="4"/>
      <c r="FE1268" s="4"/>
      <c r="FF1268" s="4"/>
      <c r="FG1268" s="4"/>
      <c r="FH1268" s="4"/>
      <c r="FI1268" s="4"/>
      <c r="FJ1268" s="4"/>
      <c r="FK1268" s="4"/>
      <c r="FL1268" s="4"/>
      <c r="FM1268" s="4"/>
      <c r="FN1268" s="4"/>
      <c r="FO1268" s="4"/>
      <c r="FP1268" s="4"/>
      <c r="FQ1268" s="4"/>
      <c r="FR1268" s="4"/>
      <c r="FS1268" s="4"/>
      <c r="FT1268" s="4"/>
      <c r="FU1268" s="4"/>
      <c r="FV1268" s="4"/>
      <c r="FW1268" s="4"/>
      <c r="FX1268" s="4"/>
      <c r="FY1268" s="4"/>
      <c r="FZ1268" s="4"/>
      <c r="GA1268" s="4"/>
      <c r="GB1268" s="4"/>
      <c r="GC1268" s="4"/>
      <c r="GD1268" s="4"/>
      <c r="GE1268" s="4"/>
      <c r="GF1268" s="4"/>
      <c r="GG1268" s="4"/>
      <c r="GH1268" s="4"/>
      <c r="GI1268" s="4"/>
      <c r="GJ1268" s="4"/>
      <c r="GK1268" s="4"/>
      <c r="GL1268" s="4"/>
      <c r="GM1268" s="4"/>
      <c r="GN1268" s="4"/>
      <c r="GO1268" s="4"/>
      <c r="GP1268" s="4"/>
      <c r="GQ1268" s="4"/>
      <c r="GR1268" s="4"/>
      <c r="GS1268" s="4"/>
      <c r="GT1268" s="4"/>
      <c r="GU1268" s="4"/>
      <c r="GV1268" s="4"/>
      <c r="GW1268" s="4"/>
      <c r="GX1268" s="4"/>
      <c r="GY1268" s="4"/>
      <c r="GZ1268" s="4"/>
      <c r="HA1268" s="4"/>
      <c r="HB1268" s="4"/>
      <c r="HC1268" s="4"/>
      <c r="HD1268" s="4"/>
      <c r="HE1268" s="4"/>
      <c r="HF1268" s="4"/>
      <c r="HG1268" s="4"/>
      <c r="HH1268" s="4"/>
      <c r="HI1268" s="4"/>
      <c r="HJ1268" s="4"/>
      <c r="HK1268" s="4"/>
      <c r="HL1268" s="4"/>
      <c r="HM1268" s="4"/>
      <c r="HN1268" s="4"/>
      <c r="HO1268" s="4"/>
      <c r="HP1268" s="4"/>
      <c r="HQ1268" s="4"/>
      <c r="HR1268" s="4"/>
      <c r="HS1268" s="4"/>
      <c r="HT1268" s="4"/>
      <c r="HU1268" s="4"/>
      <c r="HV1268" s="4"/>
      <c r="HW1268" s="4"/>
      <c r="HX1268" s="4"/>
      <c r="HY1268" s="4"/>
      <c r="HZ1268" s="4"/>
      <c r="IA1268" s="4"/>
      <c r="IB1268" s="4"/>
      <c r="IC1268" s="4"/>
      <c r="ID1268" s="4"/>
      <c r="IE1268" s="4"/>
      <c r="IF1268" s="4"/>
      <c r="IG1268" s="4"/>
      <c r="IH1268" s="4"/>
      <c r="II1268" s="4"/>
      <c r="IJ1268" s="4"/>
      <c r="IK1268" s="4"/>
      <c r="IL1268" s="4"/>
      <c r="IM1268" s="4"/>
      <c r="IN1268" s="4"/>
      <c r="IO1268" s="4"/>
      <c r="IP1268" s="4"/>
      <c r="IQ1268" s="4"/>
      <c r="IR1268" s="4"/>
      <c r="IS1268" s="4"/>
      <c r="IT1268" s="4"/>
      <c r="IU1268" s="4"/>
      <c r="IV1268" s="4"/>
    </row>
    <row r="1270" spans="1:256" s="209" customFormat="1">
      <c r="A1270" s="121"/>
      <c r="B1270" s="115"/>
      <c r="C1270" s="116"/>
      <c r="D1270" s="117"/>
      <c r="E1270" s="118"/>
      <c r="F1270" s="119"/>
      <c r="G1270" s="120"/>
      <c r="H1270" s="5"/>
      <c r="I1270" s="39"/>
      <c r="J1270" s="40"/>
      <c r="K1270" s="41"/>
      <c r="L1270" s="37"/>
      <c r="N1270" s="38"/>
      <c r="O1270" s="38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  <c r="AL1270" s="4"/>
      <c r="AM1270" s="4"/>
      <c r="AN1270" s="4"/>
      <c r="AO1270" s="4"/>
      <c r="AP1270" s="4"/>
      <c r="AQ1270" s="4"/>
      <c r="AR1270" s="4"/>
      <c r="AS1270" s="4"/>
      <c r="AT1270" s="4"/>
      <c r="AU1270" s="4"/>
      <c r="AV1270" s="4"/>
      <c r="AW1270" s="4"/>
      <c r="AX1270" s="4"/>
      <c r="AY1270" s="4"/>
      <c r="AZ1270" s="4"/>
      <c r="BA1270" s="4"/>
      <c r="BB1270" s="4"/>
      <c r="BC1270" s="4"/>
      <c r="BD1270" s="4"/>
      <c r="BE1270" s="4"/>
      <c r="BF1270" s="4"/>
      <c r="BG1270" s="4"/>
      <c r="BH1270" s="4"/>
      <c r="BI1270" s="4"/>
      <c r="BJ1270" s="4"/>
      <c r="BK1270" s="4"/>
      <c r="BL1270" s="4"/>
      <c r="BM1270" s="4"/>
      <c r="BN1270" s="4"/>
      <c r="BO1270" s="4"/>
      <c r="BP1270" s="4"/>
      <c r="BQ1270" s="4"/>
      <c r="BR1270" s="4"/>
      <c r="BS1270" s="4"/>
      <c r="BT1270" s="4"/>
      <c r="BU1270" s="4"/>
      <c r="BV1270" s="4"/>
      <c r="BW1270" s="4"/>
      <c r="BX1270" s="4"/>
      <c r="BY1270" s="4"/>
      <c r="BZ1270" s="4"/>
      <c r="CA1270" s="4"/>
      <c r="CB1270" s="4"/>
      <c r="CC1270" s="4"/>
      <c r="CD1270" s="4"/>
      <c r="CE1270" s="4"/>
      <c r="CF1270" s="4"/>
      <c r="CG1270" s="4"/>
      <c r="CH1270" s="4"/>
      <c r="CI1270" s="4"/>
      <c r="CJ1270" s="4"/>
      <c r="CK1270" s="4"/>
      <c r="CL1270" s="4"/>
      <c r="CM1270" s="4"/>
      <c r="CN1270" s="4"/>
      <c r="CO1270" s="4"/>
      <c r="CP1270" s="4"/>
      <c r="CQ1270" s="4"/>
      <c r="CR1270" s="4"/>
      <c r="CS1270" s="4"/>
      <c r="CT1270" s="4"/>
      <c r="CU1270" s="4"/>
      <c r="CV1270" s="4"/>
      <c r="CW1270" s="4"/>
      <c r="CX1270" s="4"/>
      <c r="CY1270" s="4"/>
      <c r="CZ1270" s="4"/>
      <c r="DA1270" s="4"/>
      <c r="DB1270" s="4"/>
      <c r="DC1270" s="4"/>
      <c r="DD1270" s="4"/>
      <c r="DE1270" s="4"/>
      <c r="DF1270" s="4"/>
      <c r="DG1270" s="4"/>
      <c r="DH1270" s="4"/>
      <c r="DI1270" s="4"/>
      <c r="DJ1270" s="4"/>
      <c r="DK1270" s="4"/>
      <c r="DL1270" s="4"/>
      <c r="DM1270" s="4"/>
      <c r="DN1270" s="4"/>
      <c r="DO1270" s="4"/>
      <c r="DP1270" s="4"/>
      <c r="DQ1270" s="4"/>
      <c r="DR1270" s="4"/>
      <c r="DS1270" s="4"/>
      <c r="DT1270" s="4"/>
      <c r="DU1270" s="4"/>
      <c r="DV1270" s="4"/>
      <c r="DW1270" s="4"/>
      <c r="DX1270" s="4"/>
      <c r="DY1270" s="4"/>
      <c r="DZ1270" s="4"/>
      <c r="EA1270" s="4"/>
      <c r="EB1270" s="4"/>
      <c r="EC1270" s="4"/>
      <c r="ED1270" s="4"/>
      <c r="EE1270" s="4"/>
      <c r="EF1270" s="4"/>
      <c r="EG1270" s="4"/>
      <c r="EH1270" s="4"/>
      <c r="EI1270" s="4"/>
      <c r="EJ1270" s="4"/>
      <c r="EK1270" s="4"/>
      <c r="EL1270" s="4"/>
      <c r="EM1270" s="4"/>
      <c r="EN1270" s="4"/>
      <c r="EO1270" s="4"/>
      <c r="EP1270" s="4"/>
      <c r="EQ1270" s="4"/>
      <c r="ER1270" s="4"/>
      <c r="ES1270" s="4"/>
      <c r="ET1270" s="4"/>
      <c r="EU1270" s="4"/>
      <c r="EV1270" s="4"/>
      <c r="EW1270" s="4"/>
      <c r="EX1270" s="4"/>
      <c r="EY1270" s="4"/>
      <c r="EZ1270" s="4"/>
      <c r="FA1270" s="4"/>
      <c r="FB1270" s="4"/>
      <c r="FC1270" s="4"/>
      <c r="FD1270" s="4"/>
      <c r="FE1270" s="4"/>
      <c r="FF1270" s="4"/>
      <c r="FG1270" s="4"/>
      <c r="FH1270" s="4"/>
      <c r="FI1270" s="4"/>
      <c r="FJ1270" s="4"/>
      <c r="FK1270" s="4"/>
      <c r="FL1270" s="4"/>
      <c r="FM1270" s="4"/>
      <c r="FN1270" s="4"/>
      <c r="FO1270" s="4"/>
      <c r="FP1270" s="4"/>
      <c r="FQ1270" s="4"/>
      <c r="FR1270" s="4"/>
      <c r="FS1270" s="4"/>
      <c r="FT1270" s="4"/>
      <c r="FU1270" s="4"/>
      <c r="FV1270" s="4"/>
      <c r="FW1270" s="4"/>
      <c r="FX1270" s="4"/>
      <c r="FY1270" s="4"/>
      <c r="FZ1270" s="4"/>
      <c r="GA1270" s="4"/>
      <c r="GB1270" s="4"/>
      <c r="GC1270" s="4"/>
      <c r="GD1270" s="4"/>
      <c r="GE1270" s="4"/>
      <c r="GF1270" s="4"/>
      <c r="GG1270" s="4"/>
      <c r="GH1270" s="4"/>
      <c r="GI1270" s="4"/>
      <c r="GJ1270" s="4"/>
      <c r="GK1270" s="4"/>
      <c r="GL1270" s="4"/>
      <c r="GM1270" s="4"/>
      <c r="GN1270" s="4"/>
      <c r="GO1270" s="4"/>
      <c r="GP1270" s="4"/>
      <c r="GQ1270" s="4"/>
      <c r="GR1270" s="4"/>
      <c r="GS1270" s="4"/>
      <c r="GT1270" s="4"/>
      <c r="GU1270" s="4"/>
      <c r="GV1270" s="4"/>
      <c r="GW1270" s="4"/>
      <c r="GX1270" s="4"/>
      <c r="GY1270" s="4"/>
      <c r="GZ1270" s="4"/>
      <c r="HA1270" s="4"/>
      <c r="HB1270" s="4"/>
      <c r="HC1270" s="4"/>
      <c r="HD1270" s="4"/>
      <c r="HE1270" s="4"/>
      <c r="HF1270" s="4"/>
      <c r="HG1270" s="4"/>
      <c r="HH1270" s="4"/>
      <c r="HI1270" s="4"/>
      <c r="HJ1270" s="4"/>
      <c r="HK1270" s="4"/>
      <c r="HL1270" s="4"/>
      <c r="HM1270" s="4"/>
      <c r="HN1270" s="4"/>
      <c r="HO1270" s="4"/>
      <c r="HP1270" s="4"/>
      <c r="HQ1270" s="4"/>
      <c r="HR1270" s="4"/>
      <c r="HS1270" s="4"/>
      <c r="HT1270" s="4"/>
      <c r="HU1270" s="4"/>
      <c r="HV1270" s="4"/>
      <c r="HW1270" s="4"/>
      <c r="HX1270" s="4"/>
      <c r="HY1270" s="4"/>
      <c r="HZ1270" s="4"/>
      <c r="IA1270" s="4"/>
      <c r="IB1270" s="4"/>
      <c r="IC1270" s="4"/>
      <c r="ID1270" s="4"/>
      <c r="IE1270" s="4"/>
      <c r="IF1270" s="4"/>
      <c r="IG1270" s="4"/>
      <c r="IH1270" s="4"/>
      <c r="II1270" s="4"/>
      <c r="IJ1270" s="4"/>
      <c r="IK1270" s="4"/>
      <c r="IL1270" s="4"/>
      <c r="IM1270" s="4"/>
      <c r="IN1270" s="4"/>
      <c r="IO1270" s="4"/>
      <c r="IP1270" s="4"/>
      <c r="IQ1270" s="4"/>
      <c r="IR1270" s="4"/>
      <c r="IS1270" s="4"/>
      <c r="IT1270" s="4"/>
      <c r="IU1270" s="4"/>
      <c r="IV1270" s="4"/>
    </row>
    <row r="1271" spans="1:256" s="209" customFormat="1">
      <c r="A1271" s="121"/>
      <c r="B1271" s="115"/>
      <c r="C1271" s="116"/>
      <c r="D1271" s="117"/>
      <c r="E1271" s="118"/>
      <c r="F1271" s="119"/>
      <c r="G1271" s="120"/>
      <c r="H1271" s="5"/>
      <c r="I1271" s="39"/>
      <c r="J1271" s="40"/>
      <c r="K1271" s="41"/>
      <c r="L1271" s="37"/>
      <c r="N1271" s="38"/>
      <c r="O1271" s="38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  <c r="AL1271" s="4"/>
      <c r="AM1271" s="4"/>
      <c r="AN1271" s="4"/>
      <c r="AO1271" s="4"/>
      <c r="AP1271" s="4"/>
      <c r="AQ1271" s="4"/>
      <c r="AR1271" s="4"/>
      <c r="AS1271" s="4"/>
      <c r="AT1271" s="4"/>
      <c r="AU1271" s="4"/>
      <c r="AV1271" s="4"/>
      <c r="AW1271" s="4"/>
      <c r="AX1271" s="4"/>
      <c r="AY1271" s="4"/>
      <c r="AZ1271" s="4"/>
      <c r="BA1271" s="4"/>
      <c r="BB1271" s="4"/>
      <c r="BC1271" s="4"/>
      <c r="BD1271" s="4"/>
      <c r="BE1271" s="4"/>
      <c r="BF1271" s="4"/>
      <c r="BG1271" s="4"/>
      <c r="BH1271" s="4"/>
      <c r="BI1271" s="4"/>
      <c r="BJ1271" s="4"/>
      <c r="BK1271" s="4"/>
      <c r="BL1271" s="4"/>
      <c r="BM1271" s="4"/>
      <c r="BN1271" s="4"/>
      <c r="BO1271" s="4"/>
      <c r="BP1271" s="4"/>
      <c r="BQ1271" s="4"/>
      <c r="BR1271" s="4"/>
      <c r="BS1271" s="4"/>
      <c r="BT1271" s="4"/>
      <c r="BU1271" s="4"/>
      <c r="BV1271" s="4"/>
      <c r="BW1271" s="4"/>
      <c r="BX1271" s="4"/>
      <c r="BY1271" s="4"/>
      <c r="BZ1271" s="4"/>
      <c r="CA1271" s="4"/>
      <c r="CB1271" s="4"/>
      <c r="CC1271" s="4"/>
      <c r="CD1271" s="4"/>
      <c r="CE1271" s="4"/>
      <c r="CF1271" s="4"/>
      <c r="CG1271" s="4"/>
      <c r="CH1271" s="4"/>
      <c r="CI1271" s="4"/>
      <c r="CJ1271" s="4"/>
      <c r="CK1271" s="4"/>
      <c r="CL1271" s="4"/>
      <c r="CM1271" s="4"/>
      <c r="CN1271" s="4"/>
      <c r="CO1271" s="4"/>
      <c r="CP1271" s="4"/>
      <c r="CQ1271" s="4"/>
      <c r="CR1271" s="4"/>
      <c r="CS1271" s="4"/>
      <c r="CT1271" s="4"/>
      <c r="CU1271" s="4"/>
      <c r="CV1271" s="4"/>
      <c r="CW1271" s="4"/>
      <c r="CX1271" s="4"/>
      <c r="CY1271" s="4"/>
      <c r="CZ1271" s="4"/>
      <c r="DA1271" s="4"/>
      <c r="DB1271" s="4"/>
      <c r="DC1271" s="4"/>
      <c r="DD1271" s="4"/>
      <c r="DE1271" s="4"/>
      <c r="DF1271" s="4"/>
      <c r="DG1271" s="4"/>
      <c r="DH1271" s="4"/>
      <c r="DI1271" s="4"/>
      <c r="DJ1271" s="4"/>
      <c r="DK1271" s="4"/>
      <c r="DL1271" s="4"/>
      <c r="DM1271" s="4"/>
      <c r="DN1271" s="4"/>
      <c r="DO1271" s="4"/>
      <c r="DP1271" s="4"/>
      <c r="DQ1271" s="4"/>
      <c r="DR1271" s="4"/>
      <c r="DS1271" s="4"/>
      <c r="DT1271" s="4"/>
      <c r="DU1271" s="4"/>
      <c r="DV1271" s="4"/>
      <c r="DW1271" s="4"/>
      <c r="DX1271" s="4"/>
      <c r="DY1271" s="4"/>
      <c r="DZ1271" s="4"/>
      <c r="EA1271" s="4"/>
      <c r="EB1271" s="4"/>
      <c r="EC1271" s="4"/>
      <c r="ED1271" s="4"/>
      <c r="EE1271" s="4"/>
      <c r="EF1271" s="4"/>
      <c r="EG1271" s="4"/>
      <c r="EH1271" s="4"/>
      <c r="EI1271" s="4"/>
      <c r="EJ1271" s="4"/>
      <c r="EK1271" s="4"/>
      <c r="EL1271" s="4"/>
      <c r="EM1271" s="4"/>
      <c r="EN1271" s="4"/>
      <c r="EO1271" s="4"/>
      <c r="EP1271" s="4"/>
      <c r="EQ1271" s="4"/>
      <c r="ER1271" s="4"/>
      <c r="ES1271" s="4"/>
      <c r="ET1271" s="4"/>
      <c r="EU1271" s="4"/>
      <c r="EV1271" s="4"/>
      <c r="EW1271" s="4"/>
      <c r="EX1271" s="4"/>
      <c r="EY1271" s="4"/>
      <c r="EZ1271" s="4"/>
      <c r="FA1271" s="4"/>
      <c r="FB1271" s="4"/>
      <c r="FC1271" s="4"/>
      <c r="FD1271" s="4"/>
      <c r="FE1271" s="4"/>
      <c r="FF1271" s="4"/>
      <c r="FG1271" s="4"/>
      <c r="FH1271" s="4"/>
      <c r="FI1271" s="4"/>
      <c r="FJ1271" s="4"/>
      <c r="FK1271" s="4"/>
      <c r="FL1271" s="4"/>
      <c r="FM1271" s="4"/>
      <c r="FN1271" s="4"/>
      <c r="FO1271" s="4"/>
      <c r="FP1271" s="4"/>
      <c r="FQ1271" s="4"/>
      <c r="FR1271" s="4"/>
      <c r="FS1271" s="4"/>
      <c r="FT1271" s="4"/>
      <c r="FU1271" s="4"/>
      <c r="FV1271" s="4"/>
      <c r="FW1271" s="4"/>
      <c r="FX1271" s="4"/>
      <c r="FY1271" s="4"/>
      <c r="FZ1271" s="4"/>
      <c r="GA1271" s="4"/>
      <c r="GB1271" s="4"/>
      <c r="GC1271" s="4"/>
      <c r="GD1271" s="4"/>
      <c r="GE1271" s="4"/>
      <c r="GF1271" s="4"/>
      <c r="GG1271" s="4"/>
      <c r="GH1271" s="4"/>
      <c r="GI1271" s="4"/>
      <c r="GJ1271" s="4"/>
      <c r="GK1271" s="4"/>
      <c r="GL1271" s="4"/>
      <c r="GM1271" s="4"/>
      <c r="GN1271" s="4"/>
      <c r="GO1271" s="4"/>
      <c r="GP1271" s="4"/>
      <c r="GQ1271" s="4"/>
      <c r="GR1271" s="4"/>
      <c r="GS1271" s="4"/>
      <c r="GT1271" s="4"/>
      <c r="GU1271" s="4"/>
      <c r="GV1271" s="4"/>
      <c r="GW1271" s="4"/>
      <c r="GX1271" s="4"/>
      <c r="GY1271" s="4"/>
      <c r="GZ1271" s="4"/>
      <c r="HA1271" s="4"/>
      <c r="HB1271" s="4"/>
      <c r="HC1271" s="4"/>
      <c r="HD1271" s="4"/>
      <c r="HE1271" s="4"/>
      <c r="HF1271" s="4"/>
      <c r="HG1271" s="4"/>
      <c r="HH1271" s="4"/>
      <c r="HI1271" s="4"/>
      <c r="HJ1271" s="4"/>
      <c r="HK1271" s="4"/>
      <c r="HL1271" s="4"/>
      <c r="HM1271" s="4"/>
      <c r="HN1271" s="4"/>
      <c r="HO1271" s="4"/>
      <c r="HP1271" s="4"/>
      <c r="HQ1271" s="4"/>
      <c r="HR1271" s="4"/>
      <c r="HS1271" s="4"/>
      <c r="HT1271" s="4"/>
      <c r="HU1271" s="4"/>
      <c r="HV1271" s="4"/>
      <c r="HW1271" s="4"/>
      <c r="HX1271" s="4"/>
      <c r="HY1271" s="4"/>
      <c r="HZ1271" s="4"/>
      <c r="IA1271" s="4"/>
      <c r="IB1271" s="4"/>
      <c r="IC1271" s="4"/>
      <c r="ID1271" s="4"/>
      <c r="IE1271" s="4"/>
      <c r="IF1271" s="4"/>
      <c r="IG1271" s="4"/>
      <c r="IH1271" s="4"/>
      <c r="II1271" s="4"/>
      <c r="IJ1271" s="4"/>
      <c r="IK1271" s="4"/>
      <c r="IL1271" s="4"/>
      <c r="IM1271" s="4"/>
      <c r="IN1271" s="4"/>
      <c r="IO1271" s="4"/>
      <c r="IP1271" s="4"/>
      <c r="IQ1271" s="4"/>
      <c r="IR1271" s="4"/>
      <c r="IS1271" s="4"/>
      <c r="IT1271" s="4"/>
      <c r="IU1271" s="4"/>
      <c r="IV1271" s="4"/>
    </row>
    <row r="1272" spans="1:256" s="209" customFormat="1">
      <c r="A1272" s="121"/>
      <c r="B1272" s="115"/>
      <c r="C1272" s="116"/>
      <c r="D1272" s="117"/>
      <c r="E1272" s="118"/>
      <c r="F1272" s="119"/>
      <c r="G1272" s="120"/>
      <c r="H1272" s="5"/>
      <c r="I1272" s="39"/>
      <c r="J1272" s="40"/>
      <c r="K1272" s="41"/>
      <c r="L1272" s="37"/>
      <c r="N1272" s="38"/>
      <c r="O1272" s="38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  <c r="AL1272" s="4"/>
      <c r="AM1272" s="4"/>
      <c r="AN1272" s="4"/>
      <c r="AO1272" s="4"/>
      <c r="AP1272" s="4"/>
      <c r="AQ1272" s="4"/>
      <c r="AR1272" s="4"/>
      <c r="AS1272" s="4"/>
      <c r="AT1272" s="4"/>
      <c r="AU1272" s="4"/>
      <c r="AV1272" s="4"/>
      <c r="AW1272" s="4"/>
      <c r="AX1272" s="4"/>
      <c r="AY1272" s="4"/>
      <c r="AZ1272" s="4"/>
      <c r="BA1272" s="4"/>
      <c r="BB1272" s="4"/>
      <c r="BC1272" s="4"/>
      <c r="BD1272" s="4"/>
      <c r="BE1272" s="4"/>
      <c r="BF1272" s="4"/>
      <c r="BG1272" s="4"/>
      <c r="BH1272" s="4"/>
      <c r="BI1272" s="4"/>
      <c r="BJ1272" s="4"/>
      <c r="BK1272" s="4"/>
      <c r="BL1272" s="4"/>
      <c r="BM1272" s="4"/>
      <c r="BN1272" s="4"/>
      <c r="BO1272" s="4"/>
      <c r="BP1272" s="4"/>
      <c r="BQ1272" s="4"/>
      <c r="BR1272" s="4"/>
      <c r="BS1272" s="4"/>
      <c r="BT1272" s="4"/>
      <c r="BU1272" s="4"/>
      <c r="BV1272" s="4"/>
      <c r="BW1272" s="4"/>
      <c r="BX1272" s="4"/>
      <c r="BY1272" s="4"/>
      <c r="BZ1272" s="4"/>
      <c r="CA1272" s="4"/>
      <c r="CB1272" s="4"/>
      <c r="CC1272" s="4"/>
      <c r="CD1272" s="4"/>
      <c r="CE1272" s="4"/>
      <c r="CF1272" s="4"/>
      <c r="CG1272" s="4"/>
      <c r="CH1272" s="4"/>
      <c r="CI1272" s="4"/>
      <c r="CJ1272" s="4"/>
      <c r="CK1272" s="4"/>
      <c r="CL1272" s="4"/>
      <c r="CM1272" s="4"/>
      <c r="CN1272" s="4"/>
      <c r="CO1272" s="4"/>
      <c r="CP1272" s="4"/>
      <c r="CQ1272" s="4"/>
      <c r="CR1272" s="4"/>
      <c r="CS1272" s="4"/>
      <c r="CT1272" s="4"/>
      <c r="CU1272" s="4"/>
      <c r="CV1272" s="4"/>
      <c r="CW1272" s="4"/>
      <c r="CX1272" s="4"/>
      <c r="CY1272" s="4"/>
      <c r="CZ1272" s="4"/>
      <c r="DA1272" s="4"/>
      <c r="DB1272" s="4"/>
      <c r="DC1272" s="4"/>
      <c r="DD1272" s="4"/>
      <c r="DE1272" s="4"/>
      <c r="DF1272" s="4"/>
      <c r="DG1272" s="4"/>
      <c r="DH1272" s="4"/>
      <c r="DI1272" s="4"/>
      <c r="DJ1272" s="4"/>
      <c r="DK1272" s="4"/>
      <c r="DL1272" s="4"/>
      <c r="DM1272" s="4"/>
      <c r="DN1272" s="4"/>
      <c r="DO1272" s="4"/>
      <c r="DP1272" s="4"/>
      <c r="DQ1272" s="4"/>
      <c r="DR1272" s="4"/>
      <c r="DS1272" s="4"/>
      <c r="DT1272" s="4"/>
      <c r="DU1272" s="4"/>
      <c r="DV1272" s="4"/>
      <c r="DW1272" s="4"/>
      <c r="DX1272" s="4"/>
      <c r="DY1272" s="4"/>
      <c r="DZ1272" s="4"/>
      <c r="EA1272" s="4"/>
      <c r="EB1272" s="4"/>
      <c r="EC1272" s="4"/>
      <c r="ED1272" s="4"/>
      <c r="EE1272" s="4"/>
      <c r="EF1272" s="4"/>
      <c r="EG1272" s="4"/>
      <c r="EH1272" s="4"/>
      <c r="EI1272" s="4"/>
      <c r="EJ1272" s="4"/>
      <c r="EK1272" s="4"/>
      <c r="EL1272" s="4"/>
      <c r="EM1272" s="4"/>
      <c r="EN1272" s="4"/>
      <c r="EO1272" s="4"/>
      <c r="EP1272" s="4"/>
      <c r="EQ1272" s="4"/>
      <c r="ER1272" s="4"/>
      <c r="ES1272" s="4"/>
      <c r="ET1272" s="4"/>
      <c r="EU1272" s="4"/>
      <c r="EV1272" s="4"/>
      <c r="EW1272" s="4"/>
      <c r="EX1272" s="4"/>
      <c r="EY1272" s="4"/>
      <c r="EZ1272" s="4"/>
      <c r="FA1272" s="4"/>
      <c r="FB1272" s="4"/>
      <c r="FC1272" s="4"/>
      <c r="FD1272" s="4"/>
      <c r="FE1272" s="4"/>
      <c r="FF1272" s="4"/>
      <c r="FG1272" s="4"/>
      <c r="FH1272" s="4"/>
      <c r="FI1272" s="4"/>
      <c r="FJ1272" s="4"/>
      <c r="FK1272" s="4"/>
      <c r="FL1272" s="4"/>
      <c r="FM1272" s="4"/>
      <c r="FN1272" s="4"/>
      <c r="FO1272" s="4"/>
      <c r="FP1272" s="4"/>
      <c r="FQ1272" s="4"/>
      <c r="FR1272" s="4"/>
      <c r="FS1272" s="4"/>
      <c r="FT1272" s="4"/>
      <c r="FU1272" s="4"/>
      <c r="FV1272" s="4"/>
      <c r="FW1272" s="4"/>
      <c r="FX1272" s="4"/>
      <c r="FY1272" s="4"/>
      <c r="FZ1272" s="4"/>
      <c r="GA1272" s="4"/>
      <c r="GB1272" s="4"/>
      <c r="GC1272" s="4"/>
      <c r="GD1272" s="4"/>
      <c r="GE1272" s="4"/>
      <c r="GF1272" s="4"/>
      <c r="GG1272" s="4"/>
      <c r="GH1272" s="4"/>
      <c r="GI1272" s="4"/>
      <c r="GJ1272" s="4"/>
      <c r="GK1272" s="4"/>
      <c r="GL1272" s="4"/>
      <c r="GM1272" s="4"/>
      <c r="GN1272" s="4"/>
      <c r="GO1272" s="4"/>
      <c r="GP1272" s="4"/>
      <c r="GQ1272" s="4"/>
      <c r="GR1272" s="4"/>
      <c r="GS1272" s="4"/>
      <c r="GT1272" s="4"/>
      <c r="GU1272" s="4"/>
      <c r="GV1272" s="4"/>
      <c r="GW1272" s="4"/>
      <c r="GX1272" s="4"/>
      <c r="GY1272" s="4"/>
      <c r="GZ1272" s="4"/>
      <c r="HA1272" s="4"/>
      <c r="HB1272" s="4"/>
      <c r="HC1272" s="4"/>
      <c r="HD1272" s="4"/>
      <c r="HE1272" s="4"/>
      <c r="HF1272" s="4"/>
      <c r="HG1272" s="4"/>
      <c r="HH1272" s="4"/>
      <c r="HI1272" s="4"/>
      <c r="HJ1272" s="4"/>
      <c r="HK1272" s="4"/>
      <c r="HL1272" s="4"/>
      <c r="HM1272" s="4"/>
      <c r="HN1272" s="4"/>
      <c r="HO1272" s="4"/>
      <c r="HP1272" s="4"/>
      <c r="HQ1272" s="4"/>
      <c r="HR1272" s="4"/>
      <c r="HS1272" s="4"/>
      <c r="HT1272" s="4"/>
      <c r="HU1272" s="4"/>
      <c r="HV1272" s="4"/>
      <c r="HW1272" s="4"/>
      <c r="HX1272" s="4"/>
      <c r="HY1272" s="4"/>
      <c r="HZ1272" s="4"/>
      <c r="IA1272" s="4"/>
      <c r="IB1272" s="4"/>
      <c r="IC1272" s="4"/>
      <c r="ID1272" s="4"/>
      <c r="IE1272" s="4"/>
      <c r="IF1272" s="4"/>
      <c r="IG1272" s="4"/>
      <c r="IH1272" s="4"/>
      <c r="II1272" s="4"/>
      <c r="IJ1272" s="4"/>
      <c r="IK1272" s="4"/>
      <c r="IL1272" s="4"/>
      <c r="IM1272" s="4"/>
      <c r="IN1272" s="4"/>
      <c r="IO1272" s="4"/>
      <c r="IP1272" s="4"/>
      <c r="IQ1272" s="4"/>
      <c r="IR1272" s="4"/>
      <c r="IS1272" s="4"/>
      <c r="IT1272" s="4"/>
      <c r="IU1272" s="4"/>
      <c r="IV1272" s="4"/>
    </row>
    <row r="1274" spans="1:256" s="209" customFormat="1">
      <c r="A1274" s="121"/>
      <c r="B1274" s="115"/>
      <c r="C1274" s="116"/>
      <c r="D1274" s="117"/>
      <c r="E1274" s="118"/>
      <c r="F1274" s="119"/>
      <c r="G1274" s="120"/>
      <c r="H1274" s="5"/>
      <c r="I1274" s="39"/>
      <c r="J1274" s="40"/>
      <c r="K1274" s="41"/>
      <c r="L1274" s="37"/>
      <c r="N1274" s="38"/>
      <c r="O1274" s="38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  <c r="AL1274" s="4"/>
      <c r="AM1274" s="4"/>
      <c r="AN1274" s="4"/>
      <c r="AO1274" s="4"/>
      <c r="AP1274" s="4"/>
      <c r="AQ1274" s="4"/>
      <c r="AR1274" s="4"/>
      <c r="AS1274" s="4"/>
      <c r="AT1274" s="4"/>
      <c r="AU1274" s="4"/>
      <c r="AV1274" s="4"/>
      <c r="AW1274" s="4"/>
      <c r="AX1274" s="4"/>
      <c r="AY1274" s="4"/>
      <c r="AZ1274" s="4"/>
      <c r="BA1274" s="4"/>
      <c r="BB1274" s="4"/>
      <c r="BC1274" s="4"/>
      <c r="BD1274" s="4"/>
      <c r="BE1274" s="4"/>
      <c r="BF1274" s="4"/>
      <c r="BG1274" s="4"/>
      <c r="BH1274" s="4"/>
      <c r="BI1274" s="4"/>
      <c r="BJ1274" s="4"/>
      <c r="BK1274" s="4"/>
      <c r="BL1274" s="4"/>
      <c r="BM1274" s="4"/>
      <c r="BN1274" s="4"/>
      <c r="BO1274" s="4"/>
      <c r="BP1274" s="4"/>
      <c r="BQ1274" s="4"/>
      <c r="BR1274" s="4"/>
      <c r="BS1274" s="4"/>
      <c r="BT1274" s="4"/>
      <c r="BU1274" s="4"/>
      <c r="BV1274" s="4"/>
      <c r="BW1274" s="4"/>
      <c r="BX1274" s="4"/>
      <c r="BY1274" s="4"/>
      <c r="BZ1274" s="4"/>
      <c r="CA1274" s="4"/>
      <c r="CB1274" s="4"/>
      <c r="CC1274" s="4"/>
      <c r="CD1274" s="4"/>
      <c r="CE1274" s="4"/>
      <c r="CF1274" s="4"/>
      <c r="CG1274" s="4"/>
      <c r="CH1274" s="4"/>
      <c r="CI1274" s="4"/>
      <c r="CJ1274" s="4"/>
      <c r="CK1274" s="4"/>
      <c r="CL1274" s="4"/>
      <c r="CM1274" s="4"/>
      <c r="CN1274" s="4"/>
      <c r="CO1274" s="4"/>
      <c r="CP1274" s="4"/>
      <c r="CQ1274" s="4"/>
      <c r="CR1274" s="4"/>
      <c r="CS1274" s="4"/>
      <c r="CT1274" s="4"/>
      <c r="CU1274" s="4"/>
      <c r="CV1274" s="4"/>
      <c r="CW1274" s="4"/>
      <c r="CX1274" s="4"/>
      <c r="CY1274" s="4"/>
      <c r="CZ1274" s="4"/>
      <c r="DA1274" s="4"/>
      <c r="DB1274" s="4"/>
      <c r="DC1274" s="4"/>
      <c r="DD1274" s="4"/>
      <c r="DE1274" s="4"/>
      <c r="DF1274" s="4"/>
      <c r="DG1274" s="4"/>
      <c r="DH1274" s="4"/>
      <c r="DI1274" s="4"/>
      <c r="DJ1274" s="4"/>
      <c r="DK1274" s="4"/>
      <c r="DL1274" s="4"/>
      <c r="DM1274" s="4"/>
      <c r="DN1274" s="4"/>
      <c r="DO1274" s="4"/>
      <c r="DP1274" s="4"/>
      <c r="DQ1274" s="4"/>
      <c r="DR1274" s="4"/>
      <c r="DS1274" s="4"/>
      <c r="DT1274" s="4"/>
      <c r="DU1274" s="4"/>
      <c r="DV1274" s="4"/>
      <c r="DW1274" s="4"/>
      <c r="DX1274" s="4"/>
      <c r="DY1274" s="4"/>
      <c r="DZ1274" s="4"/>
      <c r="EA1274" s="4"/>
      <c r="EB1274" s="4"/>
      <c r="EC1274" s="4"/>
      <c r="ED1274" s="4"/>
      <c r="EE1274" s="4"/>
      <c r="EF1274" s="4"/>
      <c r="EG1274" s="4"/>
      <c r="EH1274" s="4"/>
      <c r="EI1274" s="4"/>
      <c r="EJ1274" s="4"/>
      <c r="EK1274" s="4"/>
      <c r="EL1274" s="4"/>
      <c r="EM1274" s="4"/>
      <c r="EN1274" s="4"/>
      <c r="EO1274" s="4"/>
      <c r="EP1274" s="4"/>
      <c r="EQ1274" s="4"/>
      <c r="ER1274" s="4"/>
      <c r="ES1274" s="4"/>
      <c r="ET1274" s="4"/>
      <c r="EU1274" s="4"/>
      <c r="EV1274" s="4"/>
      <c r="EW1274" s="4"/>
      <c r="EX1274" s="4"/>
      <c r="EY1274" s="4"/>
      <c r="EZ1274" s="4"/>
      <c r="FA1274" s="4"/>
      <c r="FB1274" s="4"/>
      <c r="FC1274" s="4"/>
      <c r="FD1274" s="4"/>
      <c r="FE1274" s="4"/>
      <c r="FF1274" s="4"/>
      <c r="FG1274" s="4"/>
      <c r="FH1274" s="4"/>
      <c r="FI1274" s="4"/>
      <c r="FJ1274" s="4"/>
      <c r="FK1274" s="4"/>
      <c r="FL1274" s="4"/>
      <c r="FM1274" s="4"/>
      <c r="FN1274" s="4"/>
      <c r="FO1274" s="4"/>
      <c r="FP1274" s="4"/>
      <c r="FQ1274" s="4"/>
      <c r="FR1274" s="4"/>
      <c r="FS1274" s="4"/>
      <c r="FT1274" s="4"/>
      <c r="FU1274" s="4"/>
      <c r="FV1274" s="4"/>
      <c r="FW1274" s="4"/>
      <c r="FX1274" s="4"/>
      <c r="FY1274" s="4"/>
      <c r="FZ1274" s="4"/>
      <c r="GA1274" s="4"/>
      <c r="GB1274" s="4"/>
      <c r="GC1274" s="4"/>
      <c r="GD1274" s="4"/>
      <c r="GE1274" s="4"/>
      <c r="GF1274" s="4"/>
      <c r="GG1274" s="4"/>
      <c r="GH1274" s="4"/>
      <c r="GI1274" s="4"/>
      <c r="GJ1274" s="4"/>
      <c r="GK1274" s="4"/>
      <c r="GL1274" s="4"/>
      <c r="GM1274" s="4"/>
      <c r="GN1274" s="4"/>
      <c r="GO1274" s="4"/>
      <c r="GP1274" s="4"/>
      <c r="GQ1274" s="4"/>
      <c r="GR1274" s="4"/>
      <c r="GS1274" s="4"/>
      <c r="GT1274" s="4"/>
      <c r="GU1274" s="4"/>
      <c r="GV1274" s="4"/>
      <c r="GW1274" s="4"/>
      <c r="GX1274" s="4"/>
      <c r="GY1274" s="4"/>
      <c r="GZ1274" s="4"/>
      <c r="HA1274" s="4"/>
      <c r="HB1274" s="4"/>
      <c r="HC1274" s="4"/>
      <c r="HD1274" s="4"/>
      <c r="HE1274" s="4"/>
      <c r="HF1274" s="4"/>
      <c r="HG1274" s="4"/>
      <c r="HH1274" s="4"/>
      <c r="HI1274" s="4"/>
      <c r="HJ1274" s="4"/>
      <c r="HK1274" s="4"/>
      <c r="HL1274" s="4"/>
      <c r="HM1274" s="4"/>
      <c r="HN1274" s="4"/>
      <c r="HO1274" s="4"/>
      <c r="HP1274" s="4"/>
      <c r="HQ1274" s="4"/>
      <c r="HR1274" s="4"/>
      <c r="HS1274" s="4"/>
      <c r="HT1274" s="4"/>
      <c r="HU1274" s="4"/>
      <c r="HV1274" s="4"/>
      <c r="HW1274" s="4"/>
      <c r="HX1274" s="4"/>
      <c r="HY1274" s="4"/>
      <c r="HZ1274" s="4"/>
      <c r="IA1274" s="4"/>
      <c r="IB1274" s="4"/>
      <c r="IC1274" s="4"/>
      <c r="ID1274" s="4"/>
      <c r="IE1274" s="4"/>
      <c r="IF1274" s="4"/>
      <c r="IG1274" s="4"/>
      <c r="IH1274" s="4"/>
      <c r="II1274" s="4"/>
      <c r="IJ1274" s="4"/>
      <c r="IK1274" s="4"/>
      <c r="IL1274" s="4"/>
      <c r="IM1274" s="4"/>
      <c r="IN1274" s="4"/>
      <c r="IO1274" s="4"/>
      <c r="IP1274" s="4"/>
      <c r="IQ1274" s="4"/>
      <c r="IR1274" s="4"/>
      <c r="IS1274" s="4"/>
      <c r="IT1274" s="4"/>
      <c r="IU1274" s="4"/>
      <c r="IV1274" s="4"/>
    </row>
    <row r="1276" spans="1:256" s="209" customFormat="1">
      <c r="A1276" s="121"/>
      <c r="B1276" s="115"/>
      <c r="C1276" s="116"/>
      <c r="D1276" s="117"/>
      <c r="E1276" s="118"/>
      <c r="F1276" s="119"/>
      <c r="G1276" s="120"/>
      <c r="H1276" s="5"/>
      <c r="I1276" s="39"/>
      <c r="J1276" s="40"/>
      <c r="K1276" s="41"/>
      <c r="L1276" s="37"/>
      <c r="N1276" s="38"/>
      <c r="O1276" s="38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  <c r="AL1276" s="4"/>
      <c r="AM1276" s="4"/>
      <c r="AN1276" s="4"/>
      <c r="AO1276" s="4"/>
      <c r="AP1276" s="4"/>
      <c r="AQ1276" s="4"/>
      <c r="AR1276" s="4"/>
      <c r="AS1276" s="4"/>
      <c r="AT1276" s="4"/>
      <c r="AU1276" s="4"/>
      <c r="AV1276" s="4"/>
      <c r="AW1276" s="4"/>
      <c r="AX1276" s="4"/>
      <c r="AY1276" s="4"/>
      <c r="AZ1276" s="4"/>
      <c r="BA1276" s="4"/>
      <c r="BB1276" s="4"/>
      <c r="BC1276" s="4"/>
      <c r="BD1276" s="4"/>
      <c r="BE1276" s="4"/>
      <c r="BF1276" s="4"/>
      <c r="BG1276" s="4"/>
      <c r="BH1276" s="4"/>
      <c r="BI1276" s="4"/>
      <c r="BJ1276" s="4"/>
      <c r="BK1276" s="4"/>
      <c r="BL1276" s="4"/>
      <c r="BM1276" s="4"/>
      <c r="BN1276" s="4"/>
      <c r="BO1276" s="4"/>
      <c r="BP1276" s="4"/>
      <c r="BQ1276" s="4"/>
      <c r="BR1276" s="4"/>
      <c r="BS1276" s="4"/>
      <c r="BT1276" s="4"/>
      <c r="BU1276" s="4"/>
      <c r="BV1276" s="4"/>
      <c r="BW1276" s="4"/>
      <c r="BX1276" s="4"/>
      <c r="BY1276" s="4"/>
      <c r="BZ1276" s="4"/>
      <c r="CA1276" s="4"/>
      <c r="CB1276" s="4"/>
      <c r="CC1276" s="4"/>
      <c r="CD1276" s="4"/>
      <c r="CE1276" s="4"/>
      <c r="CF1276" s="4"/>
      <c r="CG1276" s="4"/>
      <c r="CH1276" s="4"/>
      <c r="CI1276" s="4"/>
      <c r="CJ1276" s="4"/>
      <c r="CK1276" s="4"/>
      <c r="CL1276" s="4"/>
      <c r="CM1276" s="4"/>
      <c r="CN1276" s="4"/>
      <c r="CO1276" s="4"/>
      <c r="CP1276" s="4"/>
      <c r="CQ1276" s="4"/>
      <c r="CR1276" s="4"/>
      <c r="CS1276" s="4"/>
      <c r="CT1276" s="4"/>
      <c r="CU1276" s="4"/>
      <c r="CV1276" s="4"/>
      <c r="CW1276" s="4"/>
      <c r="CX1276" s="4"/>
      <c r="CY1276" s="4"/>
      <c r="CZ1276" s="4"/>
      <c r="DA1276" s="4"/>
      <c r="DB1276" s="4"/>
      <c r="DC1276" s="4"/>
      <c r="DD1276" s="4"/>
      <c r="DE1276" s="4"/>
      <c r="DF1276" s="4"/>
      <c r="DG1276" s="4"/>
      <c r="DH1276" s="4"/>
      <c r="DI1276" s="4"/>
      <c r="DJ1276" s="4"/>
      <c r="DK1276" s="4"/>
      <c r="DL1276" s="4"/>
      <c r="DM1276" s="4"/>
      <c r="DN1276" s="4"/>
      <c r="DO1276" s="4"/>
      <c r="DP1276" s="4"/>
      <c r="DQ1276" s="4"/>
      <c r="DR1276" s="4"/>
      <c r="DS1276" s="4"/>
      <c r="DT1276" s="4"/>
      <c r="DU1276" s="4"/>
      <c r="DV1276" s="4"/>
      <c r="DW1276" s="4"/>
      <c r="DX1276" s="4"/>
      <c r="DY1276" s="4"/>
      <c r="DZ1276" s="4"/>
      <c r="EA1276" s="4"/>
      <c r="EB1276" s="4"/>
      <c r="EC1276" s="4"/>
      <c r="ED1276" s="4"/>
      <c r="EE1276" s="4"/>
      <c r="EF1276" s="4"/>
      <c r="EG1276" s="4"/>
      <c r="EH1276" s="4"/>
      <c r="EI1276" s="4"/>
      <c r="EJ1276" s="4"/>
      <c r="EK1276" s="4"/>
      <c r="EL1276" s="4"/>
      <c r="EM1276" s="4"/>
      <c r="EN1276" s="4"/>
      <c r="EO1276" s="4"/>
      <c r="EP1276" s="4"/>
      <c r="EQ1276" s="4"/>
      <c r="ER1276" s="4"/>
      <c r="ES1276" s="4"/>
      <c r="ET1276" s="4"/>
      <c r="EU1276" s="4"/>
      <c r="EV1276" s="4"/>
      <c r="EW1276" s="4"/>
      <c r="EX1276" s="4"/>
      <c r="EY1276" s="4"/>
      <c r="EZ1276" s="4"/>
      <c r="FA1276" s="4"/>
      <c r="FB1276" s="4"/>
      <c r="FC1276" s="4"/>
      <c r="FD1276" s="4"/>
      <c r="FE1276" s="4"/>
      <c r="FF1276" s="4"/>
      <c r="FG1276" s="4"/>
      <c r="FH1276" s="4"/>
      <c r="FI1276" s="4"/>
      <c r="FJ1276" s="4"/>
      <c r="FK1276" s="4"/>
      <c r="FL1276" s="4"/>
      <c r="FM1276" s="4"/>
      <c r="FN1276" s="4"/>
      <c r="FO1276" s="4"/>
      <c r="FP1276" s="4"/>
      <c r="FQ1276" s="4"/>
      <c r="FR1276" s="4"/>
      <c r="FS1276" s="4"/>
      <c r="FT1276" s="4"/>
      <c r="FU1276" s="4"/>
      <c r="FV1276" s="4"/>
      <c r="FW1276" s="4"/>
      <c r="FX1276" s="4"/>
      <c r="FY1276" s="4"/>
      <c r="FZ1276" s="4"/>
      <c r="GA1276" s="4"/>
      <c r="GB1276" s="4"/>
      <c r="GC1276" s="4"/>
      <c r="GD1276" s="4"/>
      <c r="GE1276" s="4"/>
      <c r="GF1276" s="4"/>
      <c r="GG1276" s="4"/>
      <c r="GH1276" s="4"/>
      <c r="GI1276" s="4"/>
      <c r="GJ1276" s="4"/>
      <c r="GK1276" s="4"/>
      <c r="GL1276" s="4"/>
      <c r="GM1276" s="4"/>
      <c r="GN1276" s="4"/>
      <c r="GO1276" s="4"/>
      <c r="GP1276" s="4"/>
      <c r="GQ1276" s="4"/>
      <c r="GR1276" s="4"/>
      <c r="GS1276" s="4"/>
      <c r="GT1276" s="4"/>
      <c r="GU1276" s="4"/>
      <c r="GV1276" s="4"/>
      <c r="GW1276" s="4"/>
      <c r="GX1276" s="4"/>
      <c r="GY1276" s="4"/>
      <c r="GZ1276" s="4"/>
      <c r="HA1276" s="4"/>
      <c r="HB1276" s="4"/>
      <c r="HC1276" s="4"/>
      <c r="HD1276" s="4"/>
      <c r="HE1276" s="4"/>
      <c r="HF1276" s="4"/>
      <c r="HG1276" s="4"/>
      <c r="HH1276" s="4"/>
      <c r="HI1276" s="4"/>
      <c r="HJ1276" s="4"/>
      <c r="HK1276" s="4"/>
      <c r="HL1276" s="4"/>
      <c r="HM1276" s="4"/>
      <c r="HN1276" s="4"/>
      <c r="HO1276" s="4"/>
      <c r="HP1276" s="4"/>
      <c r="HQ1276" s="4"/>
      <c r="HR1276" s="4"/>
      <c r="HS1276" s="4"/>
      <c r="HT1276" s="4"/>
      <c r="HU1276" s="4"/>
      <c r="HV1276" s="4"/>
      <c r="HW1276" s="4"/>
      <c r="HX1276" s="4"/>
      <c r="HY1276" s="4"/>
      <c r="HZ1276" s="4"/>
      <c r="IA1276" s="4"/>
      <c r="IB1276" s="4"/>
      <c r="IC1276" s="4"/>
      <c r="ID1276" s="4"/>
      <c r="IE1276" s="4"/>
      <c r="IF1276" s="4"/>
      <c r="IG1276" s="4"/>
      <c r="IH1276" s="4"/>
      <c r="II1276" s="4"/>
      <c r="IJ1276" s="4"/>
      <c r="IK1276" s="4"/>
      <c r="IL1276" s="4"/>
      <c r="IM1276" s="4"/>
      <c r="IN1276" s="4"/>
      <c r="IO1276" s="4"/>
      <c r="IP1276" s="4"/>
      <c r="IQ1276" s="4"/>
      <c r="IR1276" s="4"/>
      <c r="IS1276" s="4"/>
      <c r="IT1276" s="4"/>
      <c r="IU1276" s="4"/>
      <c r="IV1276" s="4"/>
    </row>
    <row r="1278" spans="1:256" s="209" customFormat="1">
      <c r="A1278" s="121"/>
      <c r="B1278" s="115"/>
      <c r="C1278" s="116"/>
      <c r="D1278" s="117"/>
      <c r="E1278" s="118"/>
      <c r="F1278" s="119"/>
      <c r="G1278" s="120"/>
      <c r="H1278" s="5"/>
      <c r="I1278" s="39"/>
      <c r="J1278" s="40"/>
      <c r="K1278" s="41"/>
      <c r="L1278" s="37"/>
      <c r="N1278" s="38"/>
      <c r="O1278" s="38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  <c r="AL1278" s="4"/>
      <c r="AM1278" s="4"/>
      <c r="AN1278" s="4"/>
      <c r="AO1278" s="4"/>
      <c r="AP1278" s="4"/>
      <c r="AQ1278" s="4"/>
      <c r="AR1278" s="4"/>
      <c r="AS1278" s="4"/>
      <c r="AT1278" s="4"/>
      <c r="AU1278" s="4"/>
      <c r="AV1278" s="4"/>
      <c r="AW1278" s="4"/>
      <c r="AX1278" s="4"/>
      <c r="AY1278" s="4"/>
      <c r="AZ1278" s="4"/>
      <c r="BA1278" s="4"/>
      <c r="BB1278" s="4"/>
      <c r="BC1278" s="4"/>
      <c r="BD1278" s="4"/>
      <c r="BE1278" s="4"/>
      <c r="BF1278" s="4"/>
      <c r="BG1278" s="4"/>
      <c r="BH1278" s="4"/>
      <c r="BI1278" s="4"/>
      <c r="BJ1278" s="4"/>
      <c r="BK1278" s="4"/>
      <c r="BL1278" s="4"/>
      <c r="BM1278" s="4"/>
      <c r="BN1278" s="4"/>
      <c r="BO1278" s="4"/>
      <c r="BP1278" s="4"/>
      <c r="BQ1278" s="4"/>
      <c r="BR1278" s="4"/>
      <c r="BS1278" s="4"/>
      <c r="BT1278" s="4"/>
      <c r="BU1278" s="4"/>
      <c r="BV1278" s="4"/>
      <c r="BW1278" s="4"/>
      <c r="BX1278" s="4"/>
      <c r="BY1278" s="4"/>
      <c r="BZ1278" s="4"/>
      <c r="CA1278" s="4"/>
      <c r="CB1278" s="4"/>
      <c r="CC1278" s="4"/>
      <c r="CD1278" s="4"/>
      <c r="CE1278" s="4"/>
      <c r="CF1278" s="4"/>
      <c r="CG1278" s="4"/>
      <c r="CH1278" s="4"/>
      <c r="CI1278" s="4"/>
      <c r="CJ1278" s="4"/>
      <c r="CK1278" s="4"/>
      <c r="CL1278" s="4"/>
      <c r="CM1278" s="4"/>
      <c r="CN1278" s="4"/>
      <c r="CO1278" s="4"/>
      <c r="CP1278" s="4"/>
      <c r="CQ1278" s="4"/>
      <c r="CR1278" s="4"/>
      <c r="CS1278" s="4"/>
      <c r="CT1278" s="4"/>
      <c r="CU1278" s="4"/>
      <c r="CV1278" s="4"/>
      <c r="CW1278" s="4"/>
      <c r="CX1278" s="4"/>
      <c r="CY1278" s="4"/>
      <c r="CZ1278" s="4"/>
      <c r="DA1278" s="4"/>
      <c r="DB1278" s="4"/>
      <c r="DC1278" s="4"/>
      <c r="DD1278" s="4"/>
      <c r="DE1278" s="4"/>
      <c r="DF1278" s="4"/>
      <c r="DG1278" s="4"/>
      <c r="DH1278" s="4"/>
      <c r="DI1278" s="4"/>
      <c r="DJ1278" s="4"/>
      <c r="DK1278" s="4"/>
      <c r="DL1278" s="4"/>
      <c r="DM1278" s="4"/>
      <c r="DN1278" s="4"/>
      <c r="DO1278" s="4"/>
      <c r="DP1278" s="4"/>
      <c r="DQ1278" s="4"/>
      <c r="DR1278" s="4"/>
      <c r="DS1278" s="4"/>
      <c r="DT1278" s="4"/>
      <c r="DU1278" s="4"/>
      <c r="DV1278" s="4"/>
      <c r="DW1278" s="4"/>
      <c r="DX1278" s="4"/>
      <c r="DY1278" s="4"/>
      <c r="DZ1278" s="4"/>
      <c r="EA1278" s="4"/>
      <c r="EB1278" s="4"/>
      <c r="EC1278" s="4"/>
      <c r="ED1278" s="4"/>
      <c r="EE1278" s="4"/>
      <c r="EF1278" s="4"/>
      <c r="EG1278" s="4"/>
      <c r="EH1278" s="4"/>
      <c r="EI1278" s="4"/>
      <c r="EJ1278" s="4"/>
      <c r="EK1278" s="4"/>
      <c r="EL1278" s="4"/>
      <c r="EM1278" s="4"/>
      <c r="EN1278" s="4"/>
      <c r="EO1278" s="4"/>
      <c r="EP1278" s="4"/>
      <c r="EQ1278" s="4"/>
      <c r="ER1278" s="4"/>
      <c r="ES1278" s="4"/>
      <c r="ET1278" s="4"/>
      <c r="EU1278" s="4"/>
      <c r="EV1278" s="4"/>
      <c r="EW1278" s="4"/>
      <c r="EX1278" s="4"/>
      <c r="EY1278" s="4"/>
      <c r="EZ1278" s="4"/>
      <c r="FA1278" s="4"/>
      <c r="FB1278" s="4"/>
      <c r="FC1278" s="4"/>
      <c r="FD1278" s="4"/>
      <c r="FE1278" s="4"/>
      <c r="FF1278" s="4"/>
      <c r="FG1278" s="4"/>
      <c r="FH1278" s="4"/>
      <c r="FI1278" s="4"/>
      <c r="FJ1278" s="4"/>
      <c r="FK1278" s="4"/>
      <c r="FL1278" s="4"/>
      <c r="FM1278" s="4"/>
      <c r="FN1278" s="4"/>
      <c r="FO1278" s="4"/>
      <c r="FP1278" s="4"/>
      <c r="FQ1278" s="4"/>
      <c r="FR1278" s="4"/>
      <c r="FS1278" s="4"/>
      <c r="FT1278" s="4"/>
      <c r="FU1278" s="4"/>
      <c r="FV1278" s="4"/>
      <c r="FW1278" s="4"/>
      <c r="FX1278" s="4"/>
      <c r="FY1278" s="4"/>
      <c r="FZ1278" s="4"/>
      <c r="GA1278" s="4"/>
      <c r="GB1278" s="4"/>
      <c r="GC1278" s="4"/>
      <c r="GD1278" s="4"/>
      <c r="GE1278" s="4"/>
      <c r="GF1278" s="4"/>
      <c r="GG1278" s="4"/>
      <c r="GH1278" s="4"/>
      <c r="GI1278" s="4"/>
      <c r="GJ1278" s="4"/>
      <c r="GK1278" s="4"/>
      <c r="GL1278" s="4"/>
      <c r="GM1278" s="4"/>
      <c r="GN1278" s="4"/>
      <c r="GO1278" s="4"/>
      <c r="GP1278" s="4"/>
      <c r="GQ1278" s="4"/>
      <c r="GR1278" s="4"/>
      <c r="GS1278" s="4"/>
      <c r="GT1278" s="4"/>
      <c r="GU1278" s="4"/>
      <c r="GV1278" s="4"/>
      <c r="GW1278" s="4"/>
      <c r="GX1278" s="4"/>
      <c r="GY1278" s="4"/>
      <c r="GZ1278" s="4"/>
      <c r="HA1278" s="4"/>
      <c r="HB1278" s="4"/>
      <c r="HC1278" s="4"/>
      <c r="HD1278" s="4"/>
      <c r="HE1278" s="4"/>
      <c r="HF1278" s="4"/>
      <c r="HG1278" s="4"/>
      <c r="HH1278" s="4"/>
      <c r="HI1278" s="4"/>
      <c r="HJ1278" s="4"/>
      <c r="HK1278" s="4"/>
      <c r="HL1278" s="4"/>
      <c r="HM1278" s="4"/>
      <c r="HN1278" s="4"/>
      <c r="HO1278" s="4"/>
      <c r="HP1278" s="4"/>
      <c r="HQ1278" s="4"/>
      <c r="HR1278" s="4"/>
      <c r="HS1278" s="4"/>
      <c r="HT1278" s="4"/>
      <c r="HU1278" s="4"/>
      <c r="HV1278" s="4"/>
      <c r="HW1278" s="4"/>
      <c r="HX1278" s="4"/>
      <c r="HY1278" s="4"/>
      <c r="HZ1278" s="4"/>
      <c r="IA1278" s="4"/>
      <c r="IB1278" s="4"/>
      <c r="IC1278" s="4"/>
      <c r="ID1278" s="4"/>
      <c r="IE1278" s="4"/>
      <c r="IF1278" s="4"/>
      <c r="IG1278" s="4"/>
      <c r="IH1278" s="4"/>
      <c r="II1278" s="4"/>
      <c r="IJ1278" s="4"/>
      <c r="IK1278" s="4"/>
      <c r="IL1278" s="4"/>
      <c r="IM1278" s="4"/>
      <c r="IN1278" s="4"/>
      <c r="IO1278" s="4"/>
      <c r="IP1278" s="4"/>
      <c r="IQ1278" s="4"/>
      <c r="IR1278" s="4"/>
      <c r="IS1278" s="4"/>
      <c r="IT1278" s="4"/>
      <c r="IU1278" s="4"/>
      <c r="IV1278" s="4"/>
    </row>
    <row r="1280" spans="1:256" s="209" customFormat="1">
      <c r="A1280" s="121"/>
      <c r="B1280" s="115"/>
      <c r="C1280" s="116"/>
      <c r="D1280" s="117"/>
      <c r="E1280" s="118"/>
      <c r="F1280" s="119"/>
      <c r="G1280" s="120"/>
      <c r="H1280" s="5"/>
      <c r="I1280" s="39"/>
      <c r="J1280" s="40"/>
      <c r="K1280" s="41"/>
      <c r="L1280" s="37"/>
      <c r="N1280" s="38"/>
      <c r="O1280" s="38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  <c r="AC1280" s="4"/>
      <c r="AD1280" s="4"/>
      <c r="AE1280" s="4"/>
      <c r="AF1280" s="4"/>
      <c r="AG1280" s="4"/>
      <c r="AH1280" s="4"/>
      <c r="AI1280" s="4"/>
      <c r="AJ1280" s="4"/>
      <c r="AK1280" s="4"/>
      <c r="AL1280" s="4"/>
      <c r="AM1280" s="4"/>
      <c r="AN1280" s="4"/>
      <c r="AO1280" s="4"/>
      <c r="AP1280" s="4"/>
      <c r="AQ1280" s="4"/>
      <c r="AR1280" s="4"/>
      <c r="AS1280" s="4"/>
      <c r="AT1280" s="4"/>
      <c r="AU1280" s="4"/>
      <c r="AV1280" s="4"/>
      <c r="AW1280" s="4"/>
      <c r="AX1280" s="4"/>
      <c r="AY1280" s="4"/>
      <c r="AZ1280" s="4"/>
      <c r="BA1280" s="4"/>
      <c r="BB1280" s="4"/>
      <c r="BC1280" s="4"/>
      <c r="BD1280" s="4"/>
      <c r="BE1280" s="4"/>
      <c r="BF1280" s="4"/>
      <c r="BG1280" s="4"/>
      <c r="BH1280" s="4"/>
      <c r="BI1280" s="4"/>
      <c r="BJ1280" s="4"/>
      <c r="BK1280" s="4"/>
      <c r="BL1280" s="4"/>
      <c r="BM1280" s="4"/>
      <c r="BN1280" s="4"/>
      <c r="BO1280" s="4"/>
      <c r="BP1280" s="4"/>
      <c r="BQ1280" s="4"/>
      <c r="BR1280" s="4"/>
      <c r="BS1280" s="4"/>
      <c r="BT1280" s="4"/>
      <c r="BU1280" s="4"/>
      <c r="BV1280" s="4"/>
      <c r="BW1280" s="4"/>
      <c r="BX1280" s="4"/>
      <c r="BY1280" s="4"/>
      <c r="BZ1280" s="4"/>
      <c r="CA1280" s="4"/>
      <c r="CB1280" s="4"/>
      <c r="CC1280" s="4"/>
      <c r="CD1280" s="4"/>
      <c r="CE1280" s="4"/>
      <c r="CF1280" s="4"/>
      <c r="CG1280" s="4"/>
      <c r="CH1280" s="4"/>
      <c r="CI1280" s="4"/>
      <c r="CJ1280" s="4"/>
      <c r="CK1280" s="4"/>
      <c r="CL1280" s="4"/>
      <c r="CM1280" s="4"/>
      <c r="CN1280" s="4"/>
      <c r="CO1280" s="4"/>
      <c r="CP1280" s="4"/>
      <c r="CQ1280" s="4"/>
      <c r="CR1280" s="4"/>
      <c r="CS1280" s="4"/>
      <c r="CT1280" s="4"/>
      <c r="CU1280" s="4"/>
      <c r="CV1280" s="4"/>
      <c r="CW1280" s="4"/>
      <c r="CX1280" s="4"/>
      <c r="CY1280" s="4"/>
      <c r="CZ1280" s="4"/>
      <c r="DA1280" s="4"/>
      <c r="DB1280" s="4"/>
      <c r="DC1280" s="4"/>
      <c r="DD1280" s="4"/>
      <c r="DE1280" s="4"/>
      <c r="DF1280" s="4"/>
      <c r="DG1280" s="4"/>
      <c r="DH1280" s="4"/>
      <c r="DI1280" s="4"/>
      <c r="DJ1280" s="4"/>
      <c r="DK1280" s="4"/>
      <c r="DL1280" s="4"/>
      <c r="DM1280" s="4"/>
      <c r="DN1280" s="4"/>
      <c r="DO1280" s="4"/>
      <c r="DP1280" s="4"/>
      <c r="DQ1280" s="4"/>
      <c r="DR1280" s="4"/>
      <c r="DS1280" s="4"/>
      <c r="DT1280" s="4"/>
      <c r="DU1280" s="4"/>
      <c r="DV1280" s="4"/>
      <c r="DW1280" s="4"/>
      <c r="DX1280" s="4"/>
      <c r="DY1280" s="4"/>
      <c r="DZ1280" s="4"/>
      <c r="EA1280" s="4"/>
      <c r="EB1280" s="4"/>
      <c r="EC1280" s="4"/>
      <c r="ED1280" s="4"/>
      <c r="EE1280" s="4"/>
      <c r="EF1280" s="4"/>
      <c r="EG1280" s="4"/>
      <c r="EH1280" s="4"/>
      <c r="EI1280" s="4"/>
      <c r="EJ1280" s="4"/>
      <c r="EK1280" s="4"/>
      <c r="EL1280" s="4"/>
      <c r="EM1280" s="4"/>
      <c r="EN1280" s="4"/>
      <c r="EO1280" s="4"/>
      <c r="EP1280" s="4"/>
      <c r="EQ1280" s="4"/>
      <c r="ER1280" s="4"/>
      <c r="ES1280" s="4"/>
      <c r="ET1280" s="4"/>
      <c r="EU1280" s="4"/>
      <c r="EV1280" s="4"/>
      <c r="EW1280" s="4"/>
      <c r="EX1280" s="4"/>
      <c r="EY1280" s="4"/>
      <c r="EZ1280" s="4"/>
      <c r="FA1280" s="4"/>
      <c r="FB1280" s="4"/>
      <c r="FC1280" s="4"/>
      <c r="FD1280" s="4"/>
      <c r="FE1280" s="4"/>
      <c r="FF1280" s="4"/>
      <c r="FG1280" s="4"/>
      <c r="FH1280" s="4"/>
      <c r="FI1280" s="4"/>
      <c r="FJ1280" s="4"/>
      <c r="FK1280" s="4"/>
      <c r="FL1280" s="4"/>
      <c r="FM1280" s="4"/>
      <c r="FN1280" s="4"/>
      <c r="FO1280" s="4"/>
      <c r="FP1280" s="4"/>
      <c r="FQ1280" s="4"/>
      <c r="FR1280" s="4"/>
      <c r="FS1280" s="4"/>
      <c r="FT1280" s="4"/>
      <c r="FU1280" s="4"/>
      <c r="FV1280" s="4"/>
      <c r="FW1280" s="4"/>
      <c r="FX1280" s="4"/>
      <c r="FY1280" s="4"/>
      <c r="FZ1280" s="4"/>
      <c r="GA1280" s="4"/>
      <c r="GB1280" s="4"/>
      <c r="GC1280" s="4"/>
      <c r="GD1280" s="4"/>
      <c r="GE1280" s="4"/>
      <c r="GF1280" s="4"/>
      <c r="GG1280" s="4"/>
      <c r="GH1280" s="4"/>
      <c r="GI1280" s="4"/>
      <c r="GJ1280" s="4"/>
      <c r="GK1280" s="4"/>
      <c r="GL1280" s="4"/>
      <c r="GM1280" s="4"/>
      <c r="GN1280" s="4"/>
      <c r="GO1280" s="4"/>
      <c r="GP1280" s="4"/>
      <c r="GQ1280" s="4"/>
      <c r="GR1280" s="4"/>
      <c r="GS1280" s="4"/>
      <c r="GT1280" s="4"/>
      <c r="GU1280" s="4"/>
      <c r="GV1280" s="4"/>
      <c r="GW1280" s="4"/>
      <c r="GX1280" s="4"/>
      <c r="GY1280" s="4"/>
      <c r="GZ1280" s="4"/>
      <c r="HA1280" s="4"/>
      <c r="HB1280" s="4"/>
      <c r="HC1280" s="4"/>
      <c r="HD1280" s="4"/>
      <c r="HE1280" s="4"/>
      <c r="HF1280" s="4"/>
      <c r="HG1280" s="4"/>
      <c r="HH1280" s="4"/>
      <c r="HI1280" s="4"/>
      <c r="HJ1280" s="4"/>
      <c r="HK1280" s="4"/>
      <c r="HL1280" s="4"/>
      <c r="HM1280" s="4"/>
      <c r="HN1280" s="4"/>
      <c r="HO1280" s="4"/>
      <c r="HP1280" s="4"/>
      <c r="HQ1280" s="4"/>
      <c r="HR1280" s="4"/>
      <c r="HS1280" s="4"/>
      <c r="HT1280" s="4"/>
      <c r="HU1280" s="4"/>
      <c r="HV1280" s="4"/>
      <c r="HW1280" s="4"/>
      <c r="HX1280" s="4"/>
      <c r="HY1280" s="4"/>
      <c r="HZ1280" s="4"/>
      <c r="IA1280" s="4"/>
      <c r="IB1280" s="4"/>
      <c r="IC1280" s="4"/>
      <c r="ID1280" s="4"/>
      <c r="IE1280" s="4"/>
      <c r="IF1280" s="4"/>
      <c r="IG1280" s="4"/>
      <c r="IH1280" s="4"/>
      <c r="II1280" s="4"/>
      <c r="IJ1280" s="4"/>
      <c r="IK1280" s="4"/>
      <c r="IL1280" s="4"/>
      <c r="IM1280" s="4"/>
      <c r="IN1280" s="4"/>
      <c r="IO1280" s="4"/>
      <c r="IP1280" s="4"/>
      <c r="IQ1280" s="4"/>
      <c r="IR1280" s="4"/>
      <c r="IS1280" s="4"/>
      <c r="IT1280" s="4"/>
      <c r="IU1280" s="4"/>
      <c r="IV1280" s="4"/>
    </row>
    <row r="1281" spans="1:256" s="209" customFormat="1">
      <c r="A1281" s="121"/>
      <c r="B1281" s="115"/>
      <c r="C1281" s="116"/>
      <c r="D1281" s="117"/>
      <c r="E1281" s="118"/>
      <c r="F1281" s="119"/>
      <c r="G1281" s="120"/>
      <c r="H1281" s="5"/>
      <c r="I1281" s="39"/>
      <c r="J1281" s="40"/>
      <c r="K1281" s="41"/>
      <c r="L1281" s="37"/>
      <c r="N1281" s="38"/>
      <c r="O1281" s="38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  <c r="AL1281" s="4"/>
      <c r="AM1281" s="4"/>
      <c r="AN1281" s="4"/>
      <c r="AO1281" s="4"/>
      <c r="AP1281" s="4"/>
      <c r="AQ1281" s="4"/>
      <c r="AR1281" s="4"/>
      <c r="AS1281" s="4"/>
      <c r="AT1281" s="4"/>
      <c r="AU1281" s="4"/>
      <c r="AV1281" s="4"/>
      <c r="AW1281" s="4"/>
      <c r="AX1281" s="4"/>
      <c r="AY1281" s="4"/>
      <c r="AZ1281" s="4"/>
      <c r="BA1281" s="4"/>
      <c r="BB1281" s="4"/>
      <c r="BC1281" s="4"/>
      <c r="BD1281" s="4"/>
      <c r="BE1281" s="4"/>
      <c r="BF1281" s="4"/>
      <c r="BG1281" s="4"/>
      <c r="BH1281" s="4"/>
      <c r="BI1281" s="4"/>
      <c r="BJ1281" s="4"/>
      <c r="BK1281" s="4"/>
      <c r="BL1281" s="4"/>
      <c r="BM1281" s="4"/>
      <c r="BN1281" s="4"/>
      <c r="BO1281" s="4"/>
      <c r="BP1281" s="4"/>
      <c r="BQ1281" s="4"/>
      <c r="BR1281" s="4"/>
      <c r="BS1281" s="4"/>
      <c r="BT1281" s="4"/>
      <c r="BU1281" s="4"/>
      <c r="BV1281" s="4"/>
      <c r="BW1281" s="4"/>
      <c r="BX1281" s="4"/>
      <c r="BY1281" s="4"/>
      <c r="BZ1281" s="4"/>
      <c r="CA1281" s="4"/>
      <c r="CB1281" s="4"/>
      <c r="CC1281" s="4"/>
      <c r="CD1281" s="4"/>
      <c r="CE1281" s="4"/>
      <c r="CF1281" s="4"/>
      <c r="CG1281" s="4"/>
      <c r="CH1281" s="4"/>
      <c r="CI1281" s="4"/>
      <c r="CJ1281" s="4"/>
      <c r="CK1281" s="4"/>
      <c r="CL1281" s="4"/>
      <c r="CM1281" s="4"/>
      <c r="CN1281" s="4"/>
      <c r="CO1281" s="4"/>
      <c r="CP1281" s="4"/>
      <c r="CQ1281" s="4"/>
      <c r="CR1281" s="4"/>
      <c r="CS1281" s="4"/>
      <c r="CT1281" s="4"/>
      <c r="CU1281" s="4"/>
      <c r="CV1281" s="4"/>
      <c r="CW1281" s="4"/>
      <c r="CX1281" s="4"/>
      <c r="CY1281" s="4"/>
      <c r="CZ1281" s="4"/>
      <c r="DA1281" s="4"/>
      <c r="DB1281" s="4"/>
      <c r="DC1281" s="4"/>
      <c r="DD1281" s="4"/>
      <c r="DE1281" s="4"/>
      <c r="DF1281" s="4"/>
      <c r="DG1281" s="4"/>
      <c r="DH1281" s="4"/>
      <c r="DI1281" s="4"/>
      <c r="DJ1281" s="4"/>
      <c r="DK1281" s="4"/>
      <c r="DL1281" s="4"/>
      <c r="DM1281" s="4"/>
      <c r="DN1281" s="4"/>
      <c r="DO1281" s="4"/>
      <c r="DP1281" s="4"/>
      <c r="DQ1281" s="4"/>
      <c r="DR1281" s="4"/>
      <c r="DS1281" s="4"/>
      <c r="DT1281" s="4"/>
      <c r="DU1281" s="4"/>
      <c r="DV1281" s="4"/>
      <c r="DW1281" s="4"/>
      <c r="DX1281" s="4"/>
      <c r="DY1281" s="4"/>
      <c r="DZ1281" s="4"/>
      <c r="EA1281" s="4"/>
      <c r="EB1281" s="4"/>
      <c r="EC1281" s="4"/>
      <c r="ED1281" s="4"/>
      <c r="EE1281" s="4"/>
      <c r="EF1281" s="4"/>
      <c r="EG1281" s="4"/>
      <c r="EH1281" s="4"/>
      <c r="EI1281" s="4"/>
      <c r="EJ1281" s="4"/>
      <c r="EK1281" s="4"/>
      <c r="EL1281" s="4"/>
      <c r="EM1281" s="4"/>
      <c r="EN1281" s="4"/>
      <c r="EO1281" s="4"/>
      <c r="EP1281" s="4"/>
      <c r="EQ1281" s="4"/>
      <c r="ER1281" s="4"/>
      <c r="ES1281" s="4"/>
      <c r="ET1281" s="4"/>
      <c r="EU1281" s="4"/>
      <c r="EV1281" s="4"/>
      <c r="EW1281" s="4"/>
      <c r="EX1281" s="4"/>
      <c r="EY1281" s="4"/>
      <c r="EZ1281" s="4"/>
      <c r="FA1281" s="4"/>
      <c r="FB1281" s="4"/>
      <c r="FC1281" s="4"/>
      <c r="FD1281" s="4"/>
      <c r="FE1281" s="4"/>
      <c r="FF1281" s="4"/>
      <c r="FG1281" s="4"/>
      <c r="FH1281" s="4"/>
      <c r="FI1281" s="4"/>
      <c r="FJ1281" s="4"/>
      <c r="FK1281" s="4"/>
      <c r="FL1281" s="4"/>
      <c r="FM1281" s="4"/>
      <c r="FN1281" s="4"/>
      <c r="FO1281" s="4"/>
      <c r="FP1281" s="4"/>
      <c r="FQ1281" s="4"/>
      <c r="FR1281" s="4"/>
      <c r="FS1281" s="4"/>
      <c r="FT1281" s="4"/>
      <c r="FU1281" s="4"/>
      <c r="FV1281" s="4"/>
      <c r="FW1281" s="4"/>
      <c r="FX1281" s="4"/>
      <c r="FY1281" s="4"/>
      <c r="FZ1281" s="4"/>
      <c r="GA1281" s="4"/>
      <c r="GB1281" s="4"/>
      <c r="GC1281" s="4"/>
      <c r="GD1281" s="4"/>
      <c r="GE1281" s="4"/>
      <c r="GF1281" s="4"/>
      <c r="GG1281" s="4"/>
      <c r="GH1281" s="4"/>
      <c r="GI1281" s="4"/>
      <c r="GJ1281" s="4"/>
      <c r="GK1281" s="4"/>
      <c r="GL1281" s="4"/>
      <c r="GM1281" s="4"/>
      <c r="GN1281" s="4"/>
      <c r="GO1281" s="4"/>
      <c r="GP1281" s="4"/>
      <c r="GQ1281" s="4"/>
      <c r="GR1281" s="4"/>
      <c r="GS1281" s="4"/>
      <c r="GT1281" s="4"/>
      <c r="GU1281" s="4"/>
      <c r="GV1281" s="4"/>
      <c r="GW1281" s="4"/>
      <c r="GX1281" s="4"/>
      <c r="GY1281" s="4"/>
      <c r="GZ1281" s="4"/>
      <c r="HA1281" s="4"/>
      <c r="HB1281" s="4"/>
      <c r="HC1281" s="4"/>
      <c r="HD1281" s="4"/>
      <c r="HE1281" s="4"/>
      <c r="HF1281" s="4"/>
      <c r="HG1281" s="4"/>
      <c r="HH1281" s="4"/>
      <c r="HI1281" s="4"/>
      <c r="HJ1281" s="4"/>
      <c r="HK1281" s="4"/>
      <c r="HL1281" s="4"/>
      <c r="HM1281" s="4"/>
      <c r="HN1281" s="4"/>
      <c r="HO1281" s="4"/>
      <c r="HP1281" s="4"/>
      <c r="HQ1281" s="4"/>
      <c r="HR1281" s="4"/>
      <c r="HS1281" s="4"/>
      <c r="HT1281" s="4"/>
      <c r="HU1281" s="4"/>
      <c r="HV1281" s="4"/>
      <c r="HW1281" s="4"/>
      <c r="HX1281" s="4"/>
      <c r="HY1281" s="4"/>
      <c r="HZ1281" s="4"/>
      <c r="IA1281" s="4"/>
      <c r="IB1281" s="4"/>
      <c r="IC1281" s="4"/>
      <c r="ID1281" s="4"/>
      <c r="IE1281" s="4"/>
      <c r="IF1281" s="4"/>
      <c r="IG1281" s="4"/>
      <c r="IH1281" s="4"/>
      <c r="II1281" s="4"/>
      <c r="IJ1281" s="4"/>
      <c r="IK1281" s="4"/>
      <c r="IL1281" s="4"/>
      <c r="IM1281" s="4"/>
      <c r="IN1281" s="4"/>
      <c r="IO1281" s="4"/>
      <c r="IP1281" s="4"/>
      <c r="IQ1281" s="4"/>
      <c r="IR1281" s="4"/>
      <c r="IS1281" s="4"/>
      <c r="IT1281" s="4"/>
      <c r="IU1281" s="4"/>
      <c r="IV1281" s="4"/>
    </row>
    <row r="1282" spans="1:256" s="209" customFormat="1">
      <c r="A1282" s="121"/>
      <c r="B1282" s="115"/>
      <c r="C1282" s="116"/>
      <c r="D1282" s="117"/>
      <c r="E1282" s="118"/>
      <c r="F1282" s="119"/>
      <c r="G1282" s="120"/>
      <c r="H1282" s="5"/>
      <c r="I1282" s="39"/>
      <c r="J1282" s="40"/>
      <c r="K1282" s="41"/>
      <c r="L1282" s="37"/>
      <c r="N1282" s="38"/>
      <c r="O1282" s="38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  <c r="AC1282" s="4"/>
      <c r="AD1282" s="4"/>
      <c r="AE1282" s="4"/>
      <c r="AF1282" s="4"/>
      <c r="AG1282" s="4"/>
      <c r="AH1282" s="4"/>
      <c r="AI1282" s="4"/>
      <c r="AJ1282" s="4"/>
      <c r="AK1282" s="4"/>
      <c r="AL1282" s="4"/>
      <c r="AM1282" s="4"/>
      <c r="AN1282" s="4"/>
      <c r="AO1282" s="4"/>
      <c r="AP1282" s="4"/>
      <c r="AQ1282" s="4"/>
      <c r="AR1282" s="4"/>
      <c r="AS1282" s="4"/>
      <c r="AT1282" s="4"/>
      <c r="AU1282" s="4"/>
      <c r="AV1282" s="4"/>
      <c r="AW1282" s="4"/>
      <c r="AX1282" s="4"/>
      <c r="AY1282" s="4"/>
      <c r="AZ1282" s="4"/>
      <c r="BA1282" s="4"/>
      <c r="BB1282" s="4"/>
      <c r="BC1282" s="4"/>
      <c r="BD1282" s="4"/>
      <c r="BE1282" s="4"/>
      <c r="BF1282" s="4"/>
      <c r="BG1282" s="4"/>
      <c r="BH1282" s="4"/>
      <c r="BI1282" s="4"/>
      <c r="BJ1282" s="4"/>
      <c r="BK1282" s="4"/>
      <c r="BL1282" s="4"/>
      <c r="BM1282" s="4"/>
      <c r="BN1282" s="4"/>
      <c r="BO1282" s="4"/>
      <c r="BP1282" s="4"/>
      <c r="BQ1282" s="4"/>
      <c r="BR1282" s="4"/>
      <c r="BS1282" s="4"/>
      <c r="BT1282" s="4"/>
      <c r="BU1282" s="4"/>
      <c r="BV1282" s="4"/>
      <c r="BW1282" s="4"/>
      <c r="BX1282" s="4"/>
      <c r="BY1282" s="4"/>
      <c r="BZ1282" s="4"/>
      <c r="CA1282" s="4"/>
      <c r="CB1282" s="4"/>
      <c r="CC1282" s="4"/>
      <c r="CD1282" s="4"/>
      <c r="CE1282" s="4"/>
      <c r="CF1282" s="4"/>
      <c r="CG1282" s="4"/>
      <c r="CH1282" s="4"/>
      <c r="CI1282" s="4"/>
      <c r="CJ1282" s="4"/>
      <c r="CK1282" s="4"/>
      <c r="CL1282" s="4"/>
      <c r="CM1282" s="4"/>
      <c r="CN1282" s="4"/>
      <c r="CO1282" s="4"/>
      <c r="CP1282" s="4"/>
      <c r="CQ1282" s="4"/>
      <c r="CR1282" s="4"/>
      <c r="CS1282" s="4"/>
      <c r="CT1282" s="4"/>
      <c r="CU1282" s="4"/>
      <c r="CV1282" s="4"/>
      <c r="CW1282" s="4"/>
      <c r="CX1282" s="4"/>
      <c r="CY1282" s="4"/>
      <c r="CZ1282" s="4"/>
      <c r="DA1282" s="4"/>
      <c r="DB1282" s="4"/>
      <c r="DC1282" s="4"/>
      <c r="DD1282" s="4"/>
      <c r="DE1282" s="4"/>
      <c r="DF1282" s="4"/>
      <c r="DG1282" s="4"/>
      <c r="DH1282" s="4"/>
      <c r="DI1282" s="4"/>
      <c r="DJ1282" s="4"/>
      <c r="DK1282" s="4"/>
      <c r="DL1282" s="4"/>
      <c r="DM1282" s="4"/>
      <c r="DN1282" s="4"/>
      <c r="DO1282" s="4"/>
      <c r="DP1282" s="4"/>
      <c r="DQ1282" s="4"/>
      <c r="DR1282" s="4"/>
      <c r="DS1282" s="4"/>
      <c r="DT1282" s="4"/>
      <c r="DU1282" s="4"/>
      <c r="DV1282" s="4"/>
      <c r="DW1282" s="4"/>
      <c r="DX1282" s="4"/>
      <c r="DY1282" s="4"/>
      <c r="DZ1282" s="4"/>
      <c r="EA1282" s="4"/>
      <c r="EB1282" s="4"/>
      <c r="EC1282" s="4"/>
      <c r="ED1282" s="4"/>
      <c r="EE1282" s="4"/>
      <c r="EF1282" s="4"/>
      <c r="EG1282" s="4"/>
      <c r="EH1282" s="4"/>
      <c r="EI1282" s="4"/>
      <c r="EJ1282" s="4"/>
      <c r="EK1282" s="4"/>
      <c r="EL1282" s="4"/>
      <c r="EM1282" s="4"/>
      <c r="EN1282" s="4"/>
      <c r="EO1282" s="4"/>
      <c r="EP1282" s="4"/>
      <c r="EQ1282" s="4"/>
      <c r="ER1282" s="4"/>
      <c r="ES1282" s="4"/>
      <c r="ET1282" s="4"/>
      <c r="EU1282" s="4"/>
      <c r="EV1282" s="4"/>
      <c r="EW1282" s="4"/>
      <c r="EX1282" s="4"/>
      <c r="EY1282" s="4"/>
      <c r="EZ1282" s="4"/>
      <c r="FA1282" s="4"/>
      <c r="FB1282" s="4"/>
      <c r="FC1282" s="4"/>
      <c r="FD1282" s="4"/>
      <c r="FE1282" s="4"/>
      <c r="FF1282" s="4"/>
      <c r="FG1282" s="4"/>
      <c r="FH1282" s="4"/>
      <c r="FI1282" s="4"/>
      <c r="FJ1282" s="4"/>
      <c r="FK1282" s="4"/>
      <c r="FL1282" s="4"/>
      <c r="FM1282" s="4"/>
      <c r="FN1282" s="4"/>
      <c r="FO1282" s="4"/>
      <c r="FP1282" s="4"/>
      <c r="FQ1282" s="4"/>
      <c r="FR1282" s="4"/>
      <c r="FS1282" s="4"/>
      <c r="FT1282" s="4"/>
      <c r="FU1282" s="4"/>
      <c r="FV1282" s="4"/>
      <c r="FW1282" s="4"/>
      <c r="FX1282" s="4"/>
      <c r="FY1282" s="4"/>
      <c r="FZ1282" s="4"/>
      <c r="GA1282" s="4"/>
      <c r="GB1282" s="4"/>
      <c r="GC1282" s="4"/>
      <c r="GD1282" s="4"/>
      <c r="GE1282" s="4"/>
      <c r="GF1282" s="4"/>
      <c r="GG1282" s="4"/>
      <c r="GH1282" s="4"/>
      <c r="GI1282" s="4"/>
      <c r="GJ1282" s="4"/>
      <c r="GK1282" s="4"/>
      <c r="GL1282" s="4"/>
      <c r="GM1282" s="4"/>
      <c r="GN1282" s="4"/>
      <c r="GO1282" s="4"/>
      <c r="GP1282" s="4"/>
      <c r="GQ1282" s="4"/>
      <c r="GR1282" s="4"/>
      <c r="GS1282" s="4"/>
      <c r="GT1282" s="4"/>
      <c r="GU1282" s="4"/>
      <c r="GV1282" s="4"/>
      <c r="GW1282" s="4"/>
      <c r="GX1282" s="4"/>
      <c r="GY1282" s="4"/>
      <c r="GZ1282" s="4"/>
      <c r="HA1282" s="4"/>
      <c r="HB1282" s="4"/>
      <c r="HC1282" s="4"/>
      <c r="HD1282" s="4"/>
      <c r="HE1282" s="4"/>
      <c r="HF1282" s="4"/>
      <c r="HG1282" s="4"/>
      <c r="HH1282" s="4"/>
      <c r="HI1282" s="4"/>
      <c r="HJ1282" s="4"/>
      <c r="HK1282" s="4"/>
      <c r="HL1282" s="4"/>
      <c r="HM1282" s="4"/>
      <c r="HN1282" s="4"/>
      <c r="HO1282" s="4"/>
      <c r="HP1282" s="4"/>
      <c r="HQ1282" s="4"/>
      <c r="HR1282" s="4"/>
      <c r="HS1282" s="4"/>
      <c r="HT1282" s="4"/>
      <c r="HU1282" s="4"/>
      <c r="HV1282" s="4"/>
      <c r="HW1282" s="4"/>
      <c r="HX1282" s="4"/>
      <c r="HY1282" s="4"/>
      <c r="HZ1282" s="4"/>
      <c r="IA1282" s="4"/>
      <c r="IB1282" s="4"/>
      <c r="IC1282" s="4"/>
      <c r="ID1282" s="4"/>
      <c r="IE1282" s="4"/>
      <c r="IF1282" s="4"/>
      <c r="IG1282" s="4"/>
      <c r="IH1282" s="4"/>
      <c r="II1282" s="4"/>
      <c r="IJ1282" s="4"/>
      <c r="IK1282" s="4"/>
      <c r="IL1282" s="4"/>
      <c r="IM1282" s="4"/>
      <c r="IN1282" s="4"/>
      <c r="IO1282" s="4"/>
      <c r="IP1282" s="4"/>
      <c r="IQ1282" s="4"/>
      <c r="IR1282" s="4"/>
      <c r="IS1282" s="4"/>
      <c r="IT1282" s="4"/>
      <c r="IU1282" s="4"/>
      <c r="IV1282" s="4"/>
    </row>
    <row r="1283" spans="1:256" s="209" customFormat="1">
      <c r="A1283" s="121"/>
      <c r="B1283" s="115"/>
      <c r="C1283" s="116"/>
      <c r="D1283" s="117"/>
      <c r="E1283" s="118"/>
      <c r="F1283" s="119"/>
      <c r="G1283" s="120"/>
      <c r="H1283" s="5"/>
      <c r="I1283" s="39"/>
      <c r="J1283" s="40"/>
      <c r="K1283" s="41"/>
      <c r="L1283" s="37"/>
      <c r="N1283" s="38"/>
      <c r="O1283" s="38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  <c r="AL1283" s="4"/>
      <c r="AM1283" s="4"/>
      <c r="AN1283" s="4"/>
      <c r="AO1283" s="4"/>
      <c r="AP1283" s="4"/>
      <c r="AQ1283" s="4"/>
      <c r="AR1283" s="4"/>
      <c r="AS1283" s="4"/>
      <c r="AT1283" s="4"/>
      <c r="AU1283" s="4"/>
      <c r="AV1283" s="4"/>
      <c r="AW1283" s="4"/>
      <c r="AX1283" s="4"/>
      <c r="AY1283" s="4"/>
      <c r="AZ1283" s="4"/>
      <c r="BA1283" s="4"/>
      <c r="BB1283" s="4"/>
      <c r="BC1283" s="4"/>
      <c r="BD1283" s="4"/>
      <c r="BE1283" s="4"/>
      <c r="BF1283" s="4"/>
      <c r="BG1283" s="4"/>
      <c r="BH1283" s="4"/>
      <c r="BI1283" s="4"/>
      <c r="BJ1283" s="4"/>
      <c r="BK1283" s="4"/>
      <c r="BL1283" s="4"/>
      <c r="BM1283" s="4"/>
      <c r="BN1283" s="4"/>
      <c r="BO1283" s="4"/>
      <c r="BP1283" s="4"/>
      <c r="BQ1283" s="4"/>
      <c r="BR1283" s="4"/>
      <c r="BS1283" s="4"/>
      <c r="BT1283" s="4"/>
      <c r="BU1283" s="4"/>
      <c r="BV1283" s="4"/>
      <c r="BW1283" s="4"/>
      <c r="BX1283" s="4"/>
      <c r="BY1283" s="4"/>
      <c r="BZ1283" s="4"/>
      <c r="CA1283" s="4"/>
      <c r="CB1283" s="4"/>
      <c r="CC1283" s="4"/>
      <c r="CD1283" s="4"/>
      <c r="CE1283" s="4"/>
      <c r="CF1283" s="4"/>
      <c r="CG1283" s="4"/>
      <c r="CH1283" s="4"/>
      <c r="CI1283" s="4"/>
      <c r="CJ1283" s="4"/>
      <c r="CK1283" s="4"/>
      <c r="CL1283" s="4"/>
      <c r="CM1283" s="4"/>
      <c r="CN1283" s="4"/>
      <c r="CO1283" s="4"/>
      <c r="CP1283" s="4"/>
      <c r="CQ1283" s="4"/>
      <c r="CR1283" s="4"/>
      <c r="CS1283" s="4"/>
      <c r="CT1283" s="4"/>
      <c r="CU1283" s="4"/>
      <c r="CV1283" s="4"/>
      <c r="CW1283" s="4"/>
      <c r="CX1283" s="4"/>
      <c r="CY1283" s="4"/>
      <c r="CZ1283" s="4"/>
      <c r="DA1283" s="4"/>
      <c r="DB1283" s="4"/>
      <c r="DC1283" s="4"/>
      <c r="DD1283" s="4"/>
      <c r="DE1283" s="4"/>
      <c r="DF1283" s="4"/>
      <c r="DG1283" s="4"/>
      <c r="DH1283" s="4"/>
      <c r="DI1283" s="4"/>
      <c r="DJ1283" s="4"/>
      <c r="DK1283" s="4"/>
      <c r="DL1283" s="4"/>
      <c r="DM1283" s="4"/>
      <c r="DN1283" s="4"/>
      <c r="DO1283" s="4"/>
      <c r="DP1283" s="4"/>
      <c r="DQ1283" s="4"/>
      <c r="DR1283" s="4"/>
      <c r="DS1283" s="4"/>
      <c r="DT1283" s="4"/>
      <c r="DU1283" s="4"/>
      <c r="DV1283" s="4"/>
      <c r="DW1283" s="4"/>
      <c r="DX1283" s="4"/>
      <c r="DY1283" s="4"/>
      <c r="DZ1283" s="4"/>
      <c r="EA1283" s="4"/>
      <c r="EB1283" s="4"/>
      <c r="EC1283" s="4"/>
      <c r="ED1283" s="4"/>
      <c r="EE1283" s="4"/>
      <c r="EF1283" s="4"/>
      <c r="EG1283" s="4"/>
      <c r="EH1283" s="4"/>
      <c r="EI1283" s="4"/>
      <c r="EJ1283" s="4"/>
      <c r="EK1283" s="4"/>
      <c r="EL1283" s="4"/>
      <c r="EM1283" s="4"/>
      <c r="EN1283" s="4"/>
      <c r="EO1283" s="4"/>
      <c r="EP1283" s="4"/>
      <c r="EQ1283" s="4"/>
      <c r="ER1283" s="4"/>
      <c r="ES1283" s="4"/>
      <c r="ET1283" s="4"/>
      <c r="EU1283" s="4"/>
      <c r="EV1283" s="4"/>
      <c r="EW1283" s="4"/>
      <c r="EX1283" s="4"/>
      <c r="EY1283" s="4"/>
      <c r="EZ1283" s="4"/>
      <c r="FA1283" s="4"/>
      <c r="FB1283" s="4"/>
      <c r="FC1283" s="4"/>
      <c r="FD1283" s="4"/>
      <c r="FE1283" s="4"/>
      <c r="FF1283" s="4"/>
      <c r="FG1283" s="4"/>
      <c r="FH1283" s="4"/>
      <c r="FI1283" s="4"/>
      <c r="FJ1283" s="4"/>
      <c r="FK1283" s="4"/>
      <c r="FL1283" s="4"/>
      <c r="FM1283" s="4"/>
      <c r="FN1283" s="4"/>
      <c r="FO1283" s="4"/>
      <c r="FP1283" s="4"/>
      <c r="FQ1283" s="4"/>
      <c r="FR1283" s="4"/>
      <c r="FS1283" s="4"/>
      <c r="FT1283" s="4"/>
      <c r="FU1283" s="4"/>
      <c r="FV1283" s="4"/>
      <c r="FW1283" s="4"/>
      <c r="FX1283" s="4"/>
      <c r="FY1283" s="4"/>
      <c r="FZ1283" s="4"/>
      <c r="GA1283" s="4"/>
      <c r="GB1283" s="4"/>
      <c r="GC1283" s="4"/>
      <c r="GD1283" s="4"/>
      <c r="GE1283" s="4"/>
      <c r="GF1283" s="4"/>
      <c r="GG1283" s="4"/>
      <c r="GH1283" s="4"/>
      <c r="GI1283" s="4"/>
      <c r="GJ1283" s="4"/>
      <c r="GK1283" s="4"/>
      <c r="GL1283" s="4"/>
      <c r="GM1283" s="4"/>
      <c r="GN1283" s="4"/>
      <c r="GO1283" s="4"/>
      <c r="GP1283" s="4"/>
      <c r="GQ1283" s="4"/>
      <c r="GR1283" s="4"/>
      <c r="GS1283" s="4"/>
      <c r="GT1283" s="4"/>
      <c r="GU1283" s="4"/>
      <c r="GV1283" s="4"/>
      <c r="GW1283" s="4"/>
      <c r="GX1283" s="4"/>
      <c r="GY1283" s="4"/>
      <c r="GZ1283" s="4"/>
      <c r="HA1283" s="4"/>
      <c r="HB1283" s="4"/>
      <c r="HC1283" s="4"/>
      <c r="HD1283" s="4"/>
      <c r="HE1283" s="4"/>
      <c r="HF1283" s="4"/>
      <c r="HG1283" s="4"/>
      <c r="HH1283" s="4"/>
      <c r="HI1283" s="4"/>
      <c r="HJ1283" s="4"/>
      <c r="HK1283" s="4"/>
      <c r="HL1283" s="4"/>
      <c r="HM1283" s="4"/>
      <c r="HN1283" s="4"/>
      <c r="HO1283" s="4"/>
      <c r="HP1283" s="4"/>
      <c r="HQ1283" s="4"/>
      <c r="HR1283" s="4"/>
      <c r="HS1283" s="4"/>
      <c r="HT1283" s="4"/>
      <c r="HU1283" s="4"/>
      <c r="HV1283" s="4"/>
      <c r="HW1283" s="4"/>
      <c r="HX1283" s="4"/>
      <c r="HY1283" s="4"/>
      <c r="HZ1283" s="4"/>
      <c r="IA1283" s="4"/>
      <c r="IB1283" s="4"/>
      <c r="IC1283" s="4"/>
      <c r="ID1283" s="4"/>
      <c r="IE1283" s="4"/>
      <c r="IF1283" s="4"/>
      <c r="IG1283" s="4"/>
      <c r="IH1283" s="4"/>
      <c r="II1283" s="4"/>
      <c r="IJ1283" s="4"/>
      <c r="IK1283" s="4"/>
      <c r="IL1283" s="4"/>
      <c r="IM1283" s="4"/>
      <c r="IN1283" s="4"/>
      <c r="IO1283" s="4"/>
      <c r="IP1283" s="4"/>
      <c r="IQ1283" s="4"/>
      <c r="IR1283" s="4"/>
      <c r="IS1283" s="4"/>
      <c r="IT1283" s="4"/>
      <c r="IU1283" s="4"/>
      <c r="IV1283" s="4"/>
    </row>
    <row r="1284" spans="1:256" s="209" customFormat="1">
      <c r="A1284" s="121"/>
      <c r="B1284" s="115"/>
      <c r="C1284" s="116"/>
      <c r="D1284" s="117"/>
      <c r="E1284" s="118"/>
      <c r="F1284" s="119"/>
      <c r="G1284" s="120"/>
      <c r="H1284" s="5"/>
      <c r="I1284" s="39"/>
      <c r="J1284" s="40"/>
      <c r="K1284" s="41"/>
      <c r="L1284" s="37"/>
      <c r="N1284" s="38"/>
      <c r="O1284" s="38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  <c r="AL1284" s="4"/>
      <c r="AM1284" s="4"/>
      <c r="AN1284" s="4"/>
      <c r="AO1284" s="4"/>
      <c r="AP1284" s="4"/>
      <c r="AQ1284" s="4"/>
      <c r="AR1284" s="4"/>
      <c r="AS1284" s="4"/>
      <c r="AT1284" s="4"/>
      <c r="AU1284" s="4"/>
      <c r="AV1284" s="4"/>
      <c r="AW1284" s="4"/>
      <c r="AX1284" s="4"/>
      <c r="AY1284" s="4"/>
      <c r="AZ1284" s="4"/>
      <c r="BA1284" s="4"/>
      <c r="BB1284" s="4"/>
      <c r="BC1284" s="4"/>
      <c r="BD1284" s="4"/>
      <c r="BE1284" s="4"/>
      <c r="BF1284" s="4"/>
      <c r="BG1284" s="4"/>
      <c r="BH1284" s="4"/>
      <c r="BI1284" s="4"/>
      <c r="BJ1284" s="4"/>
      <c r="BK1284" s="4"/>
      <c r="BL1284" s="4"/>
      <c r="BM1284" s="4"/>
      <c r="BN1284" s="4"/>
      <c r="BO1284" s="4"/>
      <c r="BP1284" s="4"/>
      <c r="BQ1284" s="4"/>
      <c r="BR1284" s="4"/>
      <c r="BS1284" s="4"/>
      <c r="BT1284" s="4"/>
      <c r="BU1284" s="4"/>
      <c r="BV1284" s="4"/>
      <c r="BW1284" s="4"/>
      <c r="BX1284" s="4"/>
      <c r="BY1284" s="4"/>
      <c r="BZ1284" s="4"/>
      <c r="CA1284" s="4"/>
      <c r="CB1284" s="4"/>
      <c r="CC1284" s="4"/>
      <c r="CD1284" s="4"/>
      <c r="CE1284" s="4"/>
      <c r="CF1284" s="4"/>
      <c r="CG1284" s="4"/>
      <c r="CH1284" s="4"/>
      <c r="CI1284" s="4"/>
      <c r="CJ1284" s="4"/>
      <c r="CK1284" s="4"/>
      <c r="CL1284" s="4"/>
      <c r="CM1284" s="4"/>
      <c r="CN1284" s="4"/>
      <c r="CO1284" s="4"/>
      <c r="CP1284" s="4"/>
      <c r="CQ1284" s="4"/>
      <c r="CR1284" s="4"/>
      <c r="CS1284" s="4"/>
      <c r="CT1284" s="4"/>
      <c r="CU1284" s="4"/>
      <c r="CV1284" s="4"/>
      <c r="CW1284" s="4"/>
      <c r="CX1284" s="4"/>
      <c r="CY1284" s="4"/>
      <c r="CZ1284" s="4"/>
      <c r="DA1284" s="4"/>
      <c r="DB1284" s="4"/>
      <c r="DC1284" s="4"/>
      <c r="DD1284" s="4"/>
      <c r="DE1284" s="4"/>
      <c r="DF1284" s="4"/>
      <c r="DG1284" s="4"/>
      <c r="DH1284" s="4"/>
      <c r="DI1284" s="4"/>
      <c r="DJ1284" s="4"/>
      <c r="DK1284" s="4"/>
      <c r="DL1284" s="4"/>
      <c r="DM1284" s="4"/>
      <c r="DN1284" s="4"/>
      <c r="DO1284" s="4"/>
      <c r="DP1284" s="4"/>
      <c r="DQ1284" s="4"/>
      <c r="DR1284" s="4"/>
      <c r="DS1284" s="4"/>
      <c r="DT1284" s="4"/>
      <c r="DU1284" s="4"/>
      <c r="DV1284" s="4"/>
      <c r="DW1284" s="4"/>
      <c r="DX1284" s="4"/>
      <c r="DY1284" s="4"/>
      <c r="DZ1284" s="4"/>
      <c r="EA1284" s="4"/>
      <c r="EB1284" s="4"/>
      <c r="EC1284" s="4"/>
      <c r="ED1284" s="4"/>
      <c r="EE1284" s="4"/>
      <c r="EF1284" s="4"/>
      <c r="EG1284" s="4"/>
      <c r="EH1284" s="4"/>
      <c r="EI1284" s="4"/>
      <c r="EJ1284" s="4"/>
      <c r="EK1284" s="4"/>
      <c r="EL1284" s="4"/>
      <c r="EM1284" s="4"/>
      <c r="EN1284" s="4"/>
      <c r="EO1284" s="4"/>
      <c r="EP1284" s="4"/>
      <c r="EQ1284" s="4"/>
      <c r="ER1284" s="4"/>
      <c r="ES1284" s="4"/>
      <c r="ET1284" s="4"/>
      <c r="EU1284" s="4"/>
      <c r="EV1284" s="4"/>
      <c r="EW1284" s="4"/>
      <c r="EX1284" s="4"/>
      <c r="EY1284" s="4"/>
      <c r="EZ1284" s="4"/>
      <c r="FA1284" s="4"/>
      <c r="FB1284" s="4"/>
      <c r="FC1284" s="4"/>
      <c r="FD1284" s="4"/>
      <c r="FE1284" s="4"/>
      <c r="FF1284" s="4"/>
      <c r="FG1284" s="4"/>
      <c r="FH1284" s="4"/>
      <c r="FI1284" s="4"/>
      <c r="FJ1284" s="4"/>
      <c r="FK1284" s="4"/>
      <c r="FL1284" s="4"/>
      <c r="FM1284" s="4"/>
      <c r="FN1284" s="4"/>
      <c r="FO1284" s="4"/>
      <c r="FP1284" s="4"/>
      <c r="FQ1284" s="4"/>
      <c r="FR1284" s="4"/>
      <c r="FS1284" s="4"/>
      <c r="FT1284" s="4"/>
      <c r="FU1284" s="4"/>
      <c r="FV1284" s="4"/>
      <c r="FW1284" s="4"/>
      <c r="FX1284" s="4"/>
      <c r="FY1284" s="4"/>
      <c r="FZ1284" s="4"/>
      <c r="GA1284" s="4"/>
      <c r="GB1284" s="4"/>
      <c r="GC1284" s="4"/>
      <c r="GD1284" s="4"/>
      <c r="GE1284" s="4"/>
      <c r="GF1284" s="4"/>
      <c r="GG1284" s="4"/>
      <c r="GH1284" s="4"/>
      <c r="GI1284" s="4"/>
      <c r="GJ1284" s="4"/>
      <c r="GK1284" s="4"/>
      <c r="GL1284" s="4"/>
      <c r="GM1284" s="4"/>
      <c r="GN1284" s="4"/>
      <c r="GO1284" s="4"/>
      <c r="GP1284" s="4"/>
      <c r="GQ1284" s="4"/>
      <c r="GR1284" s="4"/>
      <c r="GS1284" s="4"/>
      <c r="GT1284" s="4"/>
      <c r="GU1284" s="4"/>
      <c r="GV1284" s="4"/>
      <c r="GW1284" s="4"/>
      <c r="GX1284" s="4"/>
      <c r="GY1284" s="4"/>
      <c r="GZ1284" s="4"/>
      <c r="HA1284" s="4"/>
      <c r="HB1284" s="4"/>
      <c r="HC1284" s="4"/>
      <c r="HD1284" s="4"/>
      <c r="HE1284" s="4"/>
      <c r="HF1284" s="4"/>
      <c r="HG1284" s="4"/>
      <c r="HH1284" s="4"/>
      <c r="HI1284" s="4"/>
      <c r="HJ1284" s="4"/>
      <c r="HK1284" s="4"/>
      <c r="HL1284" s="4"/>
      <c r="HM1284" s="4"/>
      <c r="HN1284" s="4"/>
      <c r="HO1284" s="4"/>
      <c r="HP1284" s="4"/>
      <c r="HQ1284" s="4"/>
      <c r="HR1284" s="4"/>
      <c r="HS1284" s="4"/>
      <c r="HT1284" s="4"/>
      <c r="HU1284" s="4"/>
      <c r="HV1284" s="4"/>
      <c r="HW1284" s="4"/>
      <c r="HX1284" s="4"/>
      <c r="HY1284" s="4"/>
      <c r="HZ1284" s="4"/>
      <c r="IA1284" s="4"/>
      <c r="IB1284" s="4"/>
      <c r="IC1284" s="4"/>
      <c r="ID1284" s="4"/>
      <c r="IE1284" s="4"/>
      <c r="IF1284" s="4"/>
      <c r="IG1284" s="4"/>
      <c r="IH1284" s="4"/>
      <c r="II1284" s="4"/>
      <c r="IJ1284" s="4"/>
      <c r="IK1284" s="4"/>
      <c r="IL1284" s="4"/>
      <c r="IM1284" s="4"/>
      <c r="IN1284" s="4"/>
      <c r="IO1284" s="4"/>
      <c r="IP1284" s="4"/>
      <c r="IQ1284" s="4"/>
      <c r="IR1284" s="4"/>
      <c r="IS1284" s="4"/>
      <c r="IT1284" s="4"/>
      <c r="IU1284" s="4"/>
      <c r="IV1284" s="4"/>
    </row>
    <row r="1285" spans="1:256" s="209" customFormat="1">
      <c r="A1285" s="121"/>
      <c r="B1285" s="115"/>
      <c r="C1285" s="116"/>
      <c r="D1285" s="117"/>
      <c r="E1285" s="118"/>
      <c r="F1285" s="119"/>
      <c r="G1285" s="120"/>
      <c r="H1285" s="5"/>
      <c r="I1285" s="39"/>
      <c r="J1285" s="40"/>
      <c r="K1285" s="41"/>
      <c r="L1285" s="37"/>
      <c r="N1285" s="38"/>
      <c r="O1285" s="38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  <c r="AL1285" s="4"/>
      <c r="AM1285" s="4"/>
      <c r="AN1285" s="4"/>
      <c r="AO1285" s="4"/>
      <c r="AP1285" s="4"/>
      <c r="AQ1285" s="4"/>
      <c r="AR1285" s="4"/>
      <c r="AS1285" s="4"/>
      <c r="AT1285" s="4"/>
      <c r="AU1285" s="4"/>
      <c r="AV1285" s="4"/>
      <c r="AW1285" s="4"/>
      <c r="AX1285" s="4"/>
      <c r="AY1285" s="4"/>
      <c r="AZ1285" s="4"/>
      <c r="BA1285" s="4"/>
      <c r="BB1285" s="4"/>
      <c r="BC1285" s="4"/>
      <c r="BD1285" s="4"/>
      <c r="BE1285" s="4"/>
      <c r="BF1285" s="4"/>
      <c r="BG1285" s="4"/>
      <c r="BH1285" s="4"/>
      <c r="BI1285" s="4"/>
      <c r="BJ1285" s="4"/>
      <c r="BK1285" s="4"/>
      <c r="BL1285" s="4"/>
      <c r="BM1285" s="4"/>
      <c r="BN1285" s="4"/>
      <c r="BO1285" s="4"/>
      <c r="BP1285" s="4"/>
      <c r="BQ1285" s="4"/>
      <c r="BR1285" s="4"/>
      <c r="BS1285" s="4"/>
      <c r="BT1285" s="4"/>
      <c r="BU1285" s="4"/>
      <c r="BV1285" s="4"/>
      <c r="BW1285" s="4"/>
      <c r="BX1285" s="4"/>
      <c r="BY1285" s="4"/>
      <c r="BZ1285" s="4"/>
      <c r="CA1285" s="4"/>
      <c r="CB1285" s="4"/>
      <c r="CC1285" s="4"/>
      <c r="CD1285" s="4"/>
      <c r="CE1285" s="4"/>
      <c r="CF1285" s="4"/>
      <c r="CG1285" s="4"/>
      <c r="CH1285" s="4"/>
      <c r="CI1285" s="4"/>
      <c r="CJ1285" s="4"/>
      <c r="CK1285" s="4"/>
      <c r="CL1285" s="4"/>
      <c r="CM1285" s="4"/>
      <c r="CN1285" s="4"/>
      <c r="CO1285" s="4"/>
      <c r="CP1285" s="4"/>
      <c r="CQ1285" s="4"/>
      <c r="CR1285" s="4"/>
      <c r="CS1285" s="4"/>
      <c r="CT1285" s="4"/>
      <c r="CU1285" s="4"/>
      <c r="CV1285" s="4"/>
      <c r="CW1285" s="4"/>
      <c r="CX1285" s="4"/>
      <c r="CY1285" s="4"/>
      <c r="CZ1285" s="4"/>
      <c r="DA1285" s="4"/>
      <c r="DB1285" s="4"/>
      <c r="DC1285" s="4"/>
      <c r="DD1285" s="4"/>
      <c r="DE1285" s="4"/>
      <c r="DF1285" s="4"/>
      <c r="DG1285" s="4"/>
      <c r="DH1285" s="4"/>
      <c r="DI1285" s="4"/>
      <c r="DJ1285" s="4"/>
      <c r="DK1285" s="4"/>
      <c r="DL1285" s="4"/>
      <c r="DM1285" s="4"/>
      <c r="DN1285" s="4"/>
      <c r="DO1285" s="4"/>
      <c r="DP1285" s="4"/>
      <c r="DQ1285" s="4"/>
      <c r="DR1285" s="4"/>
      <c r="DS1285" s="4"/>
      <c r="DT1285" s="4"/>
      <c r="DU1285" s="4"/>
      <c r="DV1285" s="4"/>
      <c r="DW1285" s="4"/>
      <c r="DX1285" s="4"/>
      <c r="DY1285" s="4"/>
      <c r="DZ1285" s="4"/>
      <c r="EA1285" s="4"/>
      <c r="EB1285" s="4"/>
      <c r="EC1285" s="4"/>
      <c r="ED1285" s="4"/>
      <c r="EE1285" s="4"/>
      <c r="EF1285" s="4"/>
      <c r="EG1285" s="4"/>
      <c r="EH1285" s="4"/>
      <c r="EI1285" s="4"/>
      <c r="EJ1285" s="4"/>
      <c r="EK1285" s="4"/>
      <c r="EL1285" s="4"/>
      <c r="EM1285" s="4"/>
      <c r="EN1285" s="4"/>
      <c r="EO1285" s="4"/>
      <c r="EP1285" s="4"/>
      <c r="EQ1285" s="4"/>
      <c r="ER1285" s="4"/>
      <c r="ES1285" s="4"/>
      <c r="ET1285" s="4"/>
      <c r="EU1285" s="4"/>
      <c r="EV1285" s="4"/>
      <c r="EW1285" s="4"/>
      <c r="EX1285" s="4"/>
      <c r="EY1285" s="4"/>
      <c r="EZ1285" s="4"/>
      <c r="FA1285" s="4"/>
      <c r="FB1285" s="4"/>
      <c r="FC1285" s="4"/>
      <c r="FD1285" s="4"/>
      <c r="FE1285" s="4"/>
      <c r="FF1285" s="4"/>
      <c r="FG1285" s="4"/>
      <c r="FH1285" s="4"/>
      <c r="FI1285" s="4"/>
      <c r="FJ1285" s="4"/>
      <c r="FK1285" s="4"/>
      <c r="FL1285" s="4"/>
      <c r="FM1285" s="4"/>
      <c r="FN1285" s="4"/>
      <c r="FO1285" s="4"/>
      <c r="FP1285" s="4"/>
      <c r="FQ1285" s="4"/>
      <c r="FR1285" s="4"/>
      <c r="FS1285" s="4"/>
      <c r="FT1285" s="4"/>
      <c r="FU1285" s="4"/>
      <c r="FV1285" s="4"/>
      <c r="FW1285" s="4"/>
      <c r="FX1285" s="4"/>
      <c r="FY1285" s="4"/>
      <c r="FZ1285" s="4"/>
      <c r="GA1285" s="4"/>
      <c r="GB1285" s="4"/>
      <c r="GC1285" s="4"/>
      <c r="GD1285" s="4"/>
      <c r="GE1285" s="4"/>
      <c r="GF1285" s="4"/>
      <c r="GG1285" s="4"/>
      <c r="GH1285" s="4"/>
      <c r="GI1285" s="4"/>
      <c r="GJ1285" s="4"/>
      <c r="GK1285" s="4"/>
      <c r="GL1285" s="4"/>
      <c r="GM1285" s="4"/>
      <c r="GN1285" s="4"/>
      <c r="GO1285" s="4"/>
      <c r="GP1285" s="4"/>
      <c r="GQ1285" s="4"/>
      <c r="GR1285" s="4"/>
      <c r="GS1285" s="4"/>
      <c r="GT1285" s="4"/>
      <c r="GU1285" s="4"/>
      <c r="GV1285" s="4"/>
      <c r="GW1285" s="4"/>
      <c r="GX1285" s="4"/>
      <c r="GY1285" s="4"/>
      <c r="GZ1285" s="4"/>
      <c r="HA1285" s="4"/>
      <c r="HB1285" s="4"/>
      <c r="HC1285" s="4"/>
      <c r="HD1285" s="4"/>
      <c r="HE1285" s="4"/>
      <c r="HF1285" s="4"/>
      <c r="HG1285" s="4"/>
      <c r="HH1285" s="4"/>
      <c r="HI1285" s="4"/>
      <c r="HJ1285" s="4"/>
      <c r="HK1285" s="4"/>
      <c r="HL1285" s="4"/>
      <c r="HM1285" s="4"/>
      <c r="HN1285" s="4"/>
      <c r="HO1285" s="4"/>
      <c r="HP1285" s="4"/>
      <c r="HQ1285" s="4"/>
      <c r="HR1285" s="4"/>
      <c r="HS1285" s="4"/>
      <c r="HT1285" s="4"/>
      <c r="HU1285" s="4"/>
      <c r="HV1285" s="4"/>
      <c r="HW1285" s="4"/>
      <c r="HX1285" s="4"/>
      <c r="HY1285" s="4"/>
      <c r="HZ1285" s="4"/>
      <c r="IA1285" s="4"/>
      <c r="IB1285" s="4"/>
      <c r="IC1285" s="4"/>
      <c r="ID1285" s="4"/>
      <c r="IE1285" s="4"/>
      <c r="IF1285" s="4"/>
      <c r="IG1285" s="4"/>
      <c r="IH1285" s="4"/>
      <c r="II1285" s="4"/>
      <c r="IJ1285" s="4"/>
      <c r="IK1285" s="4"/>
      <c r="IL1285" s="4"/>
      <c r="IM1285" s="4"/>
      <c r="IN1285" s="4"/>
      <c r="IO1285" s="4"/>
      <c r="IP1285" s="4"/>
      <c r="IQ1285" s="4"/>
      <c r="IR1285" s="4"/>
      <c r="IS1285" s="4"/>
      <c r="IT1285" s="4"/>
      <c r="IU1285" s="4"/>
      <c r="IV1285" s="4"/>
    </row>
    <row r="1286" spans="1:256" s="209" customFormat="1">
      <c r="A1286" s="121"/>
      <c r="B1286" s="115"/>
      <c r="C1286" s="116"/>
      <c r="D1286" s="117"/>
      <c r="E1286" s="118"/>
      <c r="F1286" s="119"/>
      <c r="G1286" s="120"/>
      <c r="H1286" s="5"/>
      <c r="I1286" s="39"/>
      <c r="J1286" s="40"/>
      <c r="K1286" s="41"/>
      <c r="L1286" s="37"/>
      <c r="N1286" s="38"/>
      <c r="O1286" s="38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  <c r="AL1286" s="4"/>
      <c r="AM1286" s="4"/>
      <c r="AN1286" s="4"/>
      <c r="AO1286" s="4"/>
      <c r="AP1286" s="4"/>
      <c r="AQ1286" s="4"/>
      <c r="AR1286" s="4"/>
      <c r="AS1286" s="4"/>
      <c r="AT1286" s="4"/>
      <c r="AU1286" s="4"/>
      <c r="AV1286" s="4"/>
      <c r="AW1286" s="4"/>
      <c r="AX1286" s="4"/>
      <c r="AY1286" s="4"/>
      <c r="AZ1286" s="4"/>
      <c r="BA1286" s="4"/>
      <c r="BB1286" s="4"/>
      <c r="BC1286" s="4"/>
      <c r="BD1286" s="4"/>
      <c r="BE1286" s="4"/>
      <c r="BF1286" s="4"/>
      <c r="BG1286" s="4"/>
      <c r="BH1286" s="4"/>
      <c r="BI1286" s="4"/>
      <c r="BJ1286" s="4"/>
      <c r="BK1286" s="4"/>
      <c r="BL1286" s="4"/>
      <c r="BM1286" s="4"/>
      <c r="BN1286" s="4"/>
      <c r="BO1286" s="4"/>
      <c r="BP1286" s="4"/>
      <c r="BQ1286" s="4"/>
      <c r="BR1286" s="4"/>
      <c r="BS1286" s="4"/>
      <c r="BT1286" s="4"/>
      <c r="BU1286" s="4"/>
      <c r="BV1286" s="4"/>
      <c r="BW1286" s="4"/>
      <c r="BX1286" s="4"/>
      <c r="BY1286" s="4"/>
      <c r="BZ1286" s="4"/>
      <c r="CA1286" s="4"/>
      <c r="CB1286" s="4"/>
      <c r="CC1286" s="4"/>
      <c r="CD1286" s="4"/>
      <c r="CE1286" s="4"/>
      <c r="CF1286" s="4"/>
      <c r="CG1286" s="4"/>
      <c r="CH1286" s="4"/>
      <c r="CI1286" s="4"/>
      <c r="CJ1286" s="4"/>
      <c r="CK1286" s="4"/>
      <c r="CL1286" s="4"/>
      <c r="CM1286" s="4"/>
      <c r="CN1286" s="4"/>
      <c r="CO1286" s="4"/>
      <c r="CP1286" s="4"/>
      <c r="CQ1286" s="4"/>
      <c r="CR1286" s="4"/>
      <c r="CS1286" s="4"/>
      <c r="CT1286" s="4"/>
      <c r="CU1286" s="4"/>
      <c r="CV1286" s="4"/>
      <c r="CW1286" s="4"/>
      <c r="CX1286" s="4"/>
      <c r="CY1286" s="4"/>
      <c r="CZ1286" s="4"/>
      <c r="DA1286" s="4"/>
      <c r="DB1286" s="4"/>
      <c r="DC1286" s="4"/>
      <c r="DD1286" s="4"/>
      <c r="DE1286" s="4"/>
      <c r="DF1286" s="4"/>
      <c r="DG1286" s="4"/>
      <c r="DH1286" s="4"/>
      <c r="DI1286" s="4"/>
      <c r="DJ1286" s="4"/>
      <c r="DK1286" s="4"/>
      <c r="DL1286" s="4"/>
      <c r="DM1286" s="4"/>
      <c r="DN1286" s="4"/>
      <c r="DO1286" s="4"/>
      <c r="DP1286" s="4"/>
      <c r="DQ1286" s="4"/>
      <c r="DR1286" s="4"/>
      <c r="DS1286" s="4"/>
      <c r="DT1286" s="4"/>
      <c r="DU1286" s="4"/>
      <c r="DV1286" s="4"/>
      <c r="DW1286" s="4"/>
      <c r="DX1286" s="4"/>
      <c r="DY1286" s="4"/>
      <c r="DZ1286" s="4"/>
      <c r="EA1286" s="4"/>
      <c r="EB1286" s="4"/>
      <c r="EC1286" s="4"/>
      <c r="ED1286" s="4"/>
      <c r="EE1286" s="4"/>
      <c r="EF1286" s="4"/>
      <c r="EG1286" s="4"/>
      <c r="EH1286" s="4"/>
      <c r="EI1286" s="4"/>
      <c r="EJ1286" s="4"/>
      <c r="EK1286" s="4"/>
      <c r="EL1286" s="4"/>
      <c r="EM1286" s="4"/>
      <c r="EN1286" s="4"/>
      <c r="EO1286" s="4"/>
      <c r="EP1286" s="4"/>
      <c r="EQ1286" s="4"/>
      <c r="ER1286" s="4"/>
      <c r="ES1286" s="4"/>
      <c r="ET1286" s="4"/>
      <c r="EU1286" s="4"/>
      <c r="EV1286" s="4"/>
      <c r="EW1286" s="4"/>
      <c r="EX1286" s="4"/>
      <c r="EY1286" s="4"/>
      <c r="EZ1286" s="4"/>
      <c r="FA1286" s="4"/>
      <c r="FB1286" s="4"/>
      <c r="FC1286" s="4"/>
      <c r="FD1286" s="4"/>
      <c r="FE1286" s="4"/>
      <c r="FF1286" s="4"/>
      <c r="FG1286" s="4"/>
      <c r="FH1286" s="4"/>
      <c r="FI1286" s="4"/>
      <c r="FJ1286" s="4"/>
      <c r="FK1286" s="4"/>
      <c r="FL1286" s="4"/>
      <c r="FM1286" s="4"/>
      <c r="FN1286" s="4"/>
      <c r="FO1286" s="4"/>
      <c r="FP1286" s="4"/>
      <c r="FQ1286" s="4"/>
      <c r="FR1286" s="4"/>
      <c r="FS1286" s="4"/>
      <c r="FT1286" s="4"/>
      <c r="FU1286" s="4"/>
      <c r="FV1286" s="4"/>
      <c r="FW1286" s="4"/>
      <c r="FX1286" s="4"/>
      <c r="FY1286" s="4"/>
      <c r="FZ1286" s="4"/>
      <c r="GA1286" s="4"/>
      <c r="GB1286" s="4"/>
      <c r="GC1286" s="4"/>
      <c r="GD1286" s="4"/>
      <c r="GE1286" s="4"/>
      <c r="GF1286" s="4"/>
      <c r="GG1286" s="4"/>
      <c r="GH1286" s="4"/>
      <c r="GI1286" s="4"/>
      <c r="GJ1286" s="4"/>
      <c r="GK1286" s="4"/>
      <c r="GL1286" s="4"/>
      <c r="GM1286" s="4"/>
      <c r="GN1286" s="4"/>
      <c r="GO1286" s="4"/>
      <c r="GP1286" s="4"/>
      <c r="GQ1286" s="4"/>
      <c r="GR1286" s="4"/>
      <c r="GS1286" s="4"/>
      <c r="GT1286" s="4"/>
      <c r="GU1286" s="4"/>
      <c r="GV1286" s="4"/>
      <c r="GW1286" s="4"/>
      <c r="GX1286" s="4"/>
      <c r="GY1286" s="4"/>
      <c r="GZ1286" s="4"/>
      <c r="HA1286" s="4"/>
      <c r="HB1286" s="4"/>
      <c r="HC1286" s="4"/>
      <c r="HD1286" s="4"/>
      <c r="HE1286" s="4"/>
      <c r="HF1286" s="4"/>
      <c r="HG1286" s="4"/>
      <c r="HH1286" s="4"/>
      <c r="HI1286" s="4"/>
      <c r="HJ1286" s="4"/>
      <c r="HK1286" s="4"/>
      <c r="HL1286" s="4"/>
      <c r="HM1286" s="4"/>
      <c r="HN1286" s="4"/>
      <c r="HO1286" s="4"/>
      <c r="HP1286" s="4"/>
      <c r="HQ1286" s="4"/>
      <c r="HR1286" s="4"/>
      <c r="HS1286" s="4"/>
      <c r="HT1286" s="4"/>
      <c r="HU1286" s="4"/>
      <c r="HV1286" s="4"/>
      <c r="HW1286" s="4"/>
      <c r="HX1286" s="4"/>
      <c r="HY1286" s="4"/>
      <c r="HZ1286" s="4"/>
      <c r="IA1286" s="4"/>
      <c r="IB1286" s="4"/>
      <c r="IC1286" s="4"/>
      <c r="ID1286" s="4"/>
      <c r="IE1286" s="4"/>
      <c r="IF1286" s="4"/>
      <c r="IG1286" s="4"/>
      <c r="IH1286" s="4"/>
      <c r="II1286" s="4"/>
      <c r="IJ1286" s="4"/>
      <c r="IK1286" s="4"/>
      <c r="IL1286" s="4"/>
      <c r="IM1286" s="4"/>
      <c r="IN1286" s="4"/>
      <c r="IO1286" s="4"/>
      <c r="IP1286" s="4"/>
      <c r="IQ1286" s="4"/>
      <c r="IR1286" s="4"/>
      <c r="IS1286" s="4"/>
      <c r="IT1286" s="4"/>
      <c r="IU1286" s="4"/>
      <c r="IV1286" s="4"/>
    </row>
    <row r="1287" spans="1:256" s="209" customFormat="1">
      <c r="A1287" s="121"/>
      <c r="B1287" s="115"/>
      <c r="C1287" s="116"/>
      <c r="D1287" s="117"/>
      <c r="E1287" s="118"/>
      <c r="F1287" s="119"/>
      <c r="G1287" s="120"/>
      <c r="H1287" s="5"/>
      <c r="I1287" s="39"/>
      <c r="J1287" s="40"/>
      <c r="K1287" s="41"/>
      <c r="L1287" s="37"/>
      <c r="N1287" s="38"/>
      <c r="O1287" s="38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  <c r="AC1287" s="4"/>
      <c r="AD1287" s="4"/>
      <c r="AE1287" s="4"/>
      <c r="AF1287" s="4"/>
      <c r="AG1287" s="4"/>
      <c r="AH1287" s="4"/>
      <c r="AI1287" s="4"/>
      <c r="AJ1287" s="4"/>
      <c r="AK1287" s="4"/>
      <c r="AL1287" s="4"/>
      <c r="AM1287" s="4"/>
      <c r="AN1287" s="4"/>
      <c r="AO1287" s="4"/>
      <c r="AP1287" s="4"/>
      <c r="AQ1287" s="4"/>
      <c r="AR1287" s="4"/>
      <c r="AS1287" s="4"/>
      <c r="AT1287" s="4"/>
      <c r="AU1287" s="4"/>
      <c r="AV1287" s="4"/>
      <c r="AW1287" s="4"/>
      <c r="AX1287" s="4"/>
      <c r="AY1287" s="4"/>
      <c r="AZ1287" s="4"/>
      <c r="BA1287" s="4"/>
      <c r="BB1287" s="4"/>
      <c r="BC1287" s="4"/>
      <c r="BD1287" s="4"/>
      <c r="BE1287" s="4"/>
      <c r="BF1287" s="4"/>
      <c r="BG1287" s="4"/>
      <c r="BH1287" s="4"/>
      <c r="BI1287" s="4"/>
      <c r="BJ1287" s="4"/>
      <c r="BK1287" s="4"/>
      <c r="BL1287" s="4"/>
      <c r="BM1287" s="4"/>
      <c r="BN1287" s="4"/>
      <c r="BO1287" s="4"/>
      <c r="BP1287" s="4"/>
      <c r="BQ1287" s="4"/>
      <c r="BR1287" s="4"/>
      <c r="BS1287" s="4"/>
      <c r="BT1287" s="4"/>
      <c r="BU1287" s="4"/>
      <c r="BV1287" s="4"/>
      <c r="BW1287" s="4"/>
      <c r="BX1287" s="4"/>
      <c r="BY1287" s="4"/>
      <c r="BZ1287" s="4"/>
      <c r="CA1287" s="4"/>
      <c r="CB1287" s="4"/>
      <c r="CC1287" s="4"/>
      <c r="CD1287" s="4"/>
      <c r="CE1287" s="4"/>
      <c r="CF1287" s="4"/>
      <c r="CG1287" s="4"/>
      <c r="CH1287" s="4"/>
      <c r="CI1287" s="4"/>
      <c r="CJ1287" s="4"/>
      <c r="CK1287" s="4"/>
      <c r="CL1287" s="4"/>
      <c r="CM1287" s="4"/>
      <c r="CN1287" s="4"/>
      <c r="CO1287" s="4"/>
      <c r="CP1287" s="4"/>
      <c r="CQ1287" s="4"/>
      <c r="CR1287" s="4"/>
      <c r="CS1287" s="4"/>
      <c r="CT1287" s="4"/>
      <c r="CU1287" s="4"/>
      <c r="CV1287" s="4"/>
      <c r="CW1287" s="4"/>
      <c r="CX1287" s="4"/>
      <c r="CY1287" s="4"/>
      <c r="CZ1287" s="4"/>
      <c r="DA1287" s="4"/>
      <c r="DB1287" s="4"/>
      <c r="DC1287" s="4"/>
      <c r="DD1287" s="4"/>
      <c r="DE1287" s="4"/>
      <c r="DF1287" s="4"/>
      <c r="DG1287" s="4"/>
      <c r="DH1287" s="4"/>
      <c r="DI1287" s="4"/>
      <c r="DJ1287" s="4"/>
      <c r="DK1287" s="4"/>
      <c r="DL1287" s="4"/>
      <c r="DM1287" s="4"/>
      <c r="DN1287" s="4"/>
      <c r="DO1287" s="4"/>
      <c r="DP1287" s="4"/>
      <c r="DQ1287" s="4"/>
      <c r="DR1287" s="4"/>
      <c r="DS1287" s="4"/>
      <c r="DT1287" s="4"/>
      <c r="DU1287" s="4"/>
      <c r="DV1287" s="4"/>
      <c r="DW1287" s="4"/>
      <c r="DX1287" s="4"/>
      <c r="DY1287" s="4"/>
      <c r="DZ1287" s="4"/>
      <c r="EA1287" s="4"/>
      <c r="EB1287" s="4"/>
      <c r="EC1287" s="4"/>
      <c r="ED1287" s="4"/>
      <c r="EE1287" s="4"/>
      <c r="EF1287" s="4"/>
      <c r="EG1287" s="4"/>
      <c r="EH1287" s="4"/>
      <c r="EI1287" s="4"/>
      <c r="EJ1287" s="4"/>
      <c r="EK1287" s="4"/>
      <c r="EL1287" s="4"/>
      <c r="EM1287" s="4"/>
      <c r="EN1287" s="4"/>
      <c r="EO1287" s="4"/>
      <c r="EP1287" s="4"/>
      <c r="EQ1287" s="4"/>
      <c r="ER1287" s="4"/>
      <c r="ES1287" s="4"/>
      <c r="ET1287" s="4"/>
      <c r="EU1287" s="4"/>
      <c r="EV1287" s="4"/>
      <c r="EW1287" s="4"/>
      <c r="EX1287" s="4"/>
      <c r="EY1287" s="4"/>
      <c r="EZ1287" s="4"/>
      <c r="FA1287" s="4"/>
      <c r="FB1287" s="4"/>
      <c r="FC1287" s="4"/>
      <c r="FD1287" s="4"/>
      <c r="FE1287" s="4"/>
      <c r="FF1287" s="4"/>
      <c r="FG1287" s="4"/>
      <c r="FH1287" s="4"/>
      <c r="FI1287" s="4"/>
      <c r="FJ1287" s="4"/>
      <c r="FK1287" s="4"/>
      <c r="FL1287" s="4"/>
      <c r="FM1287" s="4"/>
      <c r="FN1287" s="4"/>
      <c r="FO1287" s="4"/>
      <c r="FP1287" s="4"/>
      <c r="FQ1287" s="4"/>
      <c r="FR1287" s="4"/>
      <c r="FS1287" s="4"/>
      <c r="FT1287" s="4"/>
      <c r="FU1287" s="4"/>
      <c r="FV1287" s="4"/>
      <c r="FW1287" s="4"/>
      <c r="FX1287" s="4"/>
      <c r="FY1287" s="4"/>
      <c r="FZ1287" s="4"/>
      <c r="GA1287" s="4"/>
      <c r="GB1287" s="4"/>
      <c r="GC1287" s="4"/>
      <c r="GD1287" s="4"/>
      <c r="GE1287" s="4"/>
      <c r="GF1287" s="4"/>
      <c r="GG1287" s="4"/>
      <c r="GH1287" s="4"/>
      <c r="GI1287" s="4"/>
      <c r="GJ1287" s="4"/>
      <c r="GK1287" s="4"/>
      <c r="GL1287" s="4"/>
      <c r="GM1287" s="4"/>
      <c r="GN1287" s="4"/>
      <c r="GO1287" s="4"/>
      <c r="GP1287" s="4"/>
      <c r="GQ1287" s="4"/>
      <c r="GR1287" s="4"/>
      <c r="GS1287" s="4"/>
      <c r="GT1287" s="4"/>
      <c r="GU1287" s="4"/>
      <c r="GV1287" s="4"/>
      <c r="GW1287" s="4"/>
      <c r="GX1287" s="4"/>
      <c r="GY1287" s="4"/>
      <c r="GZ1287" s="4"/>
      <c r="HA1287" s="4"/>
      <c r="HB1287" s="4"/>
      <c r="HC1287" s="4"/>
      <c r="HD1287" s="4"/>
      <c r="HE1287" s="4"/>
      <c r="HF1287" s="4"/>
      <c r="HG1287" s="4"/>
      <c r="HH1287" s="4"/>
      <c r="HI1287" s="4"/>
      <c r="HJ1287" s="4"/>
      <c r="HK1287" s="4"/>
      <c r="HL1287" s="4"/>
      <c r="HM1287" s="4"/>
      <c r="HN1287" s="4"/>
      <c r="HO1287" s="4"/>
      <c r="HP1287" s="4"/>
      <c r="HQ1287" s="4"/>
      <c r="HR1287" s="4"/>
      <c r="HS1287" s="4"/>
      <c r="HT1287" s="4"/>
      <c r="HU1287" s="4"/>
      <c r="HV1287" s="4"/>
      <c r="HW1287" s="4"/>
      <c r="HX1287" s="4"/>
      <c r="HY1287" s="4"/>
      <c r="HZ1287" s="4"/>
      <c r="IA1287" s="4"/>
      <c r="IB1287" s="4"/>
      <c r="IC1287" s="4"/>
      <c r="ID1287" s="4"/>
      <c r="IE1287" s="4"/>
      <c r="IF1287" s="4"/>
      <c r="IG1287" s="4"/>
      <c r="IH1287" s="4"/>
      <c r="II1287" s="4"/>
      <c r="IJ1287" s="4"/>
      <c r="IK1287" s="4"/>
      <c r="IL1287" s="4"/>
      <c r="IM1287" s="4"/>
      <c r="IN1287" s="4"/>
      <c r="IO1287" s="4"/>
      <c r="IP1287" s="4"/>
      <c r="IQ1287" s="4"/>
      <c r="IR1287" s="4"/>
      <c r="IS1287" s="4"/>
      <c r="IT1287" s="4"/>
      <c r="IU1287" s="4"/>
      <c r="IV1287" s="4"/>
    </row>
    <row r="1288" spans="1:256" s="209" customFormat="1">
      <c r="A1288" s="121"/>
      <c r="B1288" s="115"/>
      <c r="C1288" s="116"/>
      <c r="D1288" s="117"/>
      <c r="E1288" s="118"/>
      <c r="F1288" s="119"/>
      <c r="G1288" s="120"/>
      <c r="H1288" s="5"/>
      <c r="I1288" s="39"/>
      <c r="J1288" s="40"/>
      <c r="K1288" s="41"/>
      <c r="L1288" s="37"/>
      <c r="N1288" s="38"/>
      <c r="O1288" s="38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  <c r="AL1288" s="4"/>
      <c r="AM1288" s="4"/>
      <c r="AN1288" s="4"/>
      <c r="AO1288" s="4"/>
      <c r="AP1288" s="4"/>
      <c r="AQ1288" s="4"/>
      <c r="AR1288" s="4"/>
      <c r="AS1288" s="4"/>
      <c r="AT1288" s="4"/>
      <c r="AU1288" s="4"/>
      <c r="AV1288" s="4"/>
      <c r="AW1288" s="4"/>
      <c r="AX1288" s="4"/>
      <c r="AY1288" s="4"/>
      <c r="AZ1288" s="4"/>
      <c r="BA1288" s="4"/>
      <c r="BB1288" s="4"/>
      <c r="BC1288" s="4"/>
      <c r="BD1288" s="4"/>
      <c r="BE1288" s="4"/>
      <c r="BF1288" s="4"/>
      <c r="BG1288" s="4"/>
      <c r="BH1288" s="4"/>
      <c r="BI1288" s="4"/>
      <c r="BJ1288" s="4"/>
      <c r="BK1288" s="4"/>
      <c r="BL1288" s="4"/>
      <c r="BM1288" s="4"/>
      <c r="BN1288" s="4"/>
      <c r="BO1288" s="4"/>
      <c r="BP1288" s="4"/>
      <c r="BQ1288" s="4"/>
      <c r="BR1288" s="4"/>
      <c r="BS1288" s="4"/>
      <c r="BT1288" s="4"/>
      <c r="BU1288" s="4"/>
      <c r="BV1288" s="4"/>
      <c r="BW1288" s="4"/>
      <c r="BX1288" s="4"/>
      <c r="BY1288" s="4"/>
      <c r="BZ1288" s="4"/>
      <c r="CA1288" s="4"/>
      <c r="CB1288" s="4"/>
      <c r="CC1288" s="4"/>
      <c r="CD1288" s="4"/>
      <c r="CE1288" s="4"/>
      <c r="CF1288" s="4"/>
      <c r="CG1288" s="4"/>
      <c r="CH1288" s="4"/>
      <c r="CI1288" s="4"/>
      <c r="CJ1288" s="4"/>
      <c r="CK1288" s="4"/>
      <c r="CL1288" s="4"/>
      <c r="CM1288" s="4"/>
      <c r="CN1288" s="4"/>
      <c r="CO1288" s="4"/>
      <c r="CP1288" s="4"/>
      <c r="CQ1288" s="4"/>
      <c r="CR1288" s="4"/>
      <c r="CS1288" s="4"/>
      <c r="CT1288" s="4"/>
      <c r="CU1288" s="4"/>
      <c r="CV1288" s="4"/>
      <c r="CW1288" s="4"/>
      <c r="CX1288" s="4"/>
      <c r="CY1288" s="4"/>
      <c r="CZ1288" s="4"/>
      <c r="DA1288" s="4"/>
      <c r="DB1288" s="4"/>
      <c r="DC1288" s="4"/>
      <c r="DD1288" s="4"/>
      <c r="DE1288" s="4"/>
      <c r="DF1288" s="4"/>
      <c r="DG1288" s="4"/>
      <c r="DH1288" s="4"/>
      <c r="DI1288" s="4"/>
      <c r="DJ1288" s="4"/>
      <c r="DK1288" s="4"/>
      <c r="DL1288" s="4"/>
      <c r="DM1288" s="4"/>
      <c r="DN1288" s="4"/>
      <c r="DO1288" s="4"/>
      <c r="DP1288" s="4"/>
      <c r="DQ1288" s="4"/>
      <c r="DR1288" s="4"/>
      <c r="DS1288" s="4"/>
      <c r="DT1288" s="4"/>
      <c r="DU1288" s="4"/>
      <c r="DV1288" s="4"/>
      <c r="DW1288" s="4"/>
      <c r="DX1288" s="4"/>
      <c r="DY1288" s="4"/>
      <c r="DZ1288" s="4"/>
      <c r="EA1288" s="4"/>
      <c r="EB1288" s="4"/>
      <c r="EC1288" s="4"/>
      <c r="ED1288" s="4"/>
      <c r="EE1288" s="4"/>
      <c r="EF1288" s="4"/>
      <c r="EG1288" s="4"/>
      <c r="EH1288" s="4"/>
      <c r="EI1288" s="4"/>
      <c r="EJ1288" s="4"/>
      <c r="EK1288" s="4"/>
      <c r="EL1288" s="4"/>
      <c r="EM1288" s="4"/>
      <c r="EN1288" s="4"/>
      <c r="EO1288" s="4"/>
      <c r="EP1288" s="4"/>
      <c r="EQ1288" s="4"/>
      <c r="ER1288" s="4"/>
      <c r="ES1288" s="4"/>
      <c r="ET1288" s="4"/>
      <c r="EU1288" s="4"/>
      <c r="EV1288" s="4"/>
      <c r="EW1288" s="4"/>
      <c r="EX1288" s="4"/>
      <c r="EY1288" s="4"/>
      <c r="EZ1288" s="4"/>
      <c r="FA1288" s="4"/>
      <c r="FB1288" s="4"/>
      <c r="FC1288" s="4"/>
      <c r="FD1288" s="4"/>
      <c r="FE1288" s="4"/>
      <c r="FF1288" s="4"/>
      <c r="FG1288" s="4"/>
      <c r="FH1288" s="4"/>
      <c r="FI1288" s="4"/>
      <c r="FJ1288" s="4"/>
      <c r="FK1288" s="4"/>
      <c r="FL1288" s="4"/>
      <c r="FM1288" s="4"/>
      <c r="FN1288" s="4"/>
      <c r="FO1288" s="4"/>
      <c r="FP1288" s="4"/>
      <c r="FQ1288" s="4"/>
      <c r="FR1288" s="4"/>
      <c r="FS1288" s="4"/>
      <c r="FT1288" s="4"/>
      <c r="FU1288" s="4"/>
      <c r="FV1288" s="4"/>
      <c r="FW1288" s="4"/>
      <c r="FX1288" s="4"/>
      <c r="FY1288" s="4"/>
      <c r="FZ1288" s="4"/>
      <c r="GA1288" s="4"/>
      <c r="GB1288" s="4"/>
      <c r="GC1288" s="4"/>
      <c r="GD1288" s="4"/>
      <c r="GE1288" s="4"/>
      <c r="GF1288" s="4"/>
      <c r="GG1288" s="4"/>
      <c r="GH1288" s="4"/>
      <c r="GI1288" s="4"/>
      <c r="GJ1288" s="4"/>
      <c r="GK1288" s="4"/>
      <c r="GL1288" s="4"/>
      <c r="GM1288" s="4"/>
      <c r="GN1288" s="4"/>
      <c r="GO1288" s="4"/>
      <c r="GP1288" s="4"/>
      <c r="GQ1288" s="4"/>
      <c r="GR1288" s="4"/>
      <c r="GS1288" s="4"/>
      <c r="GT1288" s="4"/>
      <c r="GU1288" s="4"/>
      <c r="GV1288" s="4"/>
      <c r="GW1288" s="4"/>
      <c r="GX1288" s="4"/>
      <c r="GY1288" s="4"/>
      <c r="GZ1288" s="4"/>
      <c r="HA1288" s="4"/>
      <c r="HB1288" s="4"/>
      <c r="HC1288" s="4"/>
      <c r="HD1288" s="4"/>
      <c r="HE1288" s="4"/>
      <c r="HF1288" s="4"/>
      <c r="HG1288" s="4"/>
      <c r="HH1288" s="4"/>
      <c r="HI1288" s="4"/>
      <c r="HJ1288" s="4"/>
      <c r="HK1288" s="4"/>
      <c r="HL1288" s="4"/>
      <c r="HM1288" s="4"/>
      <c r="HN1288" s="4"/>
      <c r="HO1288" s="4"/>
      <c r="HP1288" s="4"/>
      <c r="HQ1288" s="4"/>
      <c r="HR1288" s="4"/>
      <c r="HS1288" s="4"/>
      <c r="HT1288" s="4"/>
      <c r="HU1288" s="4"/>
      <c r="HV1288" s="4"/>
      <c r="HW1288" s="4"/>
      <c r="HX1288" s="4"/>
      <c r="HY1288" s="4"/>
      <c r="HZ1288" s="4"/>
      <c r="IA1288" s="4"/>
      <c r="IB1288" s="4"/>
      <c r="IC1288" s="4"/>
      <c r="ID1288" s="4"/>
      <c r="IE1288" s="4"/>
      <c r="IF1288" s="4"/>
      <c r="IG1288" s="4"/>
      <c r="IH1288" s="4"/>
      <c r="II1288" s="4"/>
      <c r="IJ1288" s="4"/>
      <c r="IK1288" s="4"/>
      <c r="IL1288" s="4"/>
      <c r="IM1288" s="4"/>
      <c r="IN1288" s="4"/>
      <c r="IO1288" s="4"/>
      <c r="IP1288" s="4"/>
      <c r="IQ1288" s="4"/>
      <c r="IR1288" s="4"/>
      <c r="IS1288" s="4"/>
      <c r="IT1288" s="4"/>
      <c r="IU1288" s="4"/>
      <c r="IV1288" s="4"/>
    </row>
    <row r="1289" spans="1:256" s="209" customFormat="1">
      <c r="A1289" s="121"/>
      <c r="B1289" s="115"/>
      <c r="C1289" s="116"/>
      <c r="D1289" s="117"/>
      <c r="E1289" s="118"/>
      <c r="F1289" s="119"/>
      <c r="G1289" s="120"/>
      <c r="H1289" s="5"/>
      <c r="I1289" s="39"/>
      <c r="J1289" s="40"/>
      <c r="K1289" s="41"/>
      <c r="L1289" s="37"/>
      <c r="N1289" s="38"/>
      <c r="O1289" s="38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  <c r="AC1289" s="4"/>
      <c r="AD1289" s="4"/>
      <c r="AE1289" s="4"/>
      <c r="AF1289" s="4"/>
      <c r="AG1289" s="4"/>
      <c r="AH1289" s="4"/>
      <c r="AI1289" s="4"/>
      <c r="AJ1289" s="4"/>
      <c r="AK1289" s="4"/>
      <c r="AL1289" s="4"/>
      <c r="AM1289" s="4"/>
      <c r="AN1289" s="4"/>
      <c r="AO1289" s="4"/>
      <c r="AP1289" s="4"/>
      <c r="AQ1289" s="4"/>
      <c r="AR1289" s="4"/>
      <c r="AS1289" s="4"/>
      <c r="AT1289" s="4"/>
      <c r="AU1289" s="4"/>
      <c r="AV1289" s="4"/>
      <c r="AW1289" s="4"/>
      <c r="AX1289" s="4"/>
      <c r="AY1289" s="4"/>
      <c r="AZ1289" s="4"/>
      <c r="BA1289" s="4"/>
      <c r="BB1289" s="4"/>
      <c r="BC1289" s="4"/>
      <c r="BD1289" s="4"/>
      <c r="BE1289" s="4"/>
      <c r="BF1289" s="4"/>
      <c r="BG1289" s="4"/>
      <c r="BH1289" s="4"/>
      <c r="BI1289" s="4"/>
      <c r="BJ1289" s="4"/>
      <c r="BK1289" s="4"/>
      <c r="BL1289" s="4"/>
      <c r="BM1289" s="4"/>
      <c r="BN1289" s="4"/>
      <c r="BO1289" s="4"/>
      <c r="BP1289" s="4"/>
      <c r="BQ1289" s="4"/>
      <c r="BR1289" s="4"/>
      <c r="BS1289" s="4"/>
      <c r="BT1289" s="4"/>
      <c r="BU1289" s="4"/>
      <c r="BV1289" s="4"/>
      <c r="BW1289" s="4"/>
      <c r="BX1289" s="4"/>
      <c r="BY1289" s="4"/>
      <c r="BZ1289" s="4"/>
      <c r="CA1289" s="4"/>
      <c r="CB1289" s="4"/>
      <c r="CC1289" s="4"/>
      <c r="CD1289" s="4"/>
      <c r="CE1289" s="4"/>
      <c r="CF1289" s="4"/>
      <c r="CG1289" s="4"/>
      <c r="CH1289" s="4"/>
      <c r="CI1289" s="4"/>
      <c r="CJ1289" s="4"/>
      <c r="CK1289" s="4"/>
      <c r="CL1289" s="4"/>
      <c r="CM1289" s="4"/>
      <c r="CN1289" s="4"/>
      <c r="CO1289" s="4"/>
      <c r="CP1289" s="4"/>
      <c r="CQ1289" s="4"/>
      <c r="CR1289" s="4"/>
      <c r="CS1289" s="4"/>
      <c r="CT1289" s="4"/>
      <c r="CU1289" s="4"/>
      <c r="CV1289" s="4"/>
      <c r="CW1289" s="4"/>
      <c r="CX1289" s="4"/>
      <c r="CY1289" s="4"/>
      <c r="CZ1289" s="4"/>
      <c r="DA1289" s="4"/>
      <c r="DB1289" s="4"/>
      <c r="DC1289" s="4"/>
      <c r="DD1289" s="4"/>
      <c r="DE1289" s="4"/>
      <c r="DF1289" s="4"/>
      <c r="DG1289" s="4"/>
      <c r="DH1289" s="4"/>
      <c r="DI1289" s="4"/>
      <c r="DJ1289" s="4"/>
      <c r="DK1289" s="4"/>
      <c r="DL1289" s="4"/>
      <c r="DM1289" s="4"/>
      <c r="DN1289" s="4"/>
      <c r="DO1289" s="4"/>
      <c r="DP1289" s="4"/>
      <c r="DQ1289" s="4"/>
      <c r="DR1289" s="4"/>
      <c r="DS1289" s="4"/>
      <c r="DT1289" s="4"/>
      <c r="DU1289" s="4"/>
      <c r="DV1289" s="4"/>
      <c r="DW1289" s="4"/>
      <c r="DX1289" s="4"/>
      <c r="DY1289" s="4"/>
      <c r="DZ1289" s="4"/>
      <c r="EA1289" s="4"/>
      <c r="EB1289" s="4"/>
      <c r="EC1289" s="4"/>
      <c r="ED1289" s="4"/>
      <c r="EE1289" s="4"/>
      <c r="EF1289" s="4"/>
      <c r="EG1289" s="4"/>
      <c r="EH1289" s="4"/>
      <c r="EI1289" s="4"/>
      <c r="EJ1289" s="4"/>
      <c r="EK1289" s="4"/>
      <c r="EL1289" s="4"/>
      <c r="EM1289" s="4"/>
      <c r="EN1289" s="4"/>
      <c r="EO1289" s="4"/>
      <c r="EP1289" s="4"/>
      <c r="EQ1289" s="4"/>
      <c r="ER1289" s="4"/>
      <c r="ES1289" s="4"/>
      <c r="ET1289" s="4"/>
      <c r="EU1289" s="4"/>
      <c r="EV1289" s="4"/>
      <c r="EW1289" s="4"/>
      <c r="EX1289" s="4"/>
      <c r="EY1289" s="4"/>
      <c r="EZ1289" s="4"/>
      <c r="FA1289" s="4"/>
      <c r="FB1289" s="4"/>
      <c r="FC1289" s="4"/>
      <c r="FD1289" s="4"/>
      <c r="FE1289" s="4"/>
      <c r="FF1289" s="4"/>
      <c r="FG1289" s="4"/>
      <c r="FH1289" s="4"/>
      <c r="FI1289" s="4"/>
      <c r="FJ1289" s="4"/>
      <c r="FK1289" s="4"/>
      <c r="FL1289" s="4"/>
      <c r="FM1289" s="4"/>
      <c r="FN1289" s="4"/>
      <c r="FO1289" s="4"/>
      <c r="FP1289" s="4"/>
      <c r="FQ1289" s="4"/>
      <c r="FR1289" s="4"/>
      <c r="FS1289" s="4"/>
      <c r="FT1289" s="4"/>
      <c r="FU1289" s="4"/>
      <c r="FV1289" s="4"/>
      <c r="FW1289" s="4"/>
      <c r="FX1289" s="4"/>
      <c r="FY1289" s="4"/>
      <c r="FZ1289" s="4"/>
      <c r="GA1289" s="4"/>
      <c r="GB1289" s="4"/>
      <c r="GC1289" s="4"/>
      <c r="GD1289" s="4"/>
      <c r="GE1289" s="4"/>
      <c r="GF1289" s="4"/>
      <c r="GG1289" s="4"/>
      <c r="GH1289" s="4"/>
      <c r="GI1289" s="4"/>
      <c r="GJ1289" s="4"/>
      <c r="GK1289" s="4"/>
      <c r="GL1289" s="4"/>
      <c r="GM1289" s="4"/>
      <c r="GN1289" s="4"/>
      <c r="GO1289" s="4"/>
      <c r="GP1289" s="4"/>
      <c r="GQ1289" s="4"/>
      <c r="GR1289" s="4"/>
      <c r="GS1289" s="4"/>
      <c r="GT1289" s="4"/>
      <c r="GU1289" s="4"/>
      <c r="GV1289" s="4"/>
      <c r="GW1289" s="4"/>
      <c r="GX1289" s="4"/>
      <c r="GY1289" s="4"/>
      <c r="GZ1289" s="4"/>
      <c r="HA1289" s="4"/>
      <c r="HB1289" s="4"/>
      <c r="HC1289" s="4"/>
      <c r="HD1289" s="4"/>
      <c r="HE1289" s="4"/>
      <c r="HF1289" s="4"/>
      <c r="HG1289" s="4"/>
      <c r="HH1289" s="4"/>
      <c r="HI1289" s="4"/>
      <c r="HJ1289" s="4"/>
      <c r="HK1289" s="4"/>
      <c r="HL1289" s="4"/>
      <c r="HM1289" s="4"/>
      <c r="HN1289" s="4"/>
      <c r="HO1289" s="4"/>
      <c r="HP1289" s="4"/>
      <c r="HQ1289" s="4"/>
      <c r="HR1289" s="4"/>
      <c r="HS1289" s="4"/>
      <c r="HT1289" s="4"/>
      <c r="HU1289" s="4"/>
      <c r="HV1289" s="4"/>
      <c r="HW1289" s="4"/>
      <c r="HX1289" s="4"/>
      <c r="HY1289" s="4"/>
      <c r="HZ1289" s="4"/>
      <c r="IA1289" s="4"/>
      <c r="IB1289" s="4"/>
      <c r="IC1289" s="4"/>
      <c r="ID1289" s="4"/>
      <c r="IE1289" s="4"/>
      <c r="IF1289" s="4"/>
      <c r="IG1289" s="4"/>
      <c r="IH1289" s="4"/>
      <c r="II1289" s="4"/>
      <c r="IJ1289" s="4"/>
      <c r="IK1289" s="4"/>
      <c r="IL1289" s="4"/>
      <c r="IM1289" s="4"/>
      <c r="IN1289" s="4"/>
      <c r="IO1289" s="4"/>
      <c r="IP1289" s="4"/>
      <c r="IQ1289" s="4"/>
      <c r="IR1289" s="4"/>
      <c r="IS1289" s="4"/>
      <c r="IT1289" s="4"/>
      <c r="IU1289" s="4"/>
      <c r="IV1289" s="4"/>
    </row>
    <row r="1291" spans="1:256" s="209" customFormat="1">
      <c r="A1291" s="121"/>
      <c r="B1291" s="115"/>
      <c r="C1291" s="116"/>
      <c r="D1291" s="117"/>
      <c r="E1291" s="118"/>
      <c r="F1291" s="119"/>
      <c r="G1291" s="120"/>
      <c r="H1291" s="5"/>
      <c r="I1291" s="39"/>
      <c r="J1291" s="40"/>
      <c r="K1291" s="41"/>
      <c r="L1291" s="37"/>
      <c r="N1291" s="38"/>
      <c r="O1291" s="38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  <c r="AL1291" s="4"/>
      <c r="AM1291" s="4"/>
      <c r="AN1291" s="4"/>
      <c r="AO1291" s="4"/>
      <c r="AP1291" s="4"/>
      <c r="AQ1291" s="4"/>
      <c r="AR1291" s="4"/>
      <c r="AS1291" s="4"/>
      <c r="AT1291" s="4"/>
      <c r="AU1291" s="4"/>
      <c r="AV1291" s="4"/>
      <c r="AW1291" s="4"/>
      <c r="AX1291" s="4"/>
      <c r="AY1291" s="4"/>
      <c r="AZ1291" s="4"/>
      <c r="BA1291" s="4"/>
      <c r="BB1291" s="4"/>
      <c r="BC1291" s="4"/>
      <c r="BD1291" s="4"/>
      <c r="BE1291" s="4"/>
      <c r="BF1291" s="4"/>
      <c r="BG1291" s="4"/>
      <c r="BH1291" s="4"/>
      <c r="BI1291" s="4"/>
      <c r="BJ1291" s="4"/>
      <c r="BK1291" s="4"/>
      <c r="BL1291" s="4"/>
      <c r="BM1291" s="4"/>
      <c r="BN1291" s="4"/>
      <c r="BO1291" s="4"/>
      <c r="BP1291" s="4"/>
      <c r="BQ1291" s="4"/>
      <c r="BR1291" s="4"/>
      <c r="BS1291" s="4"/>
      <c r="BT1291" s="4"/>
      <c r="BU1291" s="4"/>
      <c r="BV1291" s="4"/>
      <c r="BW1291" s="4"/>
      <c r="BX1291" s="4"/>
      <c r="BY1291" s="4"/>
      <c r="BZ1291" s="4"/>
      <c r="CA1291" s="4"/>
      <c r="CB1291" s="4"/>
      <c r="CC1291" s="4"/>
      <c r="CD1291" s="4"/>
      <c r="CE1291" s="4"/>
      <c r="CF1291" s="4"/>
      <c r="CG1291" s="4"/>
      <c r="CH1291" s="4"/>
      <c r="CI1291" s="4"/>
      <c r="CJ1291" s="4"/>
      <c r="CK1291" s="4"/>
      <c r="CL1291" s="4"/>
      <c r="CM1291" s="4"/>
      <c r="CN1291" s="4"/>
      <c r="CO1291" s="4"/>
      <c r="CP1291" s="4"/>
      <c r="CQ1291" s="4"/>
      <c r="CR1291" s="4"/>
      <c r="CS1291" s="4"/>
      <c r="CT1291" s="4"/>
      <c r="CU1291" s="4"/>
      <c r="CV1291" s="4"/>
      <c r="CW1291" s="4"/>
      <c r="CX1291" s="4"/>
      <c r="CY1291" s="4"/>
      <c r="CZ1291" s="4"/>
      <c r="DA1291" s="4"/>
      <c r="DB1291" s="4"/>
      <c r="DC1291" s="4"/>
      <c r="DD1291" s="4"/>
      <c r="DE1291" s="4"/>
      <c r="DF1291" s="4"/>
      <c r="DG1291" s="4"/>
      <c r="DH1291" s="4"/>
      <c r="DI1291" s="4"/>
      <c r="DJ1291" s="4"/>
      <c r="DK1291" s="4"/>
      <c r="DL1291" s="4"/>
      <c r="DM1291" s="4"/>
      <c r="DN1291" s="4"/>
      <c r="DO1291" s="4"/>
      <c r="DP1291" s="4"/>
      <c r="DQ1291" s="4"/>
      <c r="DR1291" s="4"/>
      <c r="DS1291" s="4"/>
      <c r="DT1291" s="4"/>
      <c r="DU1291" s="4"/>
      <c r="DV1291" s="4"/>
      <c r="DW1291" s="4"/>
      <c r="DX1291" s="4"/>
      <c r="DY1291" s="4"/>
      <c r="DZ1291" s="4"/>
      <c r="EA1291" s="4"/>
      <c r="EB1291" s="4"/>
      <c r="EC1291" s="4"/>
      <c r="ED1291" s="4"/>
      <c r="EE1291" s="4"/>
      <c r="EF1291" s="4"/>
      <c r="EG1291" s="4"/>
      <c r="EH1291" s="4"/>
      <c r="EI1291" s="4"/>
      <c r="EJ1291" s="4"/>
      <c r="EK1291" s="4"/>
      <c r="EL1291" s="4"/>
      <c r="EM1291" s="4"/>
      <c r="EN1291" s="4"/>
      <c r="EO1291" s="4"/>
      <c r="EP1291" s="4"/>
      <c r="EQ1291" s="4"/>
      <c r="ER1291" s="4"/>
      <c r="ES1291" s="4"/>
      <c r="ET1291" s="4"/>
      <c r="EU1291" s="4"/>
      <c r="EV1291" s="4"/>
      <c r="EW1291" s="4"/>
      <c r="EX1291" s="4"/>
      <c r="EY1291" s="4"/>
      <c r="EZ1291" s="4"/>
      <c r="FA1291" s="4"/>
      <c r="FB1291" s="4"/>
      <c r="FC1291" s="4"/>
      <c r="FD1291" s="4"/>
      <c r="FE1291" s="4"/>
      <c r="FF1291" s="4"/>
      <c r="FG1291" s="4"/>
      <c r="FH1291" s="4"/>
      <c r="FI1291" s="4"/>
      <c r="FJ1291" s="4"/>
      <c r="FK1291" s="4"/>
      <c r="FL1291" s="4"/>
      <c r="FM1291" s="4"/>
      <c r="FN1291" s="4"/>
      <c r="FO1291" s="4"/>
      <c r="FP1291" s="4"/>
      <c r="FQ1291" s="4"/>
      <c r="FR1291" s="4"/>
      <c r="FS1291" s="4"/>
      <c r="FT1291" s="4"/>
      <c r="FU1291" s="4"/>
      <c r="FV1291" s="4"/>
      <c r="FW1291" s="4"/>
      <c r="FX1291" s="4"/>
      <c r="FY1291" s="4"/>
      <c r="FZ1291" s="4"/>
      <c r="GA1291" s="4"/>
      <c r="GB1291" s="4"/>
      <c r="GC1291" s="4"/>
      <c r="GD1291" s="4"/>
      <c r="GE1291" s="4"/>
      <c r="GF1291" s="4"/>
      <c r="GG1291" s="4"/>
      <c r="GH1291" s="4"/>
      <c r="GI1291" s="4"/>
      <c r="GJ1291" s="4"/>
      <c r="GK1291" s="4"/>
      <c r="GL1291" s="4"/>
      <c r="GM1291" s="4"/>
      <c r="GN1291" s="4"/>
      <c r="GO1291" s="4"/>
      <c r="GP1291" s="4"/>
      <c r="GQ1291" s="4"/>
      <c r="GR1291" s="4"/>
      <c r="GS1291" s="4"/>
      <c r="GT1291" s="4"/>
      <c r="GU1291" s="4"/>
      <c r="GV1291" s="4"/>
      <c r="GW1291" s="4"/>
      <c r="GX1291" s="4"/>
      <c r="GY1291" s="4"/>
      <c r="GZ1291" s="4"/>
      <c r="HA1291" s="4"/>
      <c r="HB1291" s="4"/>
      <c r="HC1291" s="4"/>
      <c r="HD1291" s="4"/>
      <c r="HE1291" s="4"/>
      <c r="HF1291" s="4"/>
      <c r="HG1291" s="4"/>
      <c r="HH1291" s="4"/>
      <c r="HI1291" s="4"/>
      <c r="HJ1291" s="4"/>
      <c r="HK1291" s="4"/>
      <c r="HL1291" s="4"/>
      <c r="HM1291" s="4"/>
      <c r="HN1291" s="4"/>
      <c r="HO1291" s="4"/>
      <c r="HP1291" s="4"/>
      <c r="HQ1291" s="4"/>
      <c r="HR1291" s="4"/>
      <c r="HS1291" s="4"/>
      <c r="HT1291" s="4"/>
      <c r="HU1291" s="4"/>
      <c r="HV1291" s="4"/>
      <c r="HW1291" s="4"/>
      <c r="HX1291" s="4"/>
      <c r="HY1291" s="4"/>
      <c r="HZ1291" s="4"/>
      <c r="IA1291" s="4"/>
      <c r="IB1291" s="4"/>
      <c r="IC1291" s="4"/>
      <c r="ID1291" s="4"/>
      <c r="IE1291" s="4"/>
      <c r="IF1291" s="4"/>
      <c r="IG1291" s="4"/>
      <c r="IH1291" s="4"/>
      <c r="II1291" s="4"/>
      <c r="IJ1291" s="4"/>
      <c r="IK1291" s="4"/>
      <c r="IL1291" s="4"/>
      <c r="IM1291" s="4"/>
      <c r="IN1291" s="4"/>
      <c r="IO1291" s="4"/>
      <c r="IP1291" s="4"/>
      <c r="IQ1291" s="4"/>
      <c r="IR1291" s="4"/>
      <c r="IS1291" s="4"/>
      <c r="IT1291" s="4"/>
      <c r="IU1291" s="4"/>
      <c r="IV1291" s="4"/>
    </row>
    <row r="1292" spans="1:256" s="209" customFormat="1">
      <c r="A1292" s="121"/>
      <c r="B1292" s="115"/>
      <c r="C1292" s="116"/>
      <c r="D1292" s="117"/>
      <c r="E1292" s="118"/>
      <c r="F1292" s="119"/>
      <c r="G1292" s="120"/>
      <c r="H1292" s="5"/>
      <c r="I1292" s="39"/>
      <c r="J1292" s="40"/>
      <c r="K1292" s="41"/>
      <c r="L1292" s="37"/>
      <c r="N1292" s="38"/>
      <c r="O1292" s="38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  <c r="AL1292" s="4"/>
      <c r="AM1292" s="4"/>
      <c r="AN1292" s="4"/>
      <c r="AO1292" s="4"/>
      <c r="AP1292" s="4"/>
      <c r="AQ1292" s="4"/>
      <c r="AR1292" s="4"/>
      <c r="AS1292" s="4"/>
      <c r="AT1292" s="4"/>
      <c r="AU1292" s="4"/>
      <c r="AV1292" s="4"/>
      <c r="AW1292" s="4"/>
      <c r="AX1292" s="4"/>
      <c r="AY1292" s="4"/>
      <c r="AZ1292" s="4"/>
      <c r="BA1292" s="4"/>
      <c r="BB1292" s="4"/>
      <c r="BC1292" s="4"/>
      <c r="BD1292" s="4"/>
      <c r="BE1292" s="4"/>
      <c r="BF1292" s="4"/>
      <c r="BG1292" s="4"/>
      <c r="BH1292" s="4"/>
      <c r="BI1292" s="4"/>
      <c r="BJ1292" s="4"/>
      <c r="BK1292" s="4"/>
      <c r="BL1292" s="4"/>
      <c r="BM1292" s="4"/>
      <c r="BN1292" s="4"/>
      <c r="BO1292" s="4"/>
      <c r="BP1292" s="4"/>
      <c r="BQ1292" s="4"/>
      <c r="BR1292" s="4"/>
      <c r="BS1292" s="4"/>
      <c r="BT1292" s="4"/>
      <c r="BU1292" s="4"/>
      <c r="BV1292" s="4"/>
      <c r="BW1292" s="4"/>
      <c r="BX1292" s="4"/>
      <c r="BY1292" s="4"/>
      <c r="BZ1292" s="4"/>
      <c r="CA1292" s="4"/>
      <c r="CB1292" s="4"/>
      <c r="CC1292" s="4"/>
      <c r="CD1292" s="4"/>
      <c r="CE1292" s="4"/>
      <c r="CF1292" s="4"/>
      <c r="CG1292" s="4"/>
      <c r="CH1292" s="4"/>
      <c r="CI1292" s="4"/>
      <c r="CJ1292" s="4"/>
      <c r="CK1292" s="4"/>
      <c r="CL1292" s="4"/>
      <c r="CM1292" s="4"/>
      <c r="CN1292" s="4"/>
      <c r="CO1292" s="4"/>
      <c r="CP1292" s="4"/>
      <c r="CQ1292" s="4"/>
      <c r="CR1292" s="4"/>
      <c r="CS1292" s="4"/>
      <c r="CT1292" s="4"/>
      <c r="CU1292" s="4"/>
      <c r="CV1292" s="4"/>
      <c r="CW1292" s="4"/>
      <c r="CX1292" s="4"/>
      <c r="CY1292" s="4"/>
      <c r="CZ1292" s="4"/>
      <c r="DA1292" s="4"/>
      <c r="DB1292" s="4"/>
      <c r="DC1292" s="4"/>
      <c r="DD1292" s="4"/>
      <c r="DE1292" s="4"/>
      <c r="DF1292" s="4"/>
      <c r="DG1292" s="4"/>
      <c r="DH1292" s="4"/>
      <c r="DI1292" s="4"/>
      <c r="DJ1292" s="4"/>
      <c r="DK1292" s="4"/>
      <c r="DL1292" s="4"/>
      <c r="DM1292" s="4"/>
      <c r="DN1292" s="4"/>
      <c r="DO1292" s="4"/>
      <c r="DP1292" s="4"/>
      <c r="DQ1292" s="4"/>
      <c r="DR1292" s="4"/>
      <c r="DS1292" s="4"/>
      <c r="DT1292" s="4"/>
      <c r="DU1292" s="4"/>
      <c r="DV1292" s="4"/>
      <c r="DW1292" s="4"/>
      <c r="DX1292" s="4"/>
      <c r="DY1292" s="4"/>
      <c r="DZ1292" s="4"/>
      <c r="EA1292" s="4"/>
      <c r="EB1292" s="4"/>
      <c r="EC1292" s="4"/>
      <c r="ED1292" s="4"/>
      <c r="EE1292" s="4"/>
      <c r="EF1292" s="4"/>
      <c r="EG1292" s="4"/>
      <c r="EH1292" s="4"/>
      <c r="EI1292" s="4"/>
      <c r="EJ1292" s="4"/>
      <c r="EK1292" s="4"/>
      <c r="EL1292" s="4"/>
      <c r="EM1292" s="4"/>
      <c r="EN1292" s="4"/>
      <c r="EO1292" s="4"/>
      <c r="EP1292" s="4"/>
      <c r="EQ1292" s="4"/>
      <c r="ER1292" s="4"/>
      <c r="ES1292" s="4"/>
      <c r="ET1292" s="4"/>
      <c r="EU1292" s="4"/>
      <c r="EV1292" s="4"/>
      <c r="EW1292" s="4"/>
      <c r="EX1292" s="4"/>
      <c r="EY1292" s="4"/>
      <c r="EZ1292" s="4"/>
      <c r="FA1292" s="4"/>
      <c r="FB1292" s="4"/>
      <c r="FC1292" s="4"/>
      <c r="FD1292" s="4"/>
      <c r="FE1292" s="4"/>
      <c r="FF1292" s="4"/>
      <c r="FG1292" s="4"/>
      <c r="FH1292" s="4"/>
      <c r="FI1292" s="4"/>
      <c r="FJ1292" s="4"/>
      <c r="FK1292" s="4"/>
      <c r="FL1292" s="4"/>
      <c r="FM1292" s="4"/>
      <c r="FN1292" s="4"/>
      <c r="FO1292" s="4"/>
      <c r="FP1292" s="4"/>
      <c r="FQ1292" s="4"/>
      <c r="FR1292" s="4"/>
      <c r="FS1292" s="4"/>
      <c r="FT1292" s="4"/>
      <c r="FU1292" s="4"/>
      <c r="FV1292" s="4"/>
      <c r="FW1292" s="4"/>
      <c r="FX1292" s="4"/>
      <c r="FY1292" s="4"/>
      <c r="FZ1292" s="4"/>
      <c r="GA1292" s="4"/>
      <c r="GB1292" s="4"/>
      <c r="GC1292" s="4"/>
      <c r="GD1292" s="4"/>
      <c r="GE1292" s="4"/>
      <c r="GF1292" s="4"/>
      <c r="GG1292" s="4"/>
      <c r="GH1292" s="4"/>
      <c r="GI1292" s="4"/>
      <c r="GJ1292" s="4"/>
      <c r="GK1292" s="4"/>
      <c r="GL1292" s="4"/>
      <c r="GM1292" s="4"/>
      <c r="GN1292" s="4"/>
      <c r="GO1292" s="4"/>
      <c r="GP1292" s="4"/>
      <c r="GQ1292" s="4"/>
      <c r="GR1292" s="4"/>
      <c r="GS1292" s="4"/>
      <c r="GT1292" s="4"/>
      <c r="GU1292" s="4"/>
      <c r="GV1292" s="4"/>
      <c r="GW1292" s="4"/>
      <c r="GX1292" s="4"/>
      <c r="GY1292" s="4"/>
      <c r="GZ1292" s="4"/>
      <c r="HA1292" s="4"/>
      <c r="HB1292" s="4"/>
      <c r="HC1292" s="4"/>
      <c r="HD1292" s="4"/>
      <c r="HE1292" s="4"/>
      <c r="HF1292" s="4"/>
      <c r="HG1292" s="4"/>
      <c r="HH1292" s="4"/>
      <c r="HI1292" s="4"/>
      <c r="HJ1292" s="4"/>
      <c r="HK1292" s="4"/>
      <c r="HL1292" s="4"/>
      <c r="HM1292" s="4"/>
      <c r="HN1292" s="4"/>
      <c r="HO1292" s="4"/>
      <c r="HP1292" s="4"/>
      <c r="HQ1292" s="4"/>
      <c r="HR1292" s="4"/>
      <c r="HS1292" s="4"/>
      <c r="HT1292" s="4"/>
      <c r="HU1292" s="4"/>
      <c r="HV1292" s="4"/>
      <c r="HW1292" s="4"/>
      <c r="HX1292" s="4"/>
      <c r="HY1292" s="4"/>
      <c r="HZ1292" s="4"/>
      <c r="IA1292" s="4"/>
      <c r="IB1292" s="4"/>
      <c r="IC1292" s="4"/>
      <c r="ID1292" s="4"/>
      <c r="IE1292" s="4"/>
      <c r="IF1292" s="4"/>
      <c r="IG1292" s="4"/>
      <c r="IH1292" s="4"/>
      <c r="II1292" s="4"/>
      <c r="IJ1292" s="4"/>
      <c r="IK1292" s="4"/>
      <c r="IL1292" s="4"/>
      <c r="IM1292" s="4"/>
      <c r="IN1292" s="4"/>
      <c r="IO1292" s="4"/>
      <c r="IP1292" s="4"/>
      <c r="IQ1292" s="4"/>
      <c r="IR1292" s="4"/>
      <c r="IS1292" s="4"/>
      <c r="IT1292" s="4"/>
      <c r="IU1292" s="4"/>
      <c r="IV1292" s="4"/>
    </row>
    <row r="1293" spans="1:256" s="209" customFormat="1">
      <c r="A1293" s="121"/>
      <c r="B1293" s="115"/>
      <c r="C1293" s="116"/>
      <c r="D1293" s="117"/>
      <c r="E1293" s="118"/>
      <c r="F1293" s="119"/>
      <c r="G1293" s="120"/>
      <c r="H1293" s="5"/>
      <c r="I1293" s="39"/>
      <c r="J1293" s="40"/>
      <c r="K1293" s="41"/>
      <c r="L1293" s="37"/>
      <c r="N1293" s="38"/>
      <c r="O1293" s="38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  <c r="AL1293" s="4"/>
      <c r="AM1293" s="4"/>
      <c r="AN1293" s="4"/>
      <c r="AO1293" s="4"/>
      <c r="AP1293" s="4"/>
      <c r="AQ1293" s="4"/>
      <c r="AR1293" s="4"/>
      <c r="AS1293" s="4"/>
      <c r="AT1293" s="4"/>
      <c r="AU1293" s="4"/>
      <c r="AV1293" s="4"/>
      <c r="AW1293" s="4"/>
      <c r="AX1293" s="4"/>
      <c r="AY1293" s="4"/>
      <c r="AZ1293" s="4"/>
      <c r="BA1293" s="4"/>
      <c r="BB1293" s="4"/>
      <c r="BC1293" s="4"/>
      <c r="BD1293" s="4"/>
      <c r="BE1293" s="4"/>
      <c r="BF1293" s="4"/>
      <c r="BG1293" s="4"/>
      <c r="BH1293" s="4"/>
      <c r="BI1293" s="4"/>
      <c r="BJ1293" s="4"/>
      <c r="BK1293" s="4"/>
      <c r="BL1293" s="4"/>
      <c r="BM1293" s="4"/>
      <c r="BN1293" s="4"/>
      <c r="BO1293" s="4"/>
      <c r="BP1293" s="4"/>
      <c r="BQ1293" s="4"/>
      <c r="BR1293" s="4"/>
      <c r="BS1293" s="4"/>
      <c r="BT1293" s="4"/>
      <c r="BU1293" s="4"/>
      <c r="BV1293" s="4"/>
      <c r="BW1293" s="4"/>
      <c r="BX1293" s="4"/>
      <c r="BY1293" s="4"/>
      <c r="BZ1293" s="4"/>
      <c r="CA1293" s="4"/>
      <c r="CB1293" s="4"/>
      <c r="CC1293" s="4"/>
      <c r="CD1293" s="4"/>
      <c r="CE1293" s="4"/>
      <c r="CF1293" s="4"/>
      <c r="CG1293" s="4"/>
      <c r="CH1293" s="4"/>
      <c r="CI1293" s="4"/>
      <c r="CJ1293" s="4"/>
      <c r="CK1293" s="4"/>
      <c r="CL1293" s="4"/>
      <c r="CM1293" s="4"/>
      <c r="CN1293" s="4"/>
      <c r="CO1293" s="4"/>
      <c r="CP1293" s="4"/>
      <c r="CQ1293" s="4"/>
      <c r="CR1293" s="4"/>
      <c r="CS1293" s="4"/>
      <c r="CT1293" s="4"/>
      <c r="CU1293" s="4"/>
      <c r="CV1293" s="4"/>
      <c r="CW1293" s="4"/>
      <c r="CX1293" s="4"/>
      <c r="CY1293" s="4"/>
      <c r="CZ1293" s="4"/>
      <c r="DA1293" s="4"/>
      <c r="DB1293" s="4"/>
      <c r="DC1293" s="4"/>
      <c r="DD1293" s="4"/>
      <c r="DE1293" s="4"/>
      <c r="DF1293" s="4"/>
      <c r="DG1293" s="4"/>
      <c r="DH1293" s="4"/>
      <c r="DI1293" s="4"/>
      <c r="DJ1293" s="4"/>
      <c r="DK1293" s="4"/>
      <c r="DL1293" s="4"/>
      <c r="DM1293" s="4"/>
      <c r="DN1293" s="4"/>
      <c r="DO1293" s="4"/>
      <c r="DP1293" s="4"/>
      <c r="DQ1293" s="4"/>
      <c r="DR1293" s="4"/>
      <c r="DS1293" s="4"/>
      <c r="DT1293" s="4"/>
      <c r="DU1293" s="4"/>
      <c r="DV1293" s="4"/>
      <c r="DW1293" s="4"/>
      <c r="DX1293" s="4"/>
      <c r="DY1293" s="4"/>
      <c r="DZ1293" s="4"/>
      <c r="EA1293" s="4"/>
      <c r="EB1293" s="4"/>
      <c r="EC1293" s="4"/>
      <c r="ED1293" s="4"/>
      <c r="EE1293" s="4"/>
      <c r="EF1293" s="4"/>
      <c r="EG1293" s="4"/>
      <c r="EH1293" s="4"/>
      <c r="EI1293" s="4"/>
      <c r="EJ1293" s="4"/>
      <c r="EK1293" s="4"/>
      <c r="EL1293" s="4"/>
      <c r="EM1293" s="4"/>
      <c r="EN1293" s="4"/>
      <c r="EO1293" s="4"/>
      <c r="EP1293" s="4"/>
      <c r="EQ1293" s="4"/>
      <c r="ER1293" s="4"/>
      <c r="ES1293" s="4"/>
      <c r="ET1293" s="4"/>
      <c r="EU1293" s="4"/>
      <c r="EV1293" s="4"/>
      <c r="EW1293" s="4"/>
      <c r="EX1293" s="4"/>
      <c r="EY1293" s="4"/>
      <c r="EZ1293" s="4"/>
      <c r="FA1293" s="4"/>
      <c r="FB1293" s="4"/>
      <c r="FC1293" s="4"/>
      <c r="FD1293" s="4"/>
      <c r="FE1293" s="4"/>
      <c r="FF1293" s="4"/>
      <c r="FG1293" s="4"/>
      <c r="FH1293" s="4"/>
      <c r="FI1293" s="4"/>
      <c r="FJ1293" s="4"/>
      <c r="FK1293" s="4"/>
      <c r="FL1293" s="4"/>
      <c r="FM1293" s="4"/>
      <c r="FN1293" s="4"/>
      <c r="FO1293" s="4"/>
      <c r="FP1293" s="4"/>
      <c r="FQ1293" s="4"/>
      <c r="FR1293" s="4"/>
      <c r="FS1293" s="4"/>
      <c r="FT1293" s="4"/>
      <c r="FU1293" s="4"/>
      <c r="FV1293" s="4"/>
      <c r="FW1293" s="4"/>
      <c r="FX1293" s="4"/>
      <c r="FY1293" s="4"/>
      <c r="FZ1293" s="4"/>
      <c r="GA1293" s="4"/>
      <c r="GB1293" s="4"/>
      <c r="GC1293" s="4"/>
      <c r="GD1293" s="4"/>
      <c r="GE1293" s="4"/>
      <c r="GF1293" s="4"/>
      <c r="GG1293" s="4"/>
      <c r="GH1293" s="4"/>
      <c r="GI1293" s="4"/>
      <c r="GJ1293" s="4"/>
      <c r="GK1293" s="4"/>
      <c r="GL1293" s="4"/>
      <c r="GM1293" s="4"/>
      <c r="GN1293" s="4"/>
      <c r="GO1293" s="4"/>
      <c r="GP1293" s="4"/>
      <c r="GQ1293" s="4"/>
      <c r="GR1293" s="4"/>
      <c r="GS1293" s="4"/>
      <c r="GT1293" s="4"/>
      <c r="GU1293" s="4"/>
      <c r="GV1293" s="4"/>
      <c r="GW1293" s="4"/>
      <c r="GX1293" s="4"/>
      <c r="GY1293" s="4"/>
      <c r="GZ1293" s="4"/>
      <c r="HA1293" s="4"/>
      <c r="HB1293" s="4"/>
      <c r="HC1293" s="4"/>
      <c r="HD1293" s="4"/>
      <c r="HE1293" s="4"/>
      <c r="HF1293" s="4"/>
      <c r="HG1293" s="4"/>
      <c r="HH1293" s="4"/>
      <c r="HI1293" s="4"/>
      <c r="HJ1293" s="4"/>
      <c r="HK1293" s="4"/>
      <c r="HL1293" s="4"/>
      <c r="HM1293" s="4"/>
      <c r="HN1293" s="4"/>
      <c r="HO1293" s="4"/>
      <c r="HP1293" s="4"/>
      <c r="HQ1293" s="4"/>
      <c r="HR1293" s="4"/>
      <c r="HS1293" s="4"/>
      <c r="HT1293" s="4"/>
      <c r="HU1293" s="4"/>
      <c r="HV1293" s="4"/>
      <c r="HW1293" s="4"/>
      <c r="HX1293" s="4"/>
      <c r="HY1293" s="4"/>
      <c r="HZ1293" s="4"/>
      <c r="IA1293" s="4"/>
      <c r="IB1293" s="4"/>
      <c r="IC1293" s="4"/>
      <c r="ID1293" s="4"/>
      <c r="IE1293" s="4"/>
      <c r="IF1293" s="4"/>
      <c r="IG1293" s="4"/>
      <c r="IH1293" s="4"/>
      <c r="II1293" s="4"/>
      <c r="IJ1293" s="4"/>
      <c r="IK1293" s="4"/>
      <c r="IL1293" s="4"/>
      <c r="IM1293" s="4"/>
      <c r="IN1293" s="4"/>
      <c r="IO1293" s="4"/>
      <c r="IP1293" s="4"/>
      <c r="IQ1293" s="4"/>
      <c r="IR1293" s="4"/>
      <c r="IS1293" s="4"/>
      <c r="IT1293" s="4"/>
      <c r="IU1293" s="4"/>
      <c r="IV1293" s="4"/>
    </row>
    <row r="1294" spans="1:256" s="209" customFormat="1">
      <c r="A1294" s="121"/>
      <c r="B1294" s="115"/>
      <c r="C1294" s="116"/>
      <c r="D1294" s="117"/>
      <c r="E1294" s="118"/>
      <c r="F1294" s="119"/>
      <c r="G1294" s="120"/>
      <c r="H1294" s="5"/>
      <c r="I1294" s="39"/>
      <c r="J1294" s="40"/>
      <c r="K1294" s="41"/>
      <c r="L1294" s="37"/>
      <c r="N1294" s="38"/>
      <c r="O1294" s="38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  <c r="AC1294" s="4"/>
      <c r="AD1294" s="4"/>
      <c r="AE1294" s="4"/>
      <c r="AF1294" s="4"/>
      <c r="AG1294" s="4"/>
      <c r="AH1294" s="4"/>
      <c r="AI1294" s="4"/>
      <c r="AJ1294" s="4"/>
      <c r="AK1294" s="4"/>
      <c r="AL1294" s="4"/>
      <c r="AM1294" s="4"/>
      <c r="AN1294" s="4"/>
      <c r="AO1294" s="4"/>
      <c r="AP1294" s="4"/>
      <c r="AQ1294" s="4"/>
      <c r="AR1294" s="4"/>
      <c r="AS1294" s="4"/>
      <c r="AT1294" s="4"/>
      <c r="AU1294" s="4"/>
      <c r="AV1294" s="4"/>
      <c r="AW1294" s="4"/>
      <c r="AX1294" s="4"/>
      <c r="AY1294" s="4"/>
      <c r="AZ1294" s="4"/>
      <c r="BA1294" s="4"/>
      <c r="BB1294" s="4"/>
      <c r="BC1294" s="4"/>
      <c r="BD1294" s="4"/>
      <c r="BE1294" s="4"/>
      <c r="BF1294" s="4"/>
      <c r="BG1294" s="4"/>
      <c r="BH1294" s="4"/>
      <c r="BI1294" s="4"/>
      <c r="BJ1294" s="4"/>
      <c r="BK1294" s="4"/>
      <c r="BL1294" s="4"/>
      <c r="BM1294" s="4"/>
      <c r="BN1294" s="4"/>
      <c r="BO1294" s="4"/>
      <c r="BP1294" s="4"/>
      <c r="BQ1294" s="4"/>
      <c r="BR1294" s="4"/>
      <c r="BS1294" s="4"/>
      <c r="BT1294" s="4"/>
      <c r="BU1294" s="4"/>
      <c r="BV1294" s="4"/>
      <c r="BW1294" s="4"/>
      <c r="BX1294" s="4"/>
      <c r="BY1294" s="4"/>
      <c r="BZ1294" s="4"/>
      <c r="CA1294" s="4"/>
      <c r="CB1294" s="4"/>
      <c r="CC1294" s="4"/>
      <c r="CD1294" s="4"/>
      <c r="CE1294" s="4"/>
      <c r="CF1294" s="4"/>
      <c r="CG1294" s="4"/>
      <c r="CH1294" s="4"/>
      <c r="CI1294" s="4"/>
      <c r="CJ1294" s="4"/>
      <c r="CK1294" s="4"/>
      <c r="CL1294" s="4"/>
      <c r="CM1294" s="4"/>
      <c r="CN1294" s="4"/>
      <c r="CO1294" s="4"/>
      <c r="CP1294" s="4"/>
      <c r="CQ1294" s="4"/>
      <c r="CR1294" s="4"/>
      <c r="CS1294" s="4"/>
      <c r="CT1294" s="4"/>
      <c r="CU1294" s="4"/>
      <c r="CV1294" s="4"/>
      <c r="CW1294" s="4"/>
      <c r="CX1294" s="4"/>
      <c r="CY1294" s="4"/>
      <c r="CZ1294" s="4"/>
      <c r="DA1294" s="4"/>
      <c r="DB1294" s="4"/>
      <c r="DC1294" s="4"/>
      <c r="DD1294" s="4"/>
      <c r="DE1294" s="4"/>
      <c r="DF1294" s="4"/>
      <c r="DG1294" s="4"/>
      <c r="DH1294" s="4"/>
      <c r="DI1294" s="4"/>
      <c r="DJ1294" s="4"/>
      <c r="DK1294" s="4"/>
      <c r="DL1294" s="4"/>
      <c r="DM1294" s="4"/>
      <c r="DN1294" s="4"/>
      <c r="DO1294" s="4"/>
      <c r="DP1294" s="4"/>
      <c r="DQ1294" s="4"/>
      <c r="DR1294" s="4"/>
      <c r="DS1294" s="4"/>
      <c r="DT1294" s="4"/>
      <c r="DU1294" s="4"/>
      <c r="DV1294" s="4"/>
      <c r="DW1294" s="4"/>
      <c r="DX1294" s="4"/>
      <c r="DY1294" s="4"/>
      <c r="DZ1294" s="4"/>
      <c r="EA1294" s="4"/>
      <c r="EB1294" s="4"/>
      <c r="EC1294" s="4"/>
      <c r="ED1294" s="4"/>
      <c r="EE1294" s="4"/>
      <c r="EF1294" s="4"/>
      <c r="EG1294" s="4"/>
      <c r="EH1294" s="4"/>
      <c r="EI1294" s="4"/>
      <c r="EJ1294" s="4"/>
      <c r="EK1294" s="4"/>
      <c r="EL1294" s="4"/>
      <c r="EM1294" s="4"/>
      <c r="EN1294" s="4"/>
      <c r="EO1294" s="4"/>
      <c r="EP1294" s="4"/>
      <c r="EQ1294" s="4"/>
      <c r="ER1294" s="4"/>
      <c r="ES1294" s="4"/>
      <c r="ET1294" s="4"/>
      <c r="EU1294" s="4"/>
      <c r="EV1294" s="4"/>
      <c r="EW1294" s="4"/>
      <c r="EX1294" s="4"/>
      <c r="EY1294" s="4"/>
      <c r="EZ1294" s="4"/>
      <c r="FA1294" s="4"/>
      <c r="FB1294" s="4"/>
      <c r="FC1294" s="4"/>
      <c r="FD1294" s="4"/>
      <c r="FE1294" s="4"/>
      <c r="FF1294" s="4"/>
      <c r="FG1294" s="4"/>
      <c r="FH1294" s="4"/>
      <c r="FI1294" s="4"/>
      <c r="FJ1294" s="4"/>
      <c r="FK1294" s="4"/>
      <c r="FL1294" s="4"/>
      <c r="FM1294" s="4"/>
      <c r="FN1294" s="4"/>
      <c r="FO1294" s="4"/>
      <c r="FP1294" s="4"/>
      <c r="FQ1294" s="4"/>
      <c r="FR1294" s="4"/>
      <c r="FS1294" s="4"/>
      <c r="FT1294" s="4"/>
      <c r="FU1294" s="4"/>
      <c r="FV1294" s="4"/>
      <c r="FW1294" s="4"/>
      <c r="FX1294" s="4"/>
      <c r="FY1294" s="4"/>
      <c r="FZ1294" s="4"/>
      <c r="GA1294" s="4"/>
      <c r="GB1294" s="4"/>
      <c r="GC1294" s="4"/>
      <c r="GD1294" s="4"/>
      <c r="GE1294" s="4"/>
      <c r="GF1294" s="4"/>
      <c r="GG1294" s="4"/>
      <c r="GH1294" s="4"/>
      <c r="GI1294" s="4"/>
      <c r="GJ1294" s="4"/>
      <c r="GK1294" s="4"/>
      <c r="GL1294" s="4"/>
      <c r="GM1294" s="4"/>
      <c r="GN1294" s="4"/>
      <c r="GO1294" s="4"/>
      <c r="GP1294" s="4"/>
      <c r="GQ1294" s="4"/>
      <c r="GR1294" s="4"/>
      <c r="GS1294" s="4"/>
      <c r="GT1294" s="4"/>
      <c r="GU1294" s="4"/>
      <c r="GV1294" s="4"/>
      <c r="GW1294" s="4"/>
      <c r="GX1294" s="4"/>
      <c r="GY1294" s="4"/>
      <c r="GZ1294" s="4"/>
      <c r="HA1294" s="4"/>
      <c r="HB1294" s="4"/>
      <c r="HC1294" s="4"/>
      <c r="HD1294" s="4"/>
      <c r="HE1294" s="4"/>
      <c r="HF1294" s="4"/>
      <c r="HG1294" s="4"/>
      <c r="HH1294" s="4"/>
      <c r="HI1294" s="4"/>
      <c r="HJ1294" s="4"/>
      <c r="HK1294" s="4"/>
      <c r="HL1294" s="4"/>
      <c r="HM1294" s="4"/>
      <c r="HN1294" s="4"/>
      <c r="HO1294" s="4"/>
      <c r="HP1294" s="4"/>
      <c r="HQ1294" s="4"/>
      <c r="HR1294" s="4"/>
      <c r="HS1294" s="4"/>
      <c r="HT1294" s="4"/>
      <c r="HU1294" s="4"/>
      <c r="HV1294" s="4"/>
      <c r="HW1294" s="4"/>
      <c r="HX1294" s="4"/>
      <c r="HY1294" s="4"/>
      <c r="HZ1294" s="4"/>
      <c r="IA1294" s="4"/>
      <c r="IB1294" s="4"/>
      <c r="IC1294" s="4"/>
      <c r="ID1294" s="4"/>
      <c r="IE1294" s="4"/>
      <c r="IF1294" s="4"/>
      <c r="IG1294" s="4"/>
      <c r="IH1294" s="4"/>
      <c r="II1294" s="4"/>
      <c r="IJ1294" s="4"/>
      <c r="IK1294" s="4"/>
      <c r="IL1294" s="4"/>
      <c r="IM1294" s="4"/>
      <c r="IN1294" s="4"/>
      <c r="IO1294" s="4"/>
      <c r="IP1294" s="4"/>
      <c r="IQ1294" s="4"/>
      <c r="IR1294" s="4"/>
      <c r="IS1294" s="4"/>
      <c r="IT1294" s="4"/>
      <c r="IU1294" s="4"/>
      <c r="IV1294" s="4"/>
    </row>
    <row r="1295" spans="1:256" s="209" customFormat="1">
      <c r="A1295" s="121"/>
      <c r="B1295" s="115"/>
      <c r="C1295" s="116"/>
      <c r="D1295" s="117"/>
      <c r="E1295" s="118"/>
      <c r="F1295" s="119"/>
      <c r="G1295" s="120"/>
      <c r="H1295" s="5"/>
      <c r="I1295" s="39"/>
      <c r="J1295" s="40"/>
      <c r="K1295" s="41"/>
      <c r="L1295" s="37"/>
      <c r="N1295" s="38"/>
      <c r="O1295" s="38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  <c r="AL1295" s="4"/>
      <c r="AM1295" s="4"/>
      <c r="AN1295" s="4"/>
      <c r="AO1295" s="4"/>
      <c r="AP1295" s="4"/>
      <c r="AQ1295" s="4"/>
      <c r="AR1295" s="4"/>
      <c r="AS1295" s="4"/>
      <c r="AT1295" s="4"/>
      <c r="AU1295" s="4"/>
      <c r="AV1295" s="4"/>
      <c r="AW1295" s="4"/>
      <c r="AX1295" s="4"/>
      <c r="AY1295" s="4"/>
      <c r="AZ1295" s="4"/>
      <c r="BA1295" s="4"/>
      <c r="BB1295" s="4"/>
      <c r="BC1295" s="4"/>
      <c r="BD1295" s="4"/>
      <c r="BE1295" s="4"/>
      <c r="BF1295" s="4"/>
      <c r="BG1295" s="4"/>
      <c r="BH1295" s="4"/>
      <c r="BI1295" s="4"/>
      <c r="BJ1295" s="4"/>
      <c r="BK1295" s="4"/>
      <c r="BL1295" s="4"/>
      <c r="BM1295" s="4"/>
      <c r="BN1295" s="4"/>
      <c r="BO1295" s="4"/>
      <c r="BP1295" s="4"/>
      <c r="BQ1295" s="4"/>
      <c r="BR1295" s="4"/>
      <c r="BS1295" s="4"/>
      <c r="BT1295" s="4"/>
      <c r="BU1295" s="4"/>
      <c r="BV1295" s="4"/>
      <c r="BW1295" s="4"/>
      <c r="BX1295" s="4"/>
      <c r="BY1295" s="4"/>
      <c r="BZ1295" s="4"/>
      <c r="CA1295" s="4"/>
      <c r="CB1295" s="4"/>
      <c r="CC1295" s="4"/>
      <c r="CD1295" s="4"/>
      <c r="CE1295" s="4"/>
      <c r="CF1295" s="4"/>
      <c r="CG1295" s="4"/>
      <c r="CH1295" s="4"/>
      <c r="CI1295" s="4"/>
      <c r="CJ1295" s="4"/>
      <c r="CK1295" s="4"/>
      <c r="CL1295" s="4"/>
      <c r="CM1295" s="4"/>
      <c r="CN1295" s="4"/>
      <c r="CO1295" s="4"/>
      <c r="CP1295" s="4"/>
      <c r="CQ1295" s="4"/>
      <c r="CR1295" s="4"/>
      <c r="CS1295" s="4"/>
      <c r="CT1295" s="4"/>
      <c r="CU1295" s="4"/>
      <c r="CV1295" s="4"/>
      <c r="CW1295" s="4"/>
      <c r="CX1295" s="4"/>
      <c r="CY1295" s="4"/>
      <c r="CZ1295" s="4"/>
      <c r="DA1295" s="4"/>
      <c r="DB1295" s="4"/>
      <c r="DC1295" s="4"/>
      <c r="DD1295" s="4"/>
      <c r="DE1295" s="4"/>
      <c r="DF1295" s="4"/>
      <c r="DG1295" s="4"/>
      <c r="DH1295" s="4"/>
      <c r="DI1295" s="4"/>
      <c r="DJ1295" s="4"/>
      <c r="DK1295" s="4"/>
      <c r="DL1295" s="4"/>
      <c r="DM1295" s="4"/>
      <c r="DN1295" s="4"/>
      <c r="DO1295" s="4"/>
      <c r="DP1295" s="4"/>
      <c r="DQ1295" s="4"/>
      <c r="DR1295" s="4"/>
      <c r="DS1295" s="4"/>
      <c r="DT1295" s="4"/>
      <c r="DU1295" s="4"/>
      <c r="DV1295" s="4"/>
      <c r="DW1295" s="4"/>
      <c r="DX1295" s="4"/>
      <c r="DY1295" s="4"/>
      <c r="DZ1295" s="4"/>
      <c r="EA1295" s="4"/>
      <c r="EB1295" s="4"/>
      <c r="EC1295" s="4"/>
      <c r="ED1295" s="4"/>
      <c r="EE1295" s="4"/>
      <c r="EF1295" s="4"/>
      <c r="EG1295" s="4"/>
      <c r="EH1295" s="4"/>
      <c r="EI1295" s="4"/>
      <c r="EJ1295" s="4"/>
      <c r="EK1295" s="4"/>
      <c r="EL1295" s="4"/>
      <c r="EM1295" s="4"/>
      <c r="EN1295" s="4"/>
      <c r="EO1295" s="4"/>
      <c r="EP1295" s="4"/>
      <c r="EQ1295" s="4"/>
      <c r="ER1295" s="4"/>
      <c r="ES1295" s="4"/>
      <c r="ET1295" s="4"/>
      <c r="EU1295" s="4"/>
      <c r="EV1295" s="4"/>
      <c r="EW1295" s="4"/>
      <c r="EX1295" s="4"/>
      <c r="EY1295" s="4"/>
      <c r="EZ1295" s="4"/>
      <c r="FA1295" s="4"/>
      <c r="FB1295" s="4"/>
      <c r="FC1295" s="4"/>
      <c r="FD1295" s="4"/>
      <c r="FE1295" s="4"/>
      <c r="FF1295" s="4"/>
      <c r="FG1295" s="4"/>
      <c r="FH1295" s="4"/>
      <c r="FI1295" s="4"/>
      <c r="FJ1295" s="4"/>
      <c r="FK1295" s="4"/>
      <c r="FL1295" s="4"/>
      <c r="FM1295" s="4"/>
      <c r="FN1295" s="4"/>
      <c r="FO1295" s="4"/>
      <c r="FP1295" s="4"/>
      <c r="FQ1295" s="4"/>
      <c r="FR1295" s="4"/>
      <c r="FS1295" s="4"/>
      <c r="FT1295" s="4"/>
      <c r="FU1295" s="4"/>
      <c r="FV1295" s="4"/>
      <c r="FW1295" s="4"/>
      <c r="FX1295" s="4"/>
      <c r="FY1295" s="4"/>
      <c r="FZ1295" s="4"/>
      <c r="GA1295" s="4"/>
      <c r="GB1295" s="4"/>
      <c r="GC1295" s="4"/>
      <c r="GD1295" s="4"/>
      <c r="GE1295" s="4"/>
      <c r="GF1295" s="4"/>
      <c r="GG1295" s="4"/>
      <c r="GH1295" s="4"/>
      <c r="GI1295" s="4"/>
      <c r="GJ1295" s="4"/>
      <c r="GK1295" s="4"/>
      <c r="GL1295" s="4"/>
      <c r="GM1295" s="4"/>
      <c r="GN1295" s="4"/>
      <c r="GO1295" s="4"/>
      <c r="GP1295" s="4"/>
      <c r="GQ1295" s="4"/>
      <c r="GR1295" s="4"/>
      <c r="GS1295" s="4"/>
      <c r="GT1295" s="4"/>
      <c r="GU1295" s="4"/>
      <c r="GV1295" s="4"/>
      <c r="GW1295" s="4"/>
      <c r="GX1295" s="4"/>
      <c r="GY1295" s="4"/>
      <c r="GZ1295" s="4"/>
      <c r="HA1295" s="4"/>
      <c r="HB1295" s="4"/>
      <c r="HC1295" s="4"/>
      <c r="HD1295" s="4"/>
      <c r="HE1295" s="4"/>
      <c r="HF1295" s="4"/>
      <c r="HG1295" s="4"/>
      <c r="HH1295" s="4"/>
      <c r="HI1295" s="4"/>
      <c r="HJ1295" s="4"/>
      <c r="HK1295" s="4"/>
      <c r="HL1295" s="4"/>
      <c r="HM1295" s="4"/>
      <c r="HN1295" s="4"/>
      <c r="HO1295" s="4"/>
      <c r="HP1295" s="4"/>
      <c r="HQ1295" s="4"/>
      <c r="HR1295" s="4"/>
      <c r="HS1295" s="4"/>
      <c r="HT1295" s="4"/>
      <c r="HU1295" s="4"/>
      <c r="HV1295" s="4"/>
      <c r="HW1295" s="4"/>
      <c r="HX1295" s="4"/>
      <c r="HY1295" s="4"/>
      <c r="HZ1295" s="4"/>
      <c r="IA1295" s="4"/>
      <c r="IB1295" s="4"/>
      <c r="IC1295" s="4"/>
      <c r="ID1295" s="4"/>
      <c r="IE1295" s="4"/>
      <c r="IF1295" s="4"/>
      <c r="IG1295" s="4"/>
      <c r="IH1295" s="4"/>
      <c r="II1295" s="4"/>
      <c r="IJ1295" s="4"/>
      <c r="IK1295" s="4"/>
      <c r="IL1295" s="4"/>
      <c r="IM1295" s="4"/>
      <c r="IN1295" s="4"/>
      <c r="IO1295" s="4"/>
      <c r="IP1295" s="4"/>
      <c r="IQ1295" s="4"/>
      <c r="IR1295" s="4"/>
      <c r="IS1295" s="4"/>
      <c r="IT1295" s="4"/>
      <c r="IU1295" s="4"/>
      <c r="IV1295" s="4"/>
    </row>
    <row r="1296" spans="1:256" s="209" customFormat="1">
      <c r="A1296" s="121"/>
      <c r="B1296" s="115"/>
      <c r="C1296" s="116"/>
      <c r="D1296" s="117"/>
      <c r="E1296" s="118"/>
      <c r="F1296" s="119"/>
      <c r="G1296" s="120"/>
      <c r="H1296" s="5"/>
      <c r="I1296" s="39"/>
      <c r="J1296" s="40"/>
      <c r="K1296" s="41"/>
      <c r="L1296" s="37"/>
      <c r="N1296" s="38"/>
      <c r="O1296" s="38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  <c r="AL1296" s="4"/>
      <c r="AM1296" s="4"/>
      <c r="AN1296" s="4"/>
      <c r="AO1296" s="4"/>
      <c r="AP1296" s="4"/>
      <c r="AQ1296" s="4"/>
      <c r="AR1296" s="4"/>
      <c r="AS1296" s="4"/>
      <c r="AT1296" s="4"/>
      <c r="AU1296" s="4"/>
      <c r="AV1296" s="4"/>
      <c r="AW1296" s="4"/>
      <c r="AX1296" s="4"/>
      <c r="AY1296" s="4"/>
      <c r="AZ1296" s="4"/>
      <c r="BA1296" s="4"/>
      <c r="BB1296" s="4"/>
      <c r="BC1296" s="4"/>
      <c r="BD1296" s="4"/>
      <c r="BE1296" s="4"/>
      <c r="BF1296" s="4"/>
      <c r="BG1296" s="4"/>
      <c r="BH1296" s="4"/>
      <c r="BI1296" s="4"/>
      <c r="BJ1296" s="4"/>
      <c r="BK1296" s="4"/>
      <c r="BL1296" s="4"/>
      <c r="BM1296" s="4"/>
      <c r="BN1296" s="4"/>
      <c r="BO1296" s="4"/>
      <c r="BP1296" s="4"/>
      <c r="BQ1296" s="4"/>
      <c r="BR1296" s="4"/>
      <c r="BS1296" s="4"/>
      <c r="BT1296" s="4"/>
      <c r="BU1296" s="4"/>
      <c r="BV1296" s="4"/>
      <c r="BW1296" s="4"/>
      <c r="BX1296" s="4"/>
      <c r="BY1296" s="4"/>
      <c r="BZ1296" s="4"/>
      <c r="CA1296" s="4"/>
      <c r="CB1296" s="4"/>
      <c r="CC1296" s="4"/>
      <c r="CD1296" s="4"/>
      <c r="CE1296" s="4"/>
      <c r="CF1296" s="4"/>
      <c r="CG1296" s="4"/>
      <c r="CH1296" s="4"/>
      <c r="CI1296" s="4"/>
      <c r="CJ1296" s="4"/>
      <c r="CK1296" s="4"/>
      <c r="CL1296" s="4"/>
      <c r="CM1296" s="4"/>
      <c r="CN1296" s="4"/>
      <c r="CO1296" s="4"/>
      <c r="CP1296" s="4"/>
      <c r="CQ1296" s="4"/>
      <c r="CR1296" s="4"/>
      <c r="CS1296" s="4"/>
      <c r="CT1296" s="4"/>
      <c r="CU1296" s="4"/>
      <c r="CV1296" s="4"/>
      <c r="CW1296" s="4"/>
      <c r="CX1296" s="4"/>
      <c r="CY1296" s="4"/>
      <c r="CZ1296" s="4"/>
      <c r="DA1296" s="4"/>
      <c r="DB1296" s="4"/>
      <c r="DC1296" s="4"/>
      <c r="DD1296" s="4"/>
      <c r="DE1296" s="4"/>
      <c r="DF1296" s="4"/>
      <c r="DG1296" s="4"/>
      <c r="DH1296" s="4"/>
      <c r="DI1296" s="4"/>
      <c r="DJ1296" s="4"/>
      <c r="DK1296" s="4"/>
      <c r="DL1296" s="4"/>
      <c r="DM1296" s="4"/>
      <c r="DN1296" s="4"/>
      <c r="DO1296" s="4"/>
      <c r="DP1296" s="4"/>
      <c r="DQ1296" s="4"/>
      <c r="DR1296" s="4"/>
      <c r="DS1296" s="4"/>
      <c r="DT1296" s="4"/>
      <c r="DU1296" s="4"/>
      <c r="DV1296" s="4"/>
      <c r="DW1296" s="4"/>
      <c r="DX1296" s="4"/>
      <c r="DY1296" s="4"/>
      <c r="DZ1296" s="4"/>
      <c r="EA1296" s="4"/>
      <c r="EB1296" s="4"/>
      <c r="EC1296" s="4"/>
      <c r="ED1296" s="4"/>
      <c r="EE1296" s="4"/>
      <c r="EF1296" s="4"/>
      <c r="EG1296" s="4"/>
      <c r="EH1296" s="4"/>
      <c r="EI1296" s="4"/>
      <c r="EJ1296" s="4"/>
      <c r="EK1296" s="4"/>
      <c r="EL1296" s="4"/>
      <c r="EM1296" s="4"/>
      <c r="EN1296" s="4"/>
      <c r="EO1296" s="4"/>
      <c r="EP1296" s="4"/>
      <c r="EQ1296" s="4"/>
      <c r="ER1296" s="4"/>
      <c r="ES1296" s="4"/>
      <c r="ET1296" s="4"/>
      <c r="EU1296" s="4"/>
      <c r="EV1296" s="4"/>
      <c r="EW1296" s="4"/>
      <c r="EX1296" s="4"/>
      <c r="EY1296" s="4"/>
      <c r="EZ1296" s="4"/>
      <c r="FA1296" s="4"/>
      <c r="FB1296" s="4"/>
      <c r="FC1296" s="4"/>
      <c r="FD1296" s="4"/>
      <c r="FE1296" s="4"/>
      <c r="FF1296" s="4"/>
      <c r="FG1296" s="4"/>
      <c r="FH1296" s="4"/>
      <c r="FI1296" s="4"/>
      <c r="FJ1296" s="4"/>
      <c r="FK1296" s="4"/>
      <c r="FL1296" s="4"/>
      <c r="FM1296" s="4"/>
      <c r="FN1296" s="4"/>
      <c r="FO1296" s="4"/>
      <c r="FP1296" s="4"/>
      <c r="FQ1296" s="4"/>
      <c r="FR1296" s="4"/>
      <c r="FS1296" s="4"/>
      <c r="FT1296" s="4"/>
      <c r="FU1296" s="4"/>
      <c r="FV1296" s="4"/>
      <c r="FW1296" s="4"/>
      <c r="FX1296" s="4"/>
      <c r="FY1296" s="4"/>
      <c r="FZ1296" s="4"/>
      <c r="GA1296" s="4"/>
      <c r="GB1296" s="4"/>
      <c r="GC1296" s="4"/>
      <c r="GD1296" s="4"/>
      <c r="GE1296" s="4"/>
      <c r="GF1296" s="4"/>
      <c r="GG1296" s="4"/>
      <c r="GH1296" s="4"/>
      <c r="GI1296" s="4"/>
      <c r="GJ1296" s="4"/>
      <c r="GK1296" s="4"/>
      <c r="GL1296" s="4"/>
      <c r="GM1296" s="4"/>
      <c r="GN1296" s="4"/>
      <c r="GO1296" s="4"/>
      <c r="GP1296" s="4"/>
      <c r="GQ1296" s="4"/>
      <c r="GR1296" s="4"/>
      <c r="GS1296" s="4"/>
      <c r="GT1296" s="4"/>
      <c r="GU1296" s="4"/>
      <c r="GV1296" s="4"/>
      <c r="GW1296" s="4"/>
      <c r="GX1296" s="4"/>
      <c r="GY1296" s="4"/>
      <c r="GZ1296" s="4"/>
      <c r="HA1296" s="4"/>
      <c r="HB1296" s="4"/>
      <c r="HC1296" s="4"/>
      <c r="HD1296" s="4"/>
      <c r="HE1296" s="4"/>
      <c r="HF1296" s="4"/>
      <c r="HG1296" s="4"/>
      <c r="HH1296" s="4"/>
      <c r="HI1296" s="4"/>
      <c r="HJ1296" s="4"/>
      <c r="HK1296" s="4"/>
      <c r="HL1296" s="4"/>
      <c r="HM1296" s="4"/>
      <c r="HN1296" s="4"/>
      <c r="HO1296" s="4"/>
      <c r="HP1296" s="4"/>
      <c r="HQ1296" s="4"/>
      <c r="HR1296" s="4"/>
      <c r="HS1296" s="4"/>
      <c r="HT1296" s="4"/>
      <c r="HU1296" s="4"/>
      <c r="HV1296" s="4"/>
      <c r="HW1296" s="4"/>
      <c r="HX1296" s="4"/>
      <c r="HY1296" s="4"/>
      <c r="HZ1296" s="4"/>
      <c r="IA1296" s="4"/>
      <c r="IB1296" s="4"/>
      <c r="IC1296" s="4"/>
      <c r="ID1296" s="4"/>
      <c r="IE1296" s="4"/>
      <c r="IF1296" s="4"/>
      <c r="IG1296" s="4"/>
      <c r="IH1296" s="4"/>
      <c r="II1296" s="4"/>
      <c r="IJ1296" s="4"/>
      <c r="IK1296" s="4"/>
      <c r="IL1296" s="4"/>
      <c r="IM1296" s="4"/>
      <c r="IN1296" s="4"/>
      <c r="IO1296" s="4"/>
      <c r="IP1296" s="4"/>
      <c r="IQ1296" s="4"/>
      <c r="IR1296" s="4"/>
      <c r="IS1296" s="4"/>
      <c r="IT1296" s="4"/>
      <c r="IU1296" s="4"/>
      <c r="IV1296" s="4"/>
    </row>
    <row r="1297" spans="1:256" s="209" customFormat="1">
      <c r="A1297" s="121"/>
      <c r="B1297" s="115"/>
      <c r="C1297" s="116"/>
      <c r="D1297" s="117"/>
      <c r="E1297" s="118"/>
      <c r="F1297" s="119"/>
      <c r="G1297" s="120"/>
      <c r="H1297" s="5"/>
      <c r="I1297" s="39"/>
      <c r="J1297" s="40"/>
      <c r="K1297" s="41"/>
      <c r="L1297" s="37"/>
      <c r="N1297" s="38"/>
      <c r="O1297" s="38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  <c r="AC1297" s="4"/>
      <c r="AD1297" s="4"/>
      <c r="AE1297" s="4"/>
      <c r="AF1297" s="4"/>
      <c r="AG1297" s="4"/>
      <c r="AH1297" s="4"/>
      <c r="AI1297" s="4"/>
      <c r="AJ1297" s="4"/>
      <c r="AK1297" s="4"/>
      <c r="AL1297" s="4"/>
      <c r="AM1297" s="4"/>
      <c r="AN1297" s="4"/>
      <c r="AO1297" s="4"/>
      <c r="AP1297" s="4"/>
      <c r="AQ1297" s="4"/>
      <c r="AR1297" s="4"/>
      <c r="AS1297" s="4"/>
      <c r="AT1297" s="4"/>
      <c r="AU1297" s="4"/>
      <c r="AV1297" s="4"/>
      <c r="AW1297" s="4"/>
      <c r="AX1297" s="4"/>
      <c r="AY1297" s="4"/>
      <c r="AZ1297" s="4"/>
      <c r="BA1297" s="4"/>
      <c r="BB1297" s="4"/>
      <c r="BC1297" s="4"/>
      <c r="BD1297" s="4"/>
      <c r="BE1297" s="4"/>
      <c r="BF1297" s="4"/>
      <c r="BG1297" s="4"/>
      <c r="BH1297" s="4"/>
      <c r="BI1297" s="4"/>
      <c r="BJ1297" s="4"/>
      <c r="BK1297" s="4"/>
      <c r="BL1297" s="4"/>
      <c r="BM1297" s="4"/>
      <c r="BN1297" s="4"/>
      <c r="BO1297" s="4"/>
      <c r="BP1297" s="4"/>
      <c r="BQ1297" s="4"/>
      <c r="BR1297" s="4"/>
      <c r="BS1297" s="4"/>
      <c r="BT1297" s="4"/>
      <c r="BU1297" s="4"/>
      <c r="BV1297" s="4"/>
      <c r="BW1297" s="4"/>
      <c r="BX1297" s="4"/>
      <c r="BY1297" s="4"/>
      <c r="BZ1297" s="4"/>
      <c r="CA1297" s="4"/>
      <c r="CB1297" s="4"/>
      <c r="CC1297" s="4"/>
      <c r="CD1297" s="4"/>
      <c r="CE1297" s="4"/>
      <c r="CF1297" s="4"/>
      <c r="CG1297" s="4"/>
      <c r="CH1297" s="4"/>
      <c r="CI1297" s="4"/>
      <c r="CJ1297" s="4"/>
      <c r="CK1297" s="4"/>
      <c r="CL1297" s="4"/>
      <c r="CM1297" s="4"/>
      <c r="CN1297" s="4"/>
      <c r="CO1297" s="4"/>
      <c r="CP1297" s="4"/>
      <c r="CQ1297" s="4"/>
      <c r="CR1297" s="4"/>
      <c r="CS1297" s="4"/>
      <c r="CT1297" s="4"/>
      <c r="CU1297" s="4"/>
      <c r="CV1297" s="4"/>
      <c r="CW1297" s="4"/>
      <c r="CX1297" s="4"/>
      <c r="CY1297" s="4"/>
      <c r="CZ1297" s="4"/>
      <c r="DA1297" s="4"/>
      <c r="DB1297" s="4"/>
      <c r="DC1297" s="4"/>
      <c r="DD1297" s="4"/>
      <c r="DE1297" s="4"/>
      <c r="DF1297" s="4"/>
      <c r="DG1297" s="4"/>
      <c r="DH1297" s="4"/>
      <c r="DI1297" s="4"/>
      <c r="DJ1297" s="4"/>
      <c r="DK1297" s="4"/>
      <c r="DL1297" s="4"/>
      <c r="DM1297" s="4"/>
      <c r="DN1297" s="4"/>
      <c r="DO1297" s="4"/>
      <c r="DP1297" s="4"/>
      <c r="DQ1297" s="4"/>
      <c r="DR1297" s="4"/>
      <c r="DS1297" s="4"/>
      <c r="DT1297" s="4"/>
      <c r="DU1297" s="4"/>
      <c r="DV1297" s="4"/>
      <c r="DW1297" s="4"/>
      <c r="DX1297" s="4"/>
      <c r="DY1297" s="4"/>
      <c r="DZ1297" s="4"/>
      <c r="EA1297" s="4"/>
      <c r="EB1297" s="4"/>
      <c r="EC1297" s="4"/>
      <c r="ED1297" s="4"/>
      <c r="EE1297" s="4"/>
      <c r="EF1297" s="4"/>
      <c r="EG1297" s="4"/>
      <c r="EH1297" s="4"/>
      <c r="EI1297" s="4"/>
      <c r="EJ1297" s="4"/>
      <c r="EK1297" s="4"/>
      <c r="EL1297" s="4"/>
      <c r="EM1297" s="4"/>
      <c r="EN1297" s="4"/>
      <c r="EO1297" s="4"/>
      <c r="EP1297" s="4"/>
      <c r="EQ1297" s="4"/>
      <c r="ER1297" s="4"/>
      <c r="ES1297" s="4"/>
      <c r="ET1297" s="4"/>
      <c r="EU1297" s="4"/>
      <c r="EV1297" s="4"/>
      <c r="EW1297" s="4"/>
      <c r="EX1297" s="4"/>
      <c r="EY1297" s="4"/>
      <c r="EZ1297" s="4"/>
      <c r="FA1297" s="4"/>
      <c r="FB1297" s="4"/>
      <c r="FC1297" s="4"/>
      <c r="FD1297" s="4"/>
      <c r="FE1297" s="4"/>
      <c r="FF1297" s="4"/>
      <c r="FG1297" s="4"/>
      <c r="FH1297" s="4"/>
      <c r="FI1297" s="4"/>
      <c r="FJ1297" s="4"/>
      <c r="FK1297" s="4"/>
      <c r="FL1297" s="4"/>
      <c r="FM1297" s="4"/>
      <c r="FN1297" s="4"/>
      <c r="FO1297" s="4"/>
      <c r="FP1297" s="4"/>
      <c r="FQ1297" s="4"/>
      <c r="FR1297" s="4"/>
      <c r="FS1297" s="4"/>
      <c r="FT1297" s="4"/>
      <c r="FU1297" s="4"/>
      <c r="FV1297" s="4"/>
      <c r="FW1297" s="4"/>
      <c r="FX1297" s="4"/>
      <c r="FY1297" s="4"/>
      <c r="FZ1297" s="4"/>
      <c r="GA1297" s="4"/>
      <c r="GB1297" s="4"/>
      <c r="GC1297" s="4"/>
      <c r="GD1297" s="4"/>
      <c r="GE1297" s="4"/>
      <c r="GF1297" s="4"/>
      <c r="GG1297" s="4"/>
      <c r="GH1297" s="4"/>
      <c r="GI1297" s="4"/>
      <c r="GJ1297" s="4"/>
      <c r="GK1297" s="4"/>
      <c r="GL1297" s="4"/>
      <c r="GM1297" s="4"/>
      <c r="GN1297" s="4"/>
      <c r="GO1297" s="4"/>
      <c r="GP1297" s="4"/>
      <c r="GQ1297" s="4"/>
      <c r="GR1297" s="4"/>
      <c r="GS1297" s="4"/>
      <c r="GT1297" s="4"/>
      <c r="GU1297" s="4"/>
      <c r="GV1297" s="4"/>
      <c r="GW1297" s="4"/>
      <c r="GX1297" s="4"/>
      <c r="GY1297" s="4"/>
      <c r="GZ1297" s="4"/>
      <c r="HA1297" s="4"/>
      <c r="HB1297" s="4"/>
      <c r="HC1297" s="4"/>
      <c r="HD1297" s="4"/>
      <c r="HE1297" s="4"/>
      <c r="HF1297" s="4"/>
      <c r="HG1297" s="4"/>
      <c r="HH1297" s="4"/>
      <c r="HI1297" s="4"/>
      <c r="HJ1297" s="4"/>
      <c r="HK1297" s="4"/>
      <c r="HL1297" s="4"/>
      <c r="HM1297" s="4"/>
      <c r="HN1297" s="4"/>
      <c r="HO1297" s="4"/>
      <c r="HP1297" s="4"/>
      <c r="HQ1297" s="4"/>
      <c r="HR1297" s="4"/>
      <c r="HS1297" s="4"/>
      <c r="HT1297" s="4"/>
      <c r="HU1297" s="4"/>
      <c r="HV1297" s="4"/>
      <c r="HW1297" s="4"/>
      <c r="HX1297" s="4"/>
      <c r="HY1297" s="4"/>
      <c r="HZ1297" s="4"/>
      <c r="IA1297" s="4"/>
      <c r="IB1297" s="4"/>
      <c r="IC1297" s="4"/>
      <c r="ID1297" s="4"/>
      <c r="IE1297" s="4"/>
      <c r="IF1297" s="4"/>
      <c r="IG1297" s="4"/>
      <c r="IH1297" s="4"/>
      <c r="II1297" s="4"/>
      <c r="IJ1297" s="4"/>
      <c r="IK1297" s="4"/>
      <c r="IL1297" s="4"/>
      <c r="IM1297" s="4"/>
      <c r="IN1297" s="4"/>
      <c r="IO1297" s="4"/>
      <c r="IP1297" s="4"/>
      <c r="IQ1297" s="4"/>
      <c r="IR1297" s="4"/>
      <c r="IS1297" s="4"/>
      <c r="IT1297" s="4"/>
      <c r="IU1297" s="4"/>
      <c r="IV1297" s="4"/>
    </row>
    <row r="1299" spans="1:256" s="209" customFormat="1">
      <c r="A1299" s="121"/>
      <c r="B1299" s="115"/>
      <c r="C1299" s="116"/>
      <c r="D1299" s="117"/>
      <c r="E1299" s="118"/>
      <c r="F1299" s="119"/>
      <c r="G1299" s="120"/>
      <c r="H1299" s="5"/>
      <c r="I1299" s="39"/>
      <c r="J1299" s="40"/>
      <c r="K1299" s="41"/>
      <c r="L1299" s="37"/>
      <c r="N1299" s="38"/>
      <c r="O1299" s="38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  <c r="AC1299" s="4"/>
      <c r="AD1299" s="4"/>
      <c r="AE1299" s="4"/>
      <c r="AF1299" s="4"/>
      <c r="AG1299" s="4"/>
      <c r="AH1299" s="4"/>
      <c r="AI1299" s="4"/>
      <c r="AJ1299" s="4"/>
      <c r="AK1299" s="4"/>
      <c r="AL1299" s="4"/>
      <c r="AM1299" s="4"/>
      <c r="AN1299" s="4"/>
      <c r="AO1299" s="4"/>
      <c r="AP1299" s="4"/>
      <c r="AQ1299" s="4"/>
      <c r="AR1299" s="4"/>
      <c r="AS1299" s="4"/>
      <c r="AT1299" s="4"/>
      <c r="AU1299" s="4"/>
      <c r="AV1299" s="4"/>
      <c r="AW1299" s="4"/>
      <c r="AX1299" s="4"/>
      <c r="AY1299" s="4"/>
      <c r="AZ1299" s="4"/>
      <c r="BA1299" s="4"/>
      <c r="BB1299" s="4"/>
      <c r="BC1299" s="4"/>
      <c r="BD1299" s="4"/>
      <c r="BE1299" s="4"/>
      <c r="BF1299" s="4"/>
      <c r="BG1299" s="4"/>
      <c r="BH1299" s="4"/>
      <c r="BI1299" s="4"/>
      <c r="BJ1299" s="4"/>
      <c r="BK1299" s="4"/>
      <c r="BL1299" s="4"/>
      <c r="BM1299" s="4"/>
      <c r="BN1299" s="4"/>
      <c r="BO1299" s="4"/>
      <c r="BP1299" s="4"/>
      <c r="BQ1299" s="4"/>
      <c r="BR1299" s="4"/>
      <c r="BS1299" s="4"/>
      <c r="BT1299" s="4"/>
      <c r="BU1299" s="4"/>
      <c r="BV1299" s="4"/>
      <c r="BW1299" s="4"/>
      <c r="BX1299" s="4"/>
      <c r="BY1299" s="4"/>
      <c r="BZ1299" s="4"/>
      <c r="CA1299" s="4"/>
      <c r="CB1299" s="4"/>
      <c r="CC1299" s="4"/>
      <c r="CD1299" s="4"/>
      <c r="CE1299" s="4"/>
      <c r="CF1299" s="4"/>
      <c r="CG1299" s="4"/>
      <c r="CH1299" s="4"/>
      <c r="CI1299" s="4"/>
      <c r="CJ1299" s="4"/>
      <c r="CK1299" s="4"/>
      <c r="CL1299" s="4"/>
      <c r="CM1299" s="4"/>
      <c r="CN1299" s="4"/>
      <c r="CO1299" s="4"/>
      <c r="CP1299" s="4"/>
      <c r="CQ1299" s="4"/>
      <c r="CR1299" s="4"/>
      <c r="CS1299" s="4"/>
      <c r="CT1299" s="4"/>
      <c r="CU1299" s="4"/>
      <c r="CV1299" s="4"/>
      <c r="CW1299" s="4"/>
      <c r="CX1299" s="4"/>
      <c r="CY1299" s="4"/>
      <c r="CZ1299" s="4"/>
      <c r="DA1299" s="4"/>
      <c r="DB1299" s="4"/>
      <c r="DC1299" s="4"/>
      <c r="DD1299" s="4"/>
      <c r="DE1299" s="4"/>
      <c r="DF1299" s="4"/>
      <c r="DG1299" s="4"/>
      <c r="DH1299" s="4"/>
      <c r="DI1299" s="4"/>
      <c r="DJ1299" s="4"/>
      <c r="DK1299" s="4"/>
      <c r="DL1299" s="4"/>
      <c r="DM1299" s="4"/>
      <c r="DN1299" s="4"/>
      <c r="DO1299" s="4"/>
      <c r="DP1299" s="4"/>
      <c r="DQ1299" s="4"/>
      <c r="DR1299" s="4"/>
      <c r="DS1299" s="4"/>
      <c r="DT1299" s="4"/>
      <c r="DU1299" s="4"/>
      <c r="DV1299" s="4"/>
      <c r="DW1299" s="4"/>
      <c r="DX1299" s="4"/>
      <c r="DY1299" s="4"/>
      <c r="DZ1299" s="4"/>
      <c r="EA1299" s="4"/>
      <c r="EB1299" s="4"/>
      <c r="EC1299" s="4"/>
      <c r="ED1299" s="4"/>
      <c r="EE1299" s="4"/>
      <c r="EF1299" s="4"/>
      <c r="EG1299" s="4"/>
      <c r="EH1299" s="4"/>
      <c r="EI1299" s="4"/>
      <c r="EJ1299" s="4"/>
      <c r="EK1299" s="4"/>
      <c r="EL1299" s="4"/>
      <c r="EM1299" s="4"/>
      <c r="EN1299" s="4"/>
      <c r="EO1299" s="4"/>
      <c r="EP1299" s="4"/>
      <c r="EQ1299" s="4"/>
      <c r="ER1299" s="4"/>
      <c r="ES1299" s="4"/>
      <c r="ET1299" s="4"/>
      <c r="EU1299" s="4"/>
      <c r="EV1299" s="4"/>
      <c r="EW1299" s="4"/>
      <c r="EX1299" s="4"/>
      <c r="EY1299" s="4"/>
      <c r="EZ1299" s="4"/>
      <c r="FA1299" s="4"/>
      <c r="FB1299" s="4"/>
      <c r="FC1299" s="4"/>
      <c r="FD1299" s="4"/>
      <c r="FE1299" s="4"/>
      <c r="FF1299" s="4"/>
      <c r="FG1299" s="4"/>
      <c r="FH1299" s="4"/>
      <c r="FI1299" s="4"/>
      <c r="FJ1299" s="4"/>
      <c r="FK1299" s="4"/>
      <c r="FL1299" s="4"/>
      <c r="FM1299" s="4"/>
      <c r="FN1299" s="4"/>
      <c r="FO1299" s="4"/>
      <c r="FP1299" s="4"/>
      <c r="FQ1299" s="4"/>
      <c r="FR1299" s="4"/>
      <c r="FS1299" s="4"/>
      <c r="FT1299" s="4"/>
      <c r="FU1299" s="4"/>
      <c r="FV1299" s="4"/>
      <c r="FW1299" s="4"/>
      <c r="FX1299" s="4"/>
      <c r="FY1299" s="4"/>
      <c r="FZ1299" s="4"/>
      <c r="GA1299" s="4"/>
      <c r="GB1299" s="4"/>
      <c r="GC1299" s="4"/>
      <c r="GD1299" s="4"/>
      <c r="GE1299" s="4"/>
      <c r="GF1299" s="4"/>
      <c r="GG1299" s="4"/>
      <c r="GH1299" s="4"/>
      <c r="GI1299" s="4"/>
      <c r="GJ1299" s="4"/>
      <c r="GK1299" s="4"/>
      <c r="GL1299" s="4"/>
      <c r="GM1299" s="4"/>
      <c r="GN1299" s="4"/>
      <c r="GO1299" s="4"/>
      <c r="GP1299" s="4"/>
      <c r="GQ1299" s="4"/>
      <c r="GR1299" s="4"/>
      <c r="GS1299" s="4"/>
      <c r="GT1299" s="4"/>
      <c r="GU1299" s="4"/>
      <c r="GV1299" s="4"/>
      <c r="GW1299" s="4"/>
      <c r="GX1299" s="4"/>
      <c r="GY1299" s="4"/>
      <c r="GZ1299" s="4"/>
      <c r="HA1299" s="4"/>
      <c r="HB1299" s="4"/>
      <c r="HC1299" s="4"/>
      <c r="HD1299" s="4"/>
      <c r="HE1299" s="4"/>
      <c r="HF1299" s="4"/>
      <c r="HG1299" s="4"/>
      <c r="HH1299" s="4"/>
      <c r="HI1299" s="4"/>
      <c r="HJ1299" s="4"/>
      <c r="HK1299" s="4"/>
      <c r="HL1299" s="4"/>
      <c r="HM1299" s="4"/>
      <c r="HN1299" s="4"/>
      <c r="HO1299" s="4"/>
      <c r="HP1299" s="4"/>
      <c r="HQ1299" s="4"/>
      <c r="HR1299" s="4"/>
      <c r="HS1299" s="4"/>
      <c r="HT1299" s="4"/>
      <c r="HU1299" s="4"/>
      <c r="HV1299" s="4"/>
      <c r="HW1299" s="4"/>
      <c r="HX1299" s="4"/>
      <c r="HY1299" s="4"/>
      <c r="HZ1299" s="4"/>
      <c r="IA1299" s="4"/>
      <c r="IB1299" s="4"/>
      <c r="IC1299" s="4"/>
      <c r="ID1299" s="4"/>
      <c r="IE1299" s="4"/>
      <c r="IF1299" s="4"/>
      <c r="IG1299" s="4"/>
      <c r="IH1299" s="4"/>
      <c r="II1299" s="4"/>
      <c r="IJ1299" s="4"/>
      <c r="IK1299" s="4"/>
      <c r="IL1299" s="4"/>
      <c r="IM1299" s="4"/>
      <c r="IN1299" s="4"/>
      <c r="IO1299" s="4"/>
      <c r="IP1299" s="4"/>
      <c r="IQ1299" s="4"/>
      <c r="IR1299" s="4"/>
      <c r="IS1299" s="4"/>
      <c r="IT1299" s="4"/>
      <c r="IU1299" s="4"/>
      <c r="IV1299" s="4"/>
    </row>
    <row r="1301" spans="1:256" s="209" customFormat="1">
      <c r="A1301" s="121"/>
      <c r="B1301" s="115"/>
      <c r="C1301" s="116"/>
      <c r="D1301" s="117"/>
      <c r="E1301" s="118"/>
      <c r="F1301" s="119"/>
      <c r="G1301" s="120"/>
      <c r="H1301" s="5"/>
      <c r="I1301" s="39"/>
      <c r="J1301" s="40"/>
      <c r="K1301" s="41"/>
      <c r="L1301" s="37"/>
      <c r="N1301" s="38"/>
      <c r="O1301" s="38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  <c r="AC1301" s="4"/>
      <c r="AD1301" s="4"/>
      <c r="AE1301" s="4"/>
      <c r="AF1301" s="4"/>
      <c r="AG1301" s="4"/>
      <c r="AH1301" s="4"/>
      <c r="AI1301" s="4"/>
      <c r="AJ1301" s="4"/>
      <c r="AK1301" s="4"/>
      <c r="AL1301" s="4"/>
      <c r="AM1301" s="4"/>
      <c r="AN1301" s="4"/>
      <c r="AO1301" s="4"/>
      <c r="AP1301" s="4"/>
      <c r="AQ1301" s="4"/>
      <c r="AR1301" s="4"/>
      <c r="AS1301" s="4"/>
      <c r="AT1301" s="4"/>
      <c r="AU1301" s="4"/>
      <c r="AV1301" s="4"/>
      <c r="AW1301" s="4"/>
      <c r="AX1301" s="4"/>
      <c r="AY1301" s="4"/>
      <c r="AZ1301" s="4"/>
      <c r="BA1301" s="4"/>
      <c r="BB1301" s="4"/>
      <c r="BC1301" s="4"/>
      <c r="BD1301" s="4"/>
      <c r="BE1301" s="4"/>
      <c r="BF1301" s="4"/>
      <c r="BG1301" s="4"/>
      <c r="BH1301" s="4"/>
      <c r="BI1301" s="4"/>
      <c r="BJ1301" s="4"/>
      <c r="BK1301" s="4"/>
      <c r="BL1301" s="4"/>
      <c r="BM1301" s="4"/>
      <c r="BN1301" s="4"/>
      <c r="BO1301" s="4"/>
      <c r="BP1301" s="4"/>
      <c r="BQ1301" s="4"/>
      <c r="BR1301" s="4"/>
      <c r="BS1301" s="4"/>
      <c r="BT1301" s="4"/>
      <c r="BU1301" s="4"/>
      <c r="BV1301" s="4"/>
      <c r="BW1301" s="4"/>
      <c r="BX1301" s="4"/>
      <c r="BY1301" s="4"/>
      <c r="BZ1301" s="4"/>
      <c r="CA1301" s="4"/>
      <c r="CB1301" s="4"/>
      <c r="CC1301" s="4"/>
      <c r="CD1301" s="4"/>
      <c r="CE1301" s="4"/>
      <c r="CF1301" s="4"/>
      <c r="CG1301" s="4"/>
      <c r="CH1301" s="4"/>
      <c r="CI1301" s="4"/>
      <c r="CJ1301" s="4"/>
      <c r="CK1301" s="4"/>
      <c r="CL1301" s="4"/>
      <c r="CM1301" s="4"/>
      <c r="CN1301" s="4"/>
      <c r="CO1301" s="4"/>
      <c r="CP1301" s="4"/>
      <c r="CQ1301" s="4"/>
      <c r="CR1301" s="4"/>
      <c r="CS1301" s="4"/>
      <c r="CT1301" s="4"/>
      <c r="CU1301" s="4"/>
      <c r="CV1301" s="4"/>
      <c r="CW1301" s="4"/>
      <c r="CX1301" s="4"/>
      <c r="CY1301" s="4"/>
      <c r="CZ1301" s="4"/>
      <c r="DA1301" s="4"/>
      <c r="DB1301" s="4"/>
      <c r="DC1301" s="4"/>
      <c r="DD1301" s="4"/>
      <c r="DE1301" s="4"/>
      <c r="DF1301" s="4"/>
      <c r="DG1301" s="4"/>
      <c r="DH1301" s="4"/>
      <c r="DI1301" s="4"/>
      <c r="DJ1301" s="4"/>
      <c r="DK1301" s="4"/>
      <c r="DL1301" s="4"/>
      <c r="DM1301" s="4"/>
      <c r="DN1301" s="4"/>
      <c r="DO1301" s="4"/>
      <c r="DP1301" s="4"/>
      <c r="DQ1301" s="4"/>
      <c r="DR1301" s="4"/>
      <c r="DS1301" s="4"/>
      <c r="DT1301" s="4"/>
      <c r="DU1301" s="4"/>
      <c r="DV1301" s="4"/>
      <c r="DW1301" s="4"/>
      <c r="DX1301" s="4"/>
      <c r="DY1301" s="4"/>
      <c r="DZ1301" s="4"/>
      <c r="EA1301" s="4"/>
      <c r="EB1301" s="4"/>
      <c r="EC1301" s="4"/>
      <c r="ED1301" s="4"/>
      <c r="EE1301" s="4"/>
      <c r="EF1301" s="4"/>
      <c r="EG1301" s="4"/>
      <c r="EH1301" s="4"/>
      <c r="EI1301" s="4"/>
      <c r="EJ1301" s="4"/>
      <c r="EK1301" s="4"/>
      <c r="EL1301" s="4"/>
      <c r="EM1301" s="4"/>
      <c r="EN1301" s="4"/>
      <c r="EO1301" s="4"/>
      <c r="EP1301" s="4"/>
      <c r="EQ1301" s="4"/>
      <c r="ER1301" s="4"/>
      <c r="ES1301" s="4"/>
      <c r="ET1301" s="4"/>
      <c r="EU1301" s="4"/>
      <c r="EV1301" s="4"/>
      <c r="EW1301" s="4"/>
      <c r="EX1301" s="4"/>
      <c r="EY1301" s="4"/>
      <c r="EZ1301" s="4"/>
      <c r="FA1301" s="4"/>
      <c r="FB1301" s="4"/>
      <c r="FC1301" s="4"/>
      <c r="FD1301" s="4"/>
      <c r="FE1301" s="4"/>
      <c r="FF1301" s="4"/>
      <c r="FG1301" s="4"/>
      <c r="FH1301" s="4"/>
      <c r="FI1301" s="4"/>
      <c r="FJ1301" s="4"/>
      <c r="FK1301" s="4"/>
      <c r="FL1301" s="4"/>
      <c r="FM1301" s="4"/>
      <c r="FN1301" s="4"/>
      <c r="FO1301" s="4"/>
      <c r="FP1301" s="4"/>
      <c r="FQ1301" s="4"/>
      <c r="FR1301" s="4"/>
      <c r="FS1301" s="4"/>
      <c r="FT1301" s="4"/>
      <c r="FU1301" s="4"/>
      <c r="FV1301" s="4"/>
      <c r="FW1301" s="4"/>
      <c r="FX1301" s="4"/>
      <c r="FY1301" s="4"/>
      <c r="FZ1301" s="4"/>
      <c r="GA1301" s="4"/>
      <c r="GB1301" s="4"/>
      <c r="GC1301" s="4"/>
      <c r="GD1301" s="4"/>
      <c r="GE1301" s="4"/>
      <c r="GF1301" s="4"/>
      <c r="GG1301" s="4"/>
      <c r="GH1301" s="4"/>
      <c r="GI1301" s="4"/>
      <c r="GJ1301" s="4"/>
      <c r="GK1301" s="4"/>
      <c r="GL1301" s="4"/>
      <c r="GM1301" s="4"/>
      <c r="GN1301" s="4"/>
      <c r="GO1301" s="4"/>
      <c r="GP1301" s="4"/>
      <c r="GQ1301" s="4"/>
      <c r="GR1301" s="4"/>
      <c r="GS1301" s="4"/>
      <c r="GT1301" s="4"/>
      <c r="GU1301" s="4"/>
      <c r="GV1301" s="4"/>
      <c r="GW1301" s="4"/>
      <c r="GX1301" s="4"/>
      <c r="GY1301" s="4"/>
      <c r="GZ1301" s="4"/>
      <c r="HA1301" s="4"/>
      <c r="HB1301" s="4"/>
      <c r="HC1301" s="4"/>
      <c r="HD1301" s="4"/>
      <c r="HE1301" s="4"/>
      <c r="HF1301" s="4"/>
      <c r="HG1301" s="4"/>
      <c r="HH1301" s="4"/>
      <c r="HI1301" s="4"/>
      <c r="HJ1301" s="4"/>
      <c r="HK1301" s="4"/>
      <c r="HL1301" s="4"/>
      <c r="HM1301" s="4"/>
      <c r="HN1301" s="4"/>
      <c r="HO1301" s="4"/>
      <c r="HP1301" s="4"/>
      <c r="HQ1301" s="4"/>
      <c r="HR1301" s="4"/>
      <c r="HS1301" s="4"/>
      <c r="HT1301" s="4"/>
      <c r="HU1301" s="4"/>
      <c r="HV1301" s="4"/>
      <c r="HW1301" s="4"/>
      <c r="HX1301" s="4"/>
      <c r="HY1301" s="4"/>
      <c r="HZ1301" s="4"/>
      <c r="IA1301" s="4"/>
      <c r="IB1301" s="4"/>
      <c r="IC1301" s="4"/>
      <c r="ID1301" s="4"/>
      <c r="IE1301" s="4"/>
      <c r="IF1301" s="4"/>
      <c r="IG1301" s="4"/>
      <c r="IH1301" s="4"/>
      <c r="II1301" s="4"/>
      <c r="IJ1301" s="4"/>
      <c r="IK1301" s="4"/>
      <c r="IL1301" s="4"/>
      <c r="IM1301" s="4"/>
      <c r="IN1301" s="4"/>
      <c r="IO1301" s="4"/>
      <c r="IP1301" s="4"/>
      <c r="IQ1301" s="4"/>
      <c r="IR1301" s="4"/>
      <c r="IS1301" s="4"/>
      <c r="IT1301" s="4"/>
      <c r="IU1301" s="4"/>
      <c r="IV1301" s="4"/>
    </row>
    <row r="1303" spans="1:256" s="209" customFormat="1">
      <c r="A1303" s="121"/>
      <c r="B1303" s="115"/>
      <c r="C1303" s="116"/>
      <c r="D1303" s="117"/>
      <c r="E1303" s="118"/>
      <c r="F1303" s="119"/>
      <c r="G1303" s="120"/>
      <c r="H1303" s="5"/>
      <c r="I1303" s="39"/>
      <c r="J1303" s="40"/>
      <c r="K1303" s="41"/>
      <c r="L1303" s="37"/>
      <c r="N1303" s="38"/>
      <c r="O1303" s="38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  <c r="AC1303" s="4"/>
      <c r="AD1303" s="4"/>
      <c r="AE1303" s="4"/>
      <c r="AF1303" s="4"/>
      <c r="AG1303" s="4"/>
      <c r="AH1303" s="4"/>
      <c r="AI1303" s="4"/>
      <c r="AJ1303" s="4"/>
      <c r="AK1303" s="4"/>
      <c r="AL1303" s="4"/>
      <c r="AM1303" s="4"/>
      <c r="AN1303" s="4"/>
      <c r="AO1303" s="4"/>
      <c r="AP1303" s="4"/>
      <c r="AQ1303" s="4"/>
      <c r="AR1303" s="4"/>
      <c r="AS1303" s="4"/>
      <c r="AT1303" s="4"/>
      <c r="AU1303" s="4"/>
      <c r="AV1303" s="4"/>
      <c r="AW1303" s="4"/>
      <c r="AX1303" s="4"/>
      <c r="AY1303" s="4"/>
      <c r="AZ1303" s="4"/>
      <c r="BA1303" s="4"/>
      <c r="BB1303" s="4"/>
      <c r="BC1303" s="4"/>
      <c r="BD1303" s="4"/>
      <c r="BE1303" s="4"/>
      <c r="BF1303" s="4"/>
      <c r="BG1303" s="4"/>
      <c r="BH1303" s="4"/>
      <c r="BI1303" s="4"/>
      <c r="BJ1303" s="4"/>
      <c r="BK1303" s="4"/>
      <c r="BL1303" s="4"/>
      <c r="BM1303" s="4"/>
      <c r="BN1303" s="4"/>
      <c r="BO1303" s="4"/>
      <c r="BP1303" s="4"/>
      <c r="BQ1303" s="4"/>
      <c r="BR1303" s="4"/>
      <c r="BS1303" s="4"/>
      <c r="BT1303" s="4"/>
      <c r="BU1303" s="4"/>
      <c r="BV1303" s="4"/>
      <c r="BW1303" s="4"/>
      <c r="BX1303" s="4"/>
      <c r="BY1303" s="4"/>
      <c r="BZ1303" s="4"/>
      <c r="CA1303" s="4"/>
      <c r="CB1303" s="4"/>
      <c r="CC1303" s="4"/>
      <c r="CD1303" s="4"/>
      <c r="CE1303" s="4"/>
      <c r="CF1303" s="4"/>
      <c r="CG1303" s="4"/>
      <c r="CH1303" s="4"/>
      <c r="CI1303" s="4"/>
      <c r="CJ1303" s="4"/>
      <c r="CK1303" s="4"/>
      <c r="CL1303" s="4"/>
      <c r="CM1303" s="4"/>
      <c r="CN1303" s="4"/>
      <c r="CO1303" s="4"/>
      <c r="CP1303" s="4"/>
      <c r="CQ1303" s="4"/>
      <c r="CR1303" s="4"/>
      <c r="CS1303" s="4"/>
      <c r="CT1303" s="4"/>
      <c r="CU1303" s="4"/>
      <c r="CV1303" s="4"/>
      <c r="CW1303" s="4"/>
      <c r="CX1303" s="4"/>
      <c r="CY1303" s="4"/>
      <c r="CZ1303" s="4"/>
      <c r="DA1303" s="4"/>
      <c r="DB1303" s="4"/>
      <c r="DC1303" s="4"/>
      <c r="DD1303" s="4"/>
      <c r="DE1303" s="4"/>
      <c r="DF1303" s="4"/>
      <c r="DG1303" s="4"/>
      <c r="DH1303" s="4"/>
      <c r="DI1303" s="4"/>
      <c r="DJ1303" s="4"/>
      <c r="DK1303" s="4"/>
      <c r="DL1303" s="4"/>
      <c r="DM1303" s="4"/>
      <c r="DN1303" s="4"/>
      <c r="DO1303" s="4"/>
      <c r="DP1303" s="4"/>
      <c r="DQ1303" s="4"/>
      <c r="DR1303" s="4"/>
      <c r="DS1303" s="4"/>
      <c r="DT1303" s="4"/>
      <c r="DU1303" s="4"/>
      <c r="DV1303" s="4"/>
      <c r="DW1303" s="4"/>
      <c r="DX1303" s="4"/>
      <c r="DY1303" s="4"/>
      <c r="DZ1303" s="4"/>
      <c r="EA1303" s="4"/>
      <c r="EB1303" s="4"/>
      <c r="EC1303" s="4"/>
      <c r="ED1303" s="4"/>
      <c r="EE1303" s="4"/>
      <c r="EF1303" s="4"/>
      <c r="EG1303" s="4"/>
      <c r="EH1303" s="4"/>
      <c r="EI1303" s="4"/>
      <c r="EJ1303" s="4"/>
      <c r="EK1303" s="4"/>
      <c r="EL1303" s="4"/>
      <c r="EM1303" s="4"/>
      <c r="EN1303" s="4"/>
      <c r="EO1303" s="4"/>
      <c r="EP1303" s="4"/>
      <c r="EQ1303" s="4"/>
      <c r="ER1303" s="4"/>
      <c r="ES1303" s="4"/>
      <c r="ET1303" s="4"/>
      <c r="EU1303" s="4"/>
      <c r="EV1303" s="4"/>
      <c r="EW1303" s="4"/>
      <c r="EX1303" s="4"/>
      <c r="EY1303" s="4"/>
      <c r="EZ1303" s="4"/>
      <c r="FA1303" s="4"/>
      <c r="FB1303" s="4"/>
      <c r="FC1303" s="4"/>
      <c r="FD1303" s="4"/>
      <c r="FE1303" s="4"/>
      <c r="FF1303" s="4"/>
      <c r="FG1303" s="4"/>
      <c r="FH1303" s="4"/>
      <c r="FI1303" s="4"/>
      <c r="FJ1303" s="4"/>
      <c r="FK1303" s="4"/>
      <c r="FL1303" s="4"/>
      <c r="FM1303" s="4"/>
      <c r="FN1303" s="4"/>
      <c r="FO1303" s="4"/>
      <c r="FP1303" s="4"/>
      <c r="FQ1303" s="4"/>
      <c r="FR1303" s="4"/>
      <c r="FS1303" s="4"/>
      <c r="FT1303" s="4"/>
      <c r="FU1303" s="4"/>
      <c r="FV1303" s="4"/>
      <c r="FW1303" s="4"/>
      <c r="FX1303" s="4"/>
      <c r="FY1303" s="4"/>
      <c r="FZ1303" s="4"/>
      <c r="GA1303" s="4"/>
      <c r="GB1303" s="4"/>
      <c r="GC1303" s="4"/>
      <c r="GD1303" s="4"/>
      <c r="GE1303" s="4"/>
      <c r="GF1303" s="4"/>
      <c r="GG1303" s="4"/>
      <c r="GH1303" s="4"/>
      <c r="GI1303" s="4"/>
      <c r="GJ1303" s="4"/>
      <c r="GK1303" s="4"/>
      <c r="GL1303" s="4"/>
      <c r="GM1303" s="4"/>
      <c r="GN1303" s="4"/>
      <c r="GO1303" s="4"/>
      <c r="GP1303" s="4"/>
      <c r="GQ1303" s="4"/>
      <c r="GR1303" s="4"/>
      <c r="GS1303" s="4"/>
      <c r="GT1303" s="4"/>
      <c r="GU1303" s="4"/>
      <c r="GV1303" s="4"/>
      <c r="GW1303" s="4"/>
      <c r="GX1303" s="4"/>
      <c r="GY1303" s="4"/>
      <c r="GZ1303" s="4"/>
      <c r="HA1303" s="4"/>
      <c r="HB1303" s="4"/>
      <c r="HC1303" s="4"/>
      <c r="HD1303" s="4"/>
      <c r="HE1303" s="4"/>
      <c r="HF1303" s="4"/>
      <c r="HG1303" s="4"/>
      <c r="HH1303" s="4"/>
      <c r="HI1303" s="4"/>
      <c r="HJ1303" s="4"/>
      <c r="HK1303" s="4"/>
      <c r="HL1303" s="4"/>
      <c r="HM1303" s="4"/>
      <c r="HN1303" s="4"/>
      <c r="HO1303" s="4"/>
      <c r="HP1303" s="4"/>
      <c r="HQ1303" s="4"/>
      <c r="HR1303" s="4"/>
      <c r="HS1303" s="4"/>
      <c r="HT1303" s="4"/>
      <c r="HU1303" s="4"/>
      <c r="HV1303" s="4"/>
      <c r="HW1303" s="4"/>
      <c r="HX1303" s="4"/>
      <c r="HY1303" s="4"/>
      <c r="HZ1303" s="4"/>
      <c r="IA1303" s="4"/>
      <c r="IB1303" s="4"/>
      <c r="IC1303" s="4"/>
      <c r="ID1303" s="4"/>
      <c r="IE1303" s="4"/>
      <c r="IF1303" s="4"/>
      <c r="IG1303" s="4"/>
      <c r="IH1303" s="4"/>
      <c r="II1303" s="4"/>
      <c r="IJ1303" s="4"/>
      <c r="IK1303" s="4"/>
      <c r="IL1303" s="4"/>
      <c r="IM1303" s="4"/>
      <c r="IN1303" s="4"/>
      <c r="IO1303" s="4"/>
      <c r="IP1303" s="4"/>
      <c r="IQ1303" s="4"/>
      <c r="IR1303" s="4"/>
      <c r="IS1303" s="4"/>
      <c r="IT1303" s="4"/>
      <c r="IU1303" s="4"/>
      <c r="IV1303" s="4"/>
    </row>
    <row r="1305" spans="1:256" s="209" customFormat="1">
      <c r="A1305" s="121"/>
      <c r="B1305" s="115"/>
      <c r="C1305" s="116"/>
      <c r="D1305" s="117"/>
      <c r="E1305" s="118"/>
      <c r="F1305" s="119"/>
      <c r="G1305" s="120"/>
      <c r="H1305" s="5"/>
      <c r="I1305" s="39"/>
      <c r="J1305" s="40"/>
      <c r="K1305" s="41"/>
      <c r="L1305" s="37"/>
      <c r="N1305" s="38"/>
      <c r="O1305" s="38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  <c r="AL1305" s="4"/>
      <c r="AM1305" s="4"/>
      <c r="AN1305" s="4"/>
      <c r="AO1305" s="4"/>
      <c r="AP1305" s="4"/>
      <c r="AQ1305" s="4"/>
      <c r="AR1305" s="4"/>
      <c r="AS1305" s="4"/>
      <c r="AT1305" s="4"/>
      <c r="AU1305" s="4"/>
      <c r="AV1305" s="4"/>
      <c r="AW1305" s="4"/>
      <c r="AX1305" s="4"/>
      <c r="AY1305" s="4"/>
      <c r="AZ1305" s="4"/>
      <c r="BA1305" s="4"/>
      <c r="BB1305" s="4"/>
      <c r="BC1305" s="4"/>
      <c r="BD1305" s="4"/>
      <c r="BE1305" s="4"/>
      <c r="BF1305" s="4"/>
      <c r="BG1305" s="4"/>
      <c r="BH1305" s="4"/>
      <c r="BI1305" s="4"/>
      <c r="BJ1305" s="4"/>
      <c r="BK1305" s="4"/>
      <c r="BL1305" s="4"/>
      <c r="BM1305" s="4"/>
      <c r="BN1305" s="4"/>
      <c r="BO1305" s="4"/>
      <c r="BP1305" s="4"/>
      <c r="BQ1305" s="4"/>
      <c r="BR1305" s="4"/>
      <c r="BS1305" s="4"/>
      <c r="BT1305" s="4"/>
      <c r="BU1305" s="4"/>
      <c r="BV1305" s="4"/>
      <c r="BW1305" s="4"/>
      <c r="BX1305" s="4"/>
      <c r="BY1305" s="4"/>
      <c r="BZ1305" s="4"/>
      <c r="CA1305" s="4"/>
      <c r="CB1305" s="4"/>
      <c r="CC1305" s="4"/>
      <c r="CD1305" s="4"/>
      <c r="CE1305" s="4"/>
      <c r="CF1305" s="4"/>
      <c r="CG1305" s="4"/>
      <c r="CH1305" s="4"/>
      <c r="CI1305" s="4"/>
      <c r="CJ1305" s="4"/>
      <c r="CK1305" s="4"/>
      <c r="CL1305" s="4"/>
      <c r="CM1305" s="4"/>
      <c r="CN1305" s="4"/>
      <c r="CO1305" s="4"/>
      <c r="CP1305" s="4"/>
      <c r="CQ1305" s="4"/>
      <c r="CR1305" s="4"/>
      <c r="CS1305" s="4"/>
      <c r="CT1305" s="4"/>
      <c r="CU1305" s="4"/>
      <c r="CV1305" s="4"/>
      <c r="CW1305" s="4"/>
      <c r="CX1305" s="4"/>
      <c r="CY1305" s="4"/>
      <c r="CZ1305" s="4"/>
      <c r="DA1305" s="4"/>
      <c r="DB1305" s="4"/>
      <c r="DC1305" s="4"/>
      <c r="DD1305" s="4"/>
      <c r="DE1305" s="4"/>
      <c r="DF1305" s="4"/>
      <c r="DG1305" s="4"/>
      <c r="DH1305" s="4"/>
      <c r="DI1305" s="4"/>
      <c r="DJ1305" s="4"/>
      <c r="DK1305" s="4"/>
      <c r="DL1305" s="4"/>
      <c r="DM1305" s="4"/>
      <c r="DN1305" s="4"/>
      <c r="DO1305" s="4"/>
      <c r="DP1305" s="4"/>
      <c r="DQ1305" s="4"/>
      <c r="DR1305" s="4"/>
      <c r="DS1305" s="4"/>
      <c r="DT1305" s="4"/>
      <c r="DU1305" s="4"/>
      <c r="DV1305" s="4"/>
      <c r="DW1305" s="4"/>
      <c r="DX1305" s="4"/>
      <c r="DY1305" s="4"/>
      <c r="DZ1305" s="4"/>
      <c r="EA1305" s="4"/>
      <c r="EB1305" s="4"/>
      <c r="EC1305" s="4"/>
      <c r="ED1305" s="4"/>
      <c r="EE1305" s="4"/>
      <c r="EF1305" s="4"/>
      <c r="EG1305" s="4"/>
      <c r="EH1305" s="4"/>
      <c r="EI1305" s="4"/>
      <c r="EJ1305" s="4"/>
      <c r="EK1305" s="4"/>
      <c r="EL1305" s="4"/>
      <c r="EM1305" s="4"/>
      <c r="EN1305" s="4"/>
      <c r="EO1305" s="4"/>
      <c r="EP1305" s="4"/>
      <c r="EQ1305" s="4"/>
      <c r="ER1305" s="4"/>
      <c r="ES1305" s="4"/>
      <c r="ET1305" s="4"/>
      <c r="EU1305" s="4"/>
      <c r="EV1305" s="4"/>
      <c r="EW1305" s="4"/>
      <c r="EX1305" s="4"/>
      <c r="EY1305" s="4"/>
      <c r="EZ1305" s="4"/>
      <c r="FA1305" s="4"/>
      <c r="FB1305" s="4"/>
      <c r="FC1305" s="4"/>
      <c r="FD1305" s="4"/>
      <c r="FE1305" s="4"/>
      <c r="FF1305" s="4"/>
      <c r="FG1305" s="4"/>
      <c r="FH1305" s="4"/>
      <c r="FI1305" s="4"/>
      <c r="FJ1305" s="4"/>
      <c r="FK1305" s="4"/>
      <c r="FL1305" s="4"/>
      <c r="FM1305" s="4"/>
      <c r="FN1305" s="4"/>
      <c r="FO1305" s="4"/>
      <c r="FP1305" s="4"/>
      <c r="FQ1305" s="4"/>
      <c r="FR1305" s="4"/>
      <c r="FS1305" s="4"/>
      <c r="FT1305" s="4"/>
      <c r="FU1305" s="4"/>
      <c r="FV1305" s="4"/>
      <c r="FW1305" s="4"/>
      <c r="FX1305" s="4"/>
      <c r="FY1305" s="4"/>
      <c r="FZ1305" s="4"/>
      <c r="GA1305" s="4"/>
      <c r="GB1305" s="4"/>
      <c r="GC1305" s="4"/>
      <c r="GD1305" s="4"/>
      <c r="GE1305" s="4"/>
      <c r="GF1305" s="4"/>
      <c r="GG1305" s="4"/>
      <c r="GH1305" s="4"/>
      <c r="GI1305" s="4"/>
      <c r="GJ1305" s="4"/>
      <c r="GK1305" s="4"/>
      <c r="GL1305" s="4"/>
      <c r="GM1305" s="4"/>
      <c r="GN1305" s="4"/>
      <c r="GO1305" s="4"/>
      <c r="GP1305" s="4"/>
      <c r="GQ1305" s="4"/>
      <c r="GR1305" s="4"/>
      <c r="GS1305" s="4"/>
      <c r="GT1305" s="4"/>
      <c r="GU1305" s="4"/>
      <c r="GV1305" s="4"/>
      <c r="GW1305" s="4"/>
      <c r="GX1305" s="4"/>
      <c r="GY1305" s="4"/>
      <c r="GZ1305" s="4"/>
      <c r="HA1305" s="4"/>
      <c r="HB1305" s="4"/>
      <c r="HC1305" s="4"/>
      <c r="HD1305" s="4"/>
      <c r="HE1305" s="4"/>
      <c r="HF1305" s="4"/>
      <c r="HG1305" s="4"/>
      <c r="HH1305" s="4"/>
      <c r="HI1305" s="4"/>
      <c r="HJ1305" s="4"/>
      <c r="HK1305" s="4"/>
      <c r="HL1305" s="4"/>
      <c r="HM1305" s="4"/>
      <c r="HN1305" s="4"/>
      <c r="HO1305" s="4"/>
      <c r="HP1305" s="4"/>
      <c r="HQ1305" s="4"/>
      <c r="HR1305" s="4"/>
      <c r="HS1305" s="4"/>
      <c r="HT1305" s="4"/>
      <c r="HU1305" s="4"/>
      <c r="HV1305" s="4"/>
      <c r="HW1305" s="4"/>
      <c r="HX1305" s="4"/>
      <c r="HY1305" s="4"/>
      <c r="HZ1305" s="4"/>
      <c r="IA1305" s="4"/>
      <c r="IB1305" s="4"/>
      <c r="IC1305" s="4"/>
      <c r="ID1305" s="4"/>
      <c r="IE1305" s="4"/>
      <c r="IF1305" s="4"/>
      <c r="IG1305" s="4"/>
      <c r="IH1305" s="4"/>
      <c r="II1305" s="4"/>
      <c r="IJ1305" s="4"/>
      <c r="IK1305" s="4"/>
      <c r="IL1305" s="4"/>
      <c r="IM1305" s="4"/>
      <c r="IN1305" s="4"/>
      <c r="IO1305" s="4"/>
      <c r="IP1305" s="4"/>
      <c r="IQ1305" s="4"/>
      <c r="IR1305" s="4"/>
      <c r="IS1305" s="4"/>
      <c r="IT1305" s="4"/>
      <c r="IU1305" s="4"/>
      <c r="IV1305" s="4"/>
    </row>
    <row r="1306" spans="1:256" s="209" customFormat="1">
      <c r="A1306" s="121"/>
      <c r="B1306" s="115"/>
      <c r="C1306" s="116"/>
      <c r="D1306" s="117"/>
      <c r="E1306" s="118"/>
      <c r="F1306" s="119"/>
      <c r="G1306" s="120"/>
      <c r="H1306" s="5"/>
      <c r="I1306" s="39"/>
      <c r="J1306" s="40"/>
      <c r="K1306" s="41"/>
      <c r="L1306" s="37"/>
      <c r="N1306" s="38"/>
      <c r="O1306" s="38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  <c r="AC1306" s="4"/>
      <c r="AD1306" s="4"/>
      <c r="AE1306" s="4"/>
      <c r="AF1306" s="4"/>
      <c r="AG1306" s="4"/>
      <c r="AH1306" s="4"/>
      <c r="AI1306" s="4"/>
      <c r="AJ1306" s="4"/>
      <c r="AK1306" s="4"/>
      <c r="AL1306" s="4"/>
      <c r="AM1306" s="4"/>
      <c r="AN1306" s="4"/>
      <c r="AO1306" s="4"/>
      <c r="AP1306" s="4"/>
      <c r="AQ1306" s="4"/>
      <c r="AR1306" s="4"/>
      <c r="AS1306" s="4"/>
      <c r="AT1306" s="4"/>
      <c r="AU1306" s="4"/>
      <c r="AV1306" s="4"/>
      <c r="AW1306" s="4"/>
      <c r="AX1306" s="4"/>
      <c r="AY1306" s="4"/>
      <c r="AZ1306" s="4"/>
      <c r="BA1306" s="4"/>
      <c r="BB1306" s="4"/>
      <c r="BC1306" s="4"/>
      <c r="BD1306" s="4"/>
      <c r="BE1306" s="4"/>
      <c r="BF1306" s="4"/>
      <c r="BG1306" s="4"/>
      <c r="BH1306" s="4"/>
      <c r="BI1306" s="4"/>
      <c r="BJ1306" s="4"/>
      <c r="BK1306" s="4"/>
      <c r="BL1306" s="4"/>
      <c r="BM1306" s="4"/>
      <c r="BN1306" s="4"/>
      <c r="BO1306" s="4"/>
      <c r="BP1306" s="4"/>
      <c r="BQ1306" s="4"/>
      <c r="BR1306" s="4"/>
      <c r="BS1306" s="4"/>
      <c r="BT1306" s="4"/>
      <c r="BU1306" s="4"/>
      <c r="BV1306" s="4"/>
      <c r="BW1306" s="4"/>
      <c r="BX1306" s="4"/>
      <c r="BY1306" s="4"/>
      <c r="BZ1306" s="4"/>
      <c r="CA1306" s="4"/>
      <c r="CB1306" s="4"/>
      <c r="CC1306" s="4"/>
      <c r="CD1306" s="4"/>
      <c r="CE1306" s="4"/>
      <c r="CF1306" s="4"/>
      <c r="CG1306" s="4"/>
      <c r="CH1306" s="4"/>
      <c r="CI1306" s="4"/>
      <c r="CJ1306" s="4"/>
      <c r="CK1306" s="4"/>
      <c r="CL1306" s="4"/>
      <c r="CM1306" s="4"/>
      <c r="CN1306" s="4"/>
      <c r="CO1306" s="4"/>
      <c r="CP1306" s="4"/>
      <c r="CQ1306" s="4"/>
      <c r="CR1306" s="4"/>
      <c r="CS1306" s="4"/>
      <c r="CT1306" s="4"/>
      <c r="CU1306" s="4"/>
      <c r="CV1306" s="4"/>
      <c r="CW1306" s="4"/>
      <c r="CX1306" s="4"/>
      <c r="CY1306" s="4"/>
      <c r="CZ1306" s="4"/>
      <c r="DA1306" s="4"/>
      <c r="DB1306" s="4"/>
      <c r="DC1306" s="4"/>
      <c r="DD1306" s="4"/>
      <c r="DE1306" s="4"/>
      <c r="DF1306" s="4"/>
      <c r="DG1306" s="4"/>
      <c r="DH1306" s="4"/>
      <c r="DI1306" s="4"/>
      <c r="DJ1306" s="4"/>
      <c r="DK1306" s="4"/>
      <c r="DL1306" s="4"/>
      <c r="DM1306" s="4"/>
      <c r="DN1306" s="4"/>
      <c r="DO1306" s="4"/>
      <c r="DP1306" s="4"/>
      <c r="DQ1306" s="4"/>
      <c r="DR1306" s="4"/>
      <c r="DS1306" s="4"/>
      <c r="DT1306" s="4"/>
      <c r="DU1306" s="4"/>
      <c r="DV1306" s="4"/>
      <c r="DW1306" s="4"/>
      <c r="DX1306" s="4"/>
      <c r="DY1306" s="4"/>
      <c r="DZ1306" s="4"/>
      <c r="EA1306" s="4"/>
      <c r="EB1306" s="4"/>
      <c r="EC1306" s="4"/>
      <c r="ED1306" s="4"/>
      <c r="EE1306" s="4"/>
      <c r="EF1306" s="4"/>
      <c r="EG1306" s="4"/>
      <c r="EH1306" s="4"/>
      <c r="EI1306" s="4"/>
      <c r="EJ1306" s="4"/>
      <c r="EK1306" s="4"/>
      <c r="EL1306" s="4"/>
      <c r="EM1306" s="4"/>
      <c r="EN1306" s="4"/>
      <c r="EO1306" s="4"/>
      <c r="EP1306" s="4"/>
      <c r="EQ1306" s="4"/>
      <c r="ER1306" s="4"/>
      <c r="ES1306" s="4"/>
      <c r="ET1306" s="4"/>
      <c r="EU1306" s="4"/>
      <c r="EV1306" s="4"/>
      <c r="EW1306" s="4"/>
      <c r="EX1306" s="4"/>
      <c r="EY1306" s="4"/>
      <c r="EZ1306" s="4"/>
      <c r="FA1306" s="4"/>
      <c r="FB1306" s="4"/>
      <c r="FC1306" s="4"/>
      <c r="FD1306" s="4"/>
      <c r="FE1306" s="4"/>
      <c r="FF1306" s="4"/>
      <c r="FG1306" s="4"/>
      <c r="FH1306" s="4"/>
      <c r="FI1306" s="4"/>
      <c r="FJ1306" s="4"/>
      <c r="FK1306" s="4"/>
      <c r="FL1306" s="4"/>
      <c r="FM1306" s="4"/>
      <c r="FN1306" s="4"/>
      <c r="FO1306" s="4"/>
      <c r="FP1306" s="4"/>
      <c r="FQ1306" s="4"/>
      <c r="FR1306" s="4"/>
      <c r="FS1306" s="4"/>
      <c r="FT1306" s="4"/>
      <c r="FU1306" s="4"/>
      <c r="FV1306" s="4"/>
      <c r="FW1306" s="4"/>
      <c r="FX1306" s="4"/>
      <c r="FY1306" s="4"/>
      <c r="FZ1306" s="4"/>
      <c r="GA1306" s="4"/>
      <c r="GB1306" s="4"/>
      <c r="GC1306" s="4"/>
      <c r="GD1306" s="4"/>
      <c r="GE1306" s="4"/>
      <c r="GF1306" s="4"/>
      <c r="GG1306" s="4"/>
      <c r="GH1306" s="4"/>
      <c r="GI1306" s="4"/>
      <c r="GJ1306" s="4"/>
      <c r="GK1306" s="4"/>
      <c r="GL1306" s="4"/>
      <c r="GM1306" s="4"/>
      <c r="GN1306" s="4"/>
      <c r="GO1306" s="4"/>
      <c r="GP1306" s="4"/>
      <c r="GQ1306" s="4"/>
      <c r="GR1306" s="4"/>
      <c r="GS1306" s="4"/>
      <c r="GT1306" s="4"/>
      <c r="GU1306" s="4"/>
      <c r="GV1306" s="4"/>
      <c r="GW1306" s="4"/>
      <c r="GX1306" s="4"/>
      <c r="GY1306" s="4"/>
      <c r="GZ1306" s="4"/>
      <c r="HA1306" s="4"/>
      <c r="HB1306" s="4"/>
      <c r="HC1306" s="4"/>
      <c r="HD1306" s="4"/>
      <c r="HE1306" s="4"/>
      <c r="HF1306" s="4"/>
      <c r="HG1306" s="4"/>
      <c r="HH1306" s="4"/>
      <c r="HI1306" s="4"/>
      <c r="HJ1306" s="4"/>
      <c r="HK1306" s="4"/>
      <c r="HL1306" s="4"/>
      <c r="HM1306" s="4"/>
      <c r="HN1306" s="4"/>
      <c r="HO1306" s="4"/>
      <c r="HP1306" s="4"/>
      <c r="HQ1306" s="4"/>
      <c r="HR1306" s="4"/>
      <c r="HS1306" s="4"/>
      <c r="HT1306" s="4"/>
      <c r="HU1306" s="4"/>
      <c r="HV1306" s="4"/>
      <c r="HW1306" s="4"/>
      <c r="HX1306" s="4"/>
      <c r="HY1306" s="4"/>
      <c r="HZ1306" s="4"/>
      <c r="IA1306" s="4"/>
      <c r="IB1306" s="4"/>
      <c r="IC1306" s="4"/>
      <c r="ID1306" s="4"/>
      <c r="IE1306" s="4"/>
      <c r="IF1306" s="4"/>
      <c r="IG1306" s="4"/>
      <c r="IH1306" s="4"/>
      <c r="II1306" s="4"/>
      <c r="IJ1306" s="4"/>
      <c r="IK1306" s="4"/>
      <c r="IL1306" s="4"/>
      <c r="IM1306" s="4"/>
      <c r="IN1306" s="4"/>
      <c r="IO1306" s="4"/>
      <c r="IP1306" s="4"/>
      <c r="IQ1306" s="4"/>
      <c r="IR1306" s="4"/>
      <c r="IS1306" s="4"/>
      <c r="IT1306" s="4"/>
      <c r="IU1306" s="4"/>
      <c r="IV1306" s="4"/>
    </row>
    <row r="1307" spans="1:256" s="209" customFormat="1">
      <c r="A1307" s="121"/>
      <c r="B1307" s="115"/>
      <c r="C1307" s="116"/>
      <c r="D1307" s="117"/>
      <c r="E1307" s="118"/>
      <c r="F1307" s="119"/>
      <c r="G1307" s="120"/>
      <c r="H1307" s="5"/>
      <c r="I1307" s="39"/>
      <c r="J1307" s="40"/>
      <c r="K1307" s="41"/>
      <c r="L1307" s="37"/>
      <c r="N1307" s="38"/>
      <c r="O1307" s="38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  <c r="AC1307" s="4"/>
      <c r="AD1307" s="4"/>
      <c r="AE1307" s="4"/>
      <c r="AF1307" s="4"/>
      <c r="AG1307" s="4"/>
      <c r="AH1307" s="4"/>
      <c r="AI1307" s="4"/>
      <c r="AJ1307" s="4"/>
      <c r="AK1307" s="4"/>
      <c r="AL1307" s="4"/>
      <c r="AM1307" s="4"/>
      <c r="AN1307" s="4"/>
      <c r="AO1307" s="4"/>
      <c r="AP1307" s="4"/>
      <c r="AQ1307" s="4"/>
      <c r="AR1307" s="4"/>
      <c r="AS1307" s="4"/>
      <c r="AT1307" s="4"/>
      <c r="AU1307" s="4"/>
      <c r="AV1307" s="4"/>
      <c r="AW1307" s="4"/>
      <c r="AX1307" s="4"/>
      <c r="AY1307" s="4"/>
      <c r="AZ1307" s="4"/>
      <c r="BA1307" s="4"/>
      <c r="BB1307" s="4"/>
      <c r="BC1307" s="4"/>
      <c r="BD1307" s="4"/>
      <c r="BE1307" s="4"/>
      <c r="BF1307" s="4"/>
      <c r="BG1307" s="4"/>
      <c r="BH1307" s="4"/>
      <c r="BI1307" s="4"/>
      <c r="BJ1307" s="4"/>
      <c r="BK1307" s="4"/>
      <c r="BL1307" s="4"/>
      <c r="BM1307" s="4"/>
      <c r="BN1307" s="4"/>
      <c r="BO1307" s="4"/>
      <c r="BP1307" s="4"/>
      <c r="BQ1307" s="4"/>
      <c r="BR1307" s="4"/>
      <c r="BS1307" s="4"/>
      <c r="BT1307" s="4"/>
      <c r="BU1307" s="4"/>
      <c r="BV1307" s="4"/>
      <c r="BW1307" s="4"/>
      <c r="BX1307" s="4"/>
      <c r="BY1307" s="4"/>
      <c r="BZ1307" s="4"/>
      <c r="CA1307" s="4"/>
      <c r="CB1307" s="4"/>
      <c r="CC1307" s="4"/>
      <c r="CD1307" s="4"/>
      <c r="CE1307" s="4"/>
      <c r="CF1307" s="4"/>
      <c r="CG1307" s="4"/>
      <c r="CH1307" s="4"/>
      <c r="CI1307" s="4"/>
      <c r="CJ1307" s="4"/>
      <c r="CK1307" s="4"/>
      <c r="CL1307" s="4"/>
      <c r="CM1307" s="4"/>
      <c r="CN1307" s="4"/>
      <c r="CO1307" s="4"/>
      <c r="CP1307" s="4"/>
      <c r="CQ1307" s="4"/>
      <c r="CR1307" s="4"/>
      <c r="CS1307" s="4"/>
      <c r="CT1307" s="4"/>
      <c r="CU1307" s="4"/>
      <c r="CV1307" s="4"/>
      <c r="CW1307" s="4"/>
      <c r="CX1307" s="4"/>
      <c r="CY1307" s="4"/>
      <c r="CZ1307" s="4"/>
      <c r="DA1307" s="4"/>
      <c r="DB1307" s="4"/>
      <c r="DC1307" s="4"/>
      <c r="DD1307" s="4"/>
      <c r="DE1307" s="4"/>
      <c r="DF1307" s="4"/>
      <c r="DG1307" s="4"/>
      <c r="DH1307" s="4"/>
      <c r="DI1307" s="4"/>
      <c r="DJ1307" s="4"/>
      <c r="DK1307" s="4"/>
      <c r="DL1307" s="4"/>
      <c r="DM1307" s="4"/>
      <c r="DN1307" s="4"/>
      <c r="DO1307" s="4"/>
      <c r="DP1307" s="4"/>
      <c r="DQ1307" s="4"/>
      <c r="DR1307" s="4"/>
      <c r="DS1307" s="4"/>
      <c r="DT1307" s="4"/>
      <c r="DU1307" s="4"/>
      <c r="DV1307" s="4"/>
      <c r="DW1307" s="4"/>
      <c r="DX1307" s="4"/>
      <c r="DY1307" s="4"/>
      <c r="DZ1307" s="4"/>
      <c r="EA1307" s="4"/>
      <c r="EB1307" s="4"/>
      <c r="EC1307" s="4"/>
      <c r="ED1307" s="4"/>
      <c r="EE1307" s="4"/>
      <c r="EF1307" s="4"/>
      <c r="EG1307" s="4"/>
      <c r="EH1307" s="4"/>
      <c r="EI1307" s="4"/>
      <c r="EJ1307" s="4"/>
      <c r="EK1307" s="4"/>
      <c r="EL1307" s="4"/>
      <c r="EM1307" s="4"/>
      <c r="EN1307" s="4"/>
      <c r="EO1307" s="4"/>
      <c r="EP1307" s="4"/>
      <c r="EQ1307" s="4"/>
      <c r="ER1307" s="4"/>
      <c r="ES1307" s="4"/>
      <c r="ET1307" s="4"/>
      <c r="EU1307" s="4"/>
      <c r="EV1307" s="4"/>
      <c r="EW1307" s="4"/>
      <c r="EX1307" s="4"/>
      <c r="EY1307" s="4"/>
      <c r="EZ1307" s="4"/>
      <c r="FA1307" s="4"/>
      <c r="FB1307" s="4"/>
      <c r="FC1307" s="4"/>
      <c r="FD1307" s="4"/>
      <c r="FE1307" s="4"/>
      <c r="FF1307" s="4"/>
      <c r="FG1307" s="4"/>
      <c r="FH1307" s="4"/>
      <c r="FI1307" s="4"/>
      <c r="FJ1307" s="4"/>
      <c r="FK1307" s="4"/>
      <c r="FL1307" s="4"/>
      <c r="FM1307" s="4"/>
      <c r="FN1307" s="4"/>
      <c r="FO1307" s="4"/>
      <c r="FP1307" s="4"/>
      <c r="FQ1307" s="4"/>
      <c r="FR1307" s="4"/>
      <c r="FS1307" s="4"/>
      <c r="FT1307" s="4"/>
      <c r="FU1307" s="4"/>
      <c r="FV1307" s="4"/>
      <c r="FW1307" s="4"/>
      <c r="FX1307" s="4"/>
      <c r="FY1307" s="4"/>
      <c r="FZ1307" s="4"/>
      <c r="GA1307" s="4"/>
      <c r="GB1307" s="4"/>
      <c r="GC1307" s="4"/>
      <c r="GD1307" s="4"/>
      <c r="GE1307" s="4"/>
      <c r="GF1307" s="4"/>
      <c r="GG1307" s="4"/>
      <c r="GH1307" s="4"/>
      <c r="GI1307" s="4"/>
      <c r="GJ1307" s="4"/>
      <c r="GK1307" s="4"/>
      <c r="GL1307" s="4"/>
      <c r="GM1307" s="4"/>
      <c r="GN1307" s="4"/>
      <c r="GO1307" s="4"/>
      <c r="GP1307" s="4"/>
      <c r="GQ1307" s="4"/>
      <c r="GR1307" s="4"/>
      <c r="GS1307" s="4"/>
      <c r="GT1307" s="4"/>
      <c r="GU1307" s="4"/>
      <c r="GV1307" s="4"/>
      <c r="GW1307" s="4"/>
      <c r="GX1307" s="4"/>
      <c r="GY1307" s="4"/>
      <c r="GZ1307" s="4"/>
      <c r="HA1307" s="4"/>
      <c r="HB1307" s="4"/>
      <c r="HC1307" s="4"/>
      <c r="HD1307" s="4"/>
      <c r="HE1307" s="4"/>
      <c r="HF1307" s="4"/>
      <c r="HG1307" s="4"/>
      <c r="HH1307" s="4"/>
      <c r="HI1307" s="4"/>
      <c r="HJ1307" s="4"/>
      <c r="HK1307" s="4"/>
      <c r="HL1307" s="4"/>
      <c r="HM1307" s="4"/>
      <c r="HN1307" s="4"/>
      <c r="HO1307" s="4"/>
      <c r="HP1307" s="4"/>
      <c r="HQ1307" s="4"/>
      <c r="HR1307" s="4"/>
      <c r="HS1307" s="4"/>
      <c r="HT1307" s="4"/>
      <c r="HU1307" s="4"/>
      <c r="HV1307" s="4"/>
      <c r="HW1307" s="4"/>
      <c r="HX1307" s="4"/>
      <c r="HY1307" s="4"/>
      <c r="HZ1307" s="4"/>
      <c r="IA1307" s="4"/>
      <c r="IB1307" s="4"/>
      <c r="IC1307" s="4"/>
      <c r="ID1307" s="4"/>
      <c r="IE1307" s="4"/>
      <c r="IF1307" s="4"/>
      <c r="IG1307" s="4"/>
      <c r="IH1307" s="4"/>
      <c r="II1307" s="4"/>
      <c r="IJ1307" s="4"/>
      <c r="IK1307" s="4"/>
      <c r="IL1307" s="4"/>
      <c r="IM1307" s="4"/>
      <c r="IN1307" s="4"/>
      <c r="IO1307" s="4"/>
      <c r="IP1307" s="4"/>
      <c r="IQ1307" s="4"/>
      <c r="IR1307" s="4"/>
      <c r="IS1307" s="4"/>
      <c r="IT1307" s="4"/>
      <c r="IU1307" s="4"/>
      <c r="IV1307" s="4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A1:BE268"/>
  <sheetViews>
    <sheetView view="pageBreakPreview" topLeftCell="A37" workbookViewId="0">
      <selection activeCell="E88" sqref="E88"/>
    </sheetView>
  </sheetViews>
  <sheetFormatPr defaultColWidth="9.140625" defaultRowHeight="12.75"/>
  <cols>
    <col min="1" max="1" width="6.5703125" style="183" customWidth="1"/>
    <col min="2" max="2" width="51.28515625" style="183" customWidth="1"/>
    <col min="3" max="3" width="6.140625" style="210" customWidth="1"/>
    <col min="4" max="4" width="18" style="183" customWidth="1"/>
    <col min="5" max="6" width="17.140625" style="183" customWidth="1"/>
    <col min="7" max="9" width="9.140625" style="183"/>
    <col min="10" max="10" width="11.7109375" style="183" bestFit="1" customWidth="1"/>
    <col min="11" max="16384" width="9.140625" style="183"/>
  </cols>
  <sheetData>
    <row r="1" spans="1:57" ht="15.75" customHeight="1">
      <c r="D1" s="367" t="s">
        <v>601</v>
      </c>
      <c r="E1" s="367"/>
      <c r="F1" s="367"/>
    </row>
    <row r="2" spans="1:57" ht="15.75" customHeight="1">
      <c r="D2" s="367" t="s">
        <v>599</v>
      </c>
      <c r="E2" s="367"/>
      <c r="F2" s="367"/>
    </row>
    <row r="3" spans="1:57" ht="15.75" customHeight="1">
      <c r="D3" s="367" t="s">
        <v>865</v>
      </c>
      <c r="E3" s="367"/>
      <c r="F3" s="367"/>
    </row>
    <row r="4" spans="1:57" ht="15.75" customHeight="1">
      <c r="D4" s="367" t="s">
        <v>866</v>
      </c>
      <c r="E4" s="367"/>
      <c r="F4" s="367"/>
    </row>
    <row r="5" spans="1:57">
      <c r="D5" s="238"/>
    </row>
    <row r="6" spans="1:57" s="136" customFormat="1" ht="36" customHeight="1">
      <c r="A6" s="418" t="s">
        <v>793</v>
      </c>
      <c r="B6" s="418"/>
      <c r="C6" s="418"/>
      <c r="D6" s="418"/>
      <c r="E6" s="418"/>
      <c r="F6" s="418"/>
      <c r="G6" s="10"/>
      <c r="H6" s="10"/>
      <c r="I6" s="10"/>
    </row>
    <row r="7" spans="1:57" s="136" customFormat="1" ht="15.75">
      <c r="A7" s="1"/>
      <c r="B7" s="1"/>
      <c r="C7" s="1"/>
      <c r="D7" s="1"/>
      <c r="E7" s="1"/>
      <c r="F7" s="1"/>
      <c r="G7" s="10"/>
      <c r="H7" s="10"/>
      <c r="I7" s="10"/>
    </row>
    <row r="8" spans="1:57" s="136" customFormat="1" ht="10.5" customHeight="1">
      <c r="A8" s="1"/>
      <c r="B8" s="1"/>
      <c r="C8" s="1"/>
      <c r="D8" s="419" t="s">
        <v>97</v>
      </c>
      <c r="E8" s="419"/>
      <c r="F8" s="419"/>
    </row>
    <row r="9" spans="1:57" ht="39.75" customHeight="1">
      <c r="A9" s="420" t="s">
        <v>602</v>
      </c>
      <c r="B9" s="422" t="s">
        <v>603</v>
      </c>
      <c r="C9" s="420" t="s">
        <v>604</v>
      </c>
      <c r="D9" s="424" t="s">
        <v>605</v>
      </c>
      <c r="E9" s="425" t="s">
        <v>375</v>
      </c>
      <c r="F9" s="425"/>
    </row>
    <row r="10" spans="1:57" ht="31.5" customHeight="1">
      <c r="A10" s="421"/>
      <c r="B10" s="423"/>
      <c r="C10" s="421"/>
      <c r="D10" s="424"/>
      <c r="E10" s="2" t="s">
        <v>376</v>
      </c>
      <c r="F10" s="2" t="s">
        <v>377</v>
      </c>
    </row>
    <row r="11" spans="1:57" s="210" customFormat="1">
      <c r="A11" s="239">
        <v>1</v>
      </c>
      <c r="B11" s="240">
        <v>2</v>
      </c>
      <c r="C11" s="239">
        <v>3</v>
      </c>
      <c r="D11" s="239">
        <v>4</v>
      </c>
      <c r="E11" s="240">
        <v>5</v>
      </c>
      <c r="F11" s="239">
        <v>6</v>
      </c>
    </row>
    <row r="12" spans="1:57" ht="42">
      <c r="A12" s="242">
        <v>1000</v>
      </c>
      <c r="B12" s="243" t="s">
        <v>618</v>
      </c>
      <c r="C12" s="244"/>
      <c r="D12" s="245">
        <f>+E12+F12-F125</f>
        <v>0</v>
      </c>
      <c r="E12" s="245">
        <f>+E14+E54+E76</f>
        <v>0</v>
      </c>
      <c r="F12" s="245">
        <f>+F14+F54+F76</f>
        <v>0</v>
      </c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1"/>
      <c r="AO12" s="241"/>
      <c r="AP12" s="241"/>
      <c r="AQ12" s="241"/>
      <c r="AR12" s="241"/>
      <c r="AS12" s="241"/>
      <c r="AT12" s="241"/>
      <c r="AU12" s="241"/>
      <c r="AV12" s="241"/>
      <c r="AW12" s="241"/>
      <c r="AX12" s="241"/>
      <c r="AY12" s="241"/>
      <c r="AZ12" s="241"/>
      <c r="BA12" s="241"/>
      <c r="BB12" s="241"/>
      <c r="BC12" s="241"/>
      <c r="BD12" s="241"/>
      <c r="BE12" s="241"/>
    </row>
    <row r="13" spans="1:57" ht="14.25">
      <c r="A13" s="246"/>
      <c r="B13" s="293"/>
      <c r="C13" s="294"/>
      <c r="D13" s="295"/>
      <c r="E13" s="295"/>
      <c r="F13" s="295"/>
    </row>
    <row r="14" spans="1:57" s="241" customFormat="1" ht="51">
      <c r="A14" s="247">
        <v>1100</v>
      </c>
      <c r="B14" s="248" t="s">
        <v>619</v>
      </c>
      <c r="C14" s="249">
        <v>7100</v>
      </c>
      <c r="D14" s="250">
        <f>D17+D22+D25+D45+D48</f>
        <v>0</v>
      </c>
      <c r="E14" s="250">
        <f t="shared" ref="E14:F14" si="0">E17+E22+E25+E45+E48</f>
        <v>0</v>
      </c>
      <c r="F14" s="250">
        <f t="shared" si="0"/>
        <v>0</v>
      </c>
      <c r="G14" s="183"/>
      <c r="H14" s="183"/>
      <c r="I14" s="183"/>
      <c r="J14" s="183"/>
      <c r="K14" s="183"/>
      <c r="L14" s="183"/>
      <c r="M14" s="183"/>
      <c r="N14" s="183"/>
      <c r="O14" s="183"/>
      <c r="P14" s="183"/>
      <c r="Q14" s="183"/>
      <c r="R14" s="183"/>
      <c r="S14" s="183"/>
      <c r="T14" s="183"/>
      <c r="U14" s="183"/>
      <c r="V14" s="183"/>
      <c r="W14" s="183"/>
      <c r="X14" s="183"/>
      <c r="Y14" s="183"/>
      <c r="Z14" s="183"/>
      <c r="AA14" s="183"/>
      <c r="AB14" s="183"/>
      <c r="AC14" s="183"/>
      <c r="AD14" s="183"/>
      <c r="AE14" s="183"/>
      <c r="AF14" s="183"/>
      <c r="AG14" s="183"/>
      <c r="AH14" s="183"/>
      <c r="AI14" s="183"/>
      <c r="AJ14" s="183"/>
      <c r="AK14" s="183"/>
      <c r="AL14" s="183"/>
      <c r="AM14" s="183"/>
      <c r="AN14" s="183"/>
      <c r="AO14" s="183"/>
      <c r="AP14" s="183"/>
      <c r="AQ14" s="183"/>
      <c r="AR14" s="183"/>
      <c r="AS14" s="183"/>
      <c r="AT14" s="183"/>
      <c r="AU14" s="183"/>
      <c r="AV14" s="183"/>
      <c r="AW14" s="183"/>
      <c r="AX14" s="183"/>
      <c r="AY14" s="183"/>
      <c r="AZ14" s="183"/>
      <c r="BA14" s="183"/>
      <c r="BB14" s="183"/>
      <c r="BC14" s="183"/>
      <c r="BD14" s="183"/>
      <c r="BE14" s="183"/>
    </row>
    <row r="15" spans="1:57">
      <c r="A15" s="251"/>
      <c r="B15" s="252" t="s">
        <v>620</v>
      </c>
      <c r="C15" s="253"/>
      <c r="D15" s="254">
        <f>D17+D22</f>
        <v>0</v>
      </c>
      <c r="E15" s="254">
        <f t="shared" ref="E15:F15" si="1">E17+E22</f>
        <v>0</v>
      </c>
      <c r="F15" s="254">
        <f t="shared" si="1"/>
        <v>0</v>
      </c>
    </row>
    <row r="16" spans="1:57" s="241" customFormat="1">
      <c r="A16" s="251"/>
      <c r="B16" s="252" t="s">
        <v>621</v>
      </c>
      <c r="C16" s="253"/>
      <c r="D16" s="254">
        <f>+D19+D22</f>
        <v>0</v>
      </c>
      <c r="E16" s="254">
        <f t="shared" ref="E16:F16" si="2">+E19+E22</f>
        <v>0</v>
      </c>
      <c r="F16" s="254">
        <f t="shared" si="2"/>
        <v>0</v>
      </c>
    </row>
    <row r="17" spans="1:6" ht="25.5">
      <c r="A17" s="255">
        <v>1110</v>
      </c>
      <c r="B17" s="256" t="s">
        <v>622</v>
      </c>
      <c r="C17" s="257">
        <v>7131</v>
      </c>
      <c r="D17" s="258">
        <f>D19+D20</f>
        <v>0</v>
      </c>
      <c r="E17" s="258">
        <f>E19+E20+E21</f>
        <v>0</v>
      </c>
      <c r="F17" s="258">
        <f>F19+F20+F21</f>
        <v>0</v>
      </c>
    </row>
    <row r="18" spans="1:6">
      <c r="A18" s="259"/>
      <c r="B18" s="260" t="s">
        <v>108</v>
      </c>
      <c r="C18" s="261"/>
      <c r="D18" s="262"/>
      <c r="E18" s="263"/>
      <c r="F18" s="263"/>
    </row>
    <row r="19" spans="1:6" ht="25.5">
      <c r="A19" s="264">
        <v>1111</v>
      </c>
      <c r="B19" s="260" t="s">
        <v>606</v>
      </c>
      <c r="C19" s="261"/>
      <c r="D19" s="20">
        <f t="shared" ref="D19:D21" si="3">E19+F19</f>
        <v>0</v>
      </c>
      <c r="E19" s="16"/>
      <c r="F19" s="16"/>
    </row>
    <row r="20" spans="1:6" s="241" customFormat="1" ht="25.5">
      <c r="A20" s="264">
        <v>1112</v>
      </c>
      <c r="B20" s="260" t="s">
        <v>607</v>
      </c>
      <c r="C20" s="261"/>
      <c r="D20" s="20">
        <f t="shared" si="3"/>
        <v>0</v>
      </c>
      <c r="E20" s="16"/>
      <c r="F20" s="16"/>
    </row>
    <row r="21" spans="1:6" s="241" customFormat="1" ht="23.25" customHeight="1">
      <c r="A21" s="264">
        <v>1113</v>
      </c>
      <c r="B21" s="260" t="s">
        <v>758</v>
      </c>
      <c r="C21" s="261"/>
      <c r="D21" s="20">
        <f t="shared" si="3"/>
        <v>0</v>
      </c>
      <c r="E21" s="16"/>
      <c r="F21" s="16"/>
    </row>
    <row r="22" spans="1:6">
      <c r="A22" s="266">
        <v>1120</v>
      </c>
      <c r="B22" s="267" t="s">
        <v>623</v>
      </c>
      <c r="C22" s="268">
        <v>7136</v>
      </c>
      <c r="D22" s="269">
        <f>D24</f>
        <v>0</v>
      </c>
      <c r="E22" s="269">
        <f t="shared" ref="E22:F22" si="4">E24</f>
        <v>0</v>
      </c>
      <c r="F22" s="269">
        <f t="shared" si="4"/>
        <v>0</v>
      </c>
    </row>
    <row r="23" spans="1:6">
      <c r="A23" s="259"/>
      <c r="B23" s="260" t="s">
        <v>108</v>
      </c>
      <c r="C23" s="261"/>
      <c r="D23" s="265"/>
      <c r="E23" s="16"/>
      <c r="F23" s="16"/>
    </row>
    <row r="24" spans="1:6" s="241" customFormat="1">
      <c r="A24" s="264">
        <v>1121</v>
      </c>
      <c r="B24" s="260" t="s">
        <v>608</v>
      </c>
      <c r="C24" s="261"/>
      <c r="D24" s="20">
        <f t="shared" ref="D24:D43" si="5">E24+F24</f>
        <v>0</v>
      </c>
      <c r="E24" s="16"/>
      <c r="F24" s="16"/>
    </row>
    <row r="25" spans="1:6" ht="89.25">
      <c r="A25" s="255">
        <v>1130</v>
      </c>
      <c r="B25" s="256" t="s">
        <v>624</v>
      </c>
      <c r="C25" s="257">
        <v>7145</v>
      </c>
      <c r="D25" s="270">
        <f>D26+D27+D28+D29+D30+D31+D32+D33+D34+D35+D36+D37+D38+D39+D40+D41+D42+D43+D44</f>
        <v>0</v>
      </c>
      <c r="E25" s="270">
        <f t="shared" ref="E25:F25" si="6">E26+E27+E28+E29+E30+E31+E32+E33+E34+E35+E36+E37+E38+E39+E40+E41+E42+E43+E44</f>
        <v>0</v>
      </c>
      <c r="F25" s="270">
        <f t="shared" si="6"/>
        <v>0</v>
      </c>
    </row>
    <row r="26" spans="1:6" ht="38.25">
      <c r="A26" s="264">
        <v>11301</v>
      </c>
      <c r="B26" s="260" t="s">
        <v>625</v>
      </c>
      <c r="C26" s="261"/>
      <c r="D26" s="20">
        <f t="shared" si="5"/>
        <v>0</v>
      </c>
      <c r="E26" s="20"/>
      <c r="F26" s="20"/>
    </row>
    <row r="27" spans="1:6" ht="63.75">
      <c r="A27" s="271">
        <v>11302</v>
      </c>
      <c r="B27" s="272" t="s">
        <v>626</v>
      </c>
      <c r="C27" s="273"/>
      <c r="D27" s="20">
        <f t="shared" si="5"/>
        <v>0</v>
      </c>
      <c r="E27" s="20"/>
      <c r="F27" s="20"/>
    </row>
    <row r="28" spans="1:6" ht="38.25">
      <c r="A28" s="264">
        <v>11303</v>
      </c>
      <c r="B28" s="260" t="s">
        <v>627</v>
      </c>
      <c r="C28" s="261"/>
      <c r="D28" s="20">
        <f t="shared" si="5"/>
        <v>0</v>
      </c>
      <c r="E28" s="20"/>
      <c r="F28" s="20"/>
    </row>
    <row r="29" spans="1:6" ht="89.25">
      <c r="A29" s="264">
        <v>11304</v>
      </c>
      <c r="B29" s="259" t="s">
        <v>628</v>
      </c>
      <c r="C29" s="261"/>
      <c r="D29" s="20">
        <f t="shared" si="5"/>
        <v>0</v>
      </c>
      <c r="E29" s="20"/>
      <c r="F29" s="20">
        <v>0</v>
      </c>
    </row>
    <row r="30" spans="1:6" ht="76.5">
      <c r="A30" s="264">
        <v>11305</v>
      </c>
      <c r="B30" s="259" t="s">
        <v>629</v>
      </c>
      <c r="C30" s="261"/>
      <c r="D30" s="20">
        <f t="shared" si="5"/>
        <v>0</v>
      </c>
      <c r="E30" s="20"/>
      <c r="F30" s="20"/>
    </row>
    <row r="31" spans="1:6" ht="51">
      <c r="A31" s="264">
        <v>11306</v>
      </c>
      <c r="B31" s="259" t="s">
        <v>630</v>
      </c>
      <c r="C31" s="261"/>
      <c r="D31" s="20">
        <f t="shared" si="5"/>
        <v>0</v>
      </c>
      <c r="E31" s="20"/>
      <c r="F31" s="20"/>
    </row>
    <row r="32" spans="1:6" ht="38.25">
      <c r="A32" s="264">
        <v>11307</v>
      </c>
      <c r="B32" s="260" t="s">
        <v>631</v>
      </c>
      <c r="C32" s="261"/>
      <c r="D32" s="20">
        <f t="shared" si="5"/>
        <v>0</v>
      </c>
      <c r="E32" s="20"/>
      <c r="F32" s="20"/>
    </row>
    <row r="33" spans="1:57" ht="63.75">
      <c r="A33" s="264">
        <v>11308</v>
      </c>
      <c r="B33" s="260" t="s">
        <v>632</v>
      </c>
      <c r="C33" s="261"/>
      <c r="D33" s="20">
        <f t="shared" si="5"/>
        <v>0</v>
      </c>
      <c r="E33" s="20"/>
      <c r="F33" s="20"/>
    </row>
    <row r="34" spans="1:57" ht="63.75">
      <c r="A34" s="264">
        <v>11309</v>
      </c>
      <c r="B34" s="260" t="s">
        <v>633</v>
      </c>
      <c r="C34" s="261"/>
      <c r="D34" s="20">
        <f t="shared" si="5"/>
        <v>0</v>
      </c>
      <c r="E34" s="20"/>
      <c r="F34" s="20"/>
    </row>
    <row r="35" spans="1:57" ht="38.25">
      <c r="A35" s="264">
        <v>11310</v>
      </c>
      <c r="B35" s="260" t="s">
        <v>634</v>
      </c>
      <c r="C35" s="261"/>
      <c r="D35" s="20">
        <f t="shared" si="5"/>
        <v>0</v>
      </c>
      <c r="E35" s="20"/>
      <c r="F35" s="20"/>
    </row>
    <row r="36" spans="1:57" ht="38.25">
      <c r="A36" s="264">
        <v>11311</v>
      </c>
      <c r="B36" s="259" t="s">
        <v>635</v>
      </c>
      <c r="C36" s="261"/>
      <c r="D36" s="20">
        <f t="shared" si="5"/>
        <v>0</v>
      </c>
      <c r="E36" s="20"/>
      <c r="F36" s="20">
        <v>0</v>
      </c>
    </row>
    <row r="37" spans="1:57" ht="102">
      <c r="A37" s="264">
        <v>11312</v>
      </c>
      <c r="B37" s="260" t="s">
        <v>636</v>
      </c>
      <c r="C37" s="261"/>
      <c r="D37" s="20">
        <f t="shared" si="5"/>
        <v>0</v>
      </c>
      <c r="E37" s="20"/>
      <c r="F37" s="20"/>
    </row>
    <row r="38" spans="1:57" ht="76.5">
      <c r="A38" s="264">
        <v>11313</v>
      </c>
      <c r="B38" s="260" t="s">
        <v>637</v>
      </c>
      <c r="C38" s="261"/>
      <c r="D38" s="20">
        <f t="shared" si="5"/>
        <v>0</v>
      </c>
      <c r="E38" s="20"/>
      <c r="F38" s="20"/>
    </row>
    <row r="39" spans="1:57" ht="51">
      <c r="A39" s="264">
        <v>11314</v>
      </c>
      <c r="B39" s="260" t="s">
        <v>638</v>
      </c>
      <c r="C39" s="261"/>
      <c r="D39" s="20">
        <f t="shared" si="5"/>
        <v>0</v>
      </c>
      <c r="E39" s="20"/>
      <c r="F39" s="20"/>
    </row>
    <row r="40" spans="1:57" ht="51">
      <c r="A40" s="264">
        <v>11315</v>
      </c>
      <c r="B40" s="259" t="s">
        <v>639</v>
      </c>
      <c r="C40" s="261"/>
      <c r="D40" s="20">
        <f t="shared" si="5"/>
        <v>0</v>
      </c>
      <c r="E40" s="20"/>
      <c r="F40" s="20">
        <v>0</v>
      </c>
    </row>
    <row r="41" spans="1:57" ht="38.25">
      <c r="A41" s="264">
        <v>11316</v>
      </c>
      <c r="B41" s="260" t="s">
        <v>640</v>
      </c>
      <c r="C41" s="261"/>
      <c r="D41" s="20">
        <f t="shared" si="5"/>
        <v>0</v>
      </c>
      <c r="E41" s="20"/>
      <c r="F41" s="20"/>
    </row>
    <row r="42" spans="1:57" ht="38.25">
      <c r="A42" s="264">
        <v>11317</v>
      </c>
      <c r="B42" s="259" t="s">
        <v>641</v>
      </c>
      <c r="C42" s="261"/>
      <c r="D42" s="20">
        <f t="shared" si="5"/>
        <v>0</v>
      </c>
      <c r="E42" s="20"/>
      <c r="F42" s="20">
        <v>0</v>
      </c>
    </row>
    <row r="43" spans="1:57" ht="38.25">
      <c r="A43" s="264">
        <v>11318</v>
      </c>
      <c r="B43" s="260" t="s">
        <v>642</v>
      </c>
      <c r="C43" s="261"/>
      <c r="D43" s="20">
        <f t="shared" si="5"/>
        <v>0</v>
      </c>
      <c r="E43" s="20"/>
      <c r="F43" s="20">
        <v>0</v>
      </c>
    </row>
    <row r="44" spans="1:57" ht="20.25" customHeight="1">
      <c r="A44" s="264">
        <v>11319</v>
      </c>
      <c r="B44" s="259" t="s">
        <v>643</v>
      </c>
      <c r="C44" s="261"/>
      <c r="D44" s="20">
        <f t="shared" ref="D44:D47" si="7">E44+F44</f>
        <v>0</v>
      </c>
      <c r="E44" s="20"/>
      <c r="F44" s="20">
        <v>0</v>
      </c>
    </row>
    <row r="45" spans="1:57" ht="25.5">
      <c r="A45" s="255">
        <v>1140</v>
      </c>
      <c r="B45" s="256" t="s">
        <v>644</v>
      </c>
      <c r="C45" s="257">
        <v>7146</v>
      </c>
      <c r="D45" s="274">
        <f>D46+D47</f>
        <v>0</v>
      </c>
      <c r="E45" s="274">
        <f t="shared" ref="E45:F45" si="8">E46+E47</f>
        <v>0</v>
      </c>
      <c r="F45" s="274">
        <f t="shared" si="8"/>
        <v>0</v>
      </c>
    </row>
    <row r="46" spans="1:57" ht="76.5">
      <c r="A46" s="264">
        <v>1141</v>
      </c>
      <c r="B46" s="260" t="s">
        <v>645</v>
      </c>
      <c r="C46" s="261"/>
      <c r="D46" s="20">
        <f t="shared" si="7"/>
        <v>0</v>
      </c>
      <c r="E46" s="16"/>
      <c r="F46" s="16"/>
    </row>
    <row r="47" spans="1:57" s="241" customFormat="1" ht="76.5">
      <c r="A47" s="264">
        <v>1142</v>
      </c>
      <c r="B47" s="260" t="s">
        <v>646</v>
      </c>
      <c r="C47" s="261"/>
      <c r="D47" s="20">
        <f t="shared" si="7"/>
        <v>0</v>
      </c>
      <c r="E47" s="16"/>
      <c r="F47" s="16"/>
      <c r="G47" s="183"/>
      <c r="H47" s="183"/>
      <c r="I47" s="183"/>
      <c r="J47" s="183"/>
      <c r="K47" s="183"/>
      <c r="L47" s="183"/>
      <c r="M47" s="183"/>
      <c r="N47" s="183"/>
      <c r="O47" s="183"/>
      <c r="P47" s="183"/>
      <c r="Q47" s="183"/>
      <c r="R47" s="183"/>
      <c r="S47" s="183"/>
      <c r="T47" s="183"/>
      <c r="U47" s="183"/>
      <c r="V47" s="183"/>
      <c r="W47" s="183"/>
      <c r="X47" s="183"/>
      <c r="Y47" s="183"/>
      <c r="Z47" s="183"/>
      <c r="AA47" s="183"/>
      <c r="AB47" s="183"/>
      <c r="AC47" s="183"/>
      <c r="AD47" s="183"/>
      <c r="AE47" s="183"/>
      <c r="AF47" s="183"/>
      <c r="AG47" s="183"/>
      <c r="AH47" s="183"/>
      <c r="AI47" s="183"/>
      <c r="AJ47" s="183"/>
      <c r="AK47" s="183"/>
      <c r="AL47" s="183"/>
      <c r="AM47" s="183"/>
      <c r="AN47" s="183"/>
      <c r="AO47" s="183"/>
      <c r="AP47" s="183"/>
      <c r="AQ47" s="183"/>
      <c r="AR47" s="183"/>
      <c r="AS47" s="183"/>
      <c r="AT47" s="183"/>
      <c r="AU47" s="183"/>
      <c r="AV47" s="183"/>
      <c r="AW47" s="183"/>
      <c r="AX47" s="183"/>
      <c r="AY47" s="183"/>
      <c r="AZ47" s="183"/>
      <c r="BA47" s="183"/>
      <c r="BB47" s="183"/>
      <c r="BC47" s="183"/>
      <c r="BD47" s="183"/>
      <c r="BE47" s="183"/>
    </row>
    <row r="48" spans="1:57" ht="38.25">
      <c r="A48" s="255">
        <v>1150</v>
      </c>
      <c r="B48" s="256" t="s">
        <v>647</v>
      </c>
      <c r="C48" s="275">
        <v>7161</v>
      </c>
      <c r="D48" s="258">
        <f>D49+D53</f>
        <v>0</v>
      </c>
      <c r="E48" s="258">
        <f t="shared" ref="E48:F48" si="9">E49+E53</f>
        <v>0</v>
      </c>
      <c r="F48" s="258">
        <f t="shared" si="9"/>
        <v>0</v>
      </c>
    </row>
    <row r="49" spans="1:57" ht="51">
      <c r="A49" s="276">
        <v>1151</v>
      </c>
      <c r="B49" s="277" t="s">
        <v>648</v>
      </c>
      <c r="C49" s="278"/>
      <c r="D49" s="292">
        <f>D50+D51+D52</f>
        <v>0</v>
      </c>
      <c r="E49" s="292">
        <f t="shared" ref="E49:F49" si="10">E50+E51+E52</f>
        <v>0</v>
      </c>
      <c r="F49" s="292">
        <f t="shared" si="10"/>
        <v>0</v>
      </c>
    </row>
    <row r="50" spans="1:57">
      <c r="A50" s="264">
        <v>1152</v>
      </c>
      <c r="B50" s="260" t="s">
        <v>649</v>
      </c>
      <c r="C50" s="261"/>
      <c r="D50" s="20">
        <f t="shared" ref="D50:D52" si="11">E50+F50</f>
        <v>0</v>
      </c>
      <c r="E50" s="16"/>
      <c r="F50" s="16"/>
      <c r="G50" s="241"/>
      <c r="H50" s="241"/>
      <c r="I50" s="241"/>
      <c r="J50" s="241"/>
      <c r="K50" s="241"/>
      <c r="L50" s="241"/>
      <c r="M50" s="241"/>
      <c r="N50" s="241"/>
      <c r="O50" s="241"/>
      <c r="P50" s="241"/>
      <c r="Q50" s="241"/>
      <c r="R50" s="241"/>
      <c r="S50" s="241"/>
      <c r="T50" s="241"/>
      <c r="U50" s="241"/>
      <c r="V50" s="241"/>
      <c r="W50" s="241"/>
      <c r="X50" s="241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AM50" s="241"/>
      <c r="AN50" s="241"/>
      <c r="AO50" s="241"/>
      <c r="AP50" s="241"/>
      <c r="AQ50" s="241"/>
      <c r="AR50" s="241"/>
      <c r="AS50" s="241"/>
      <c r="AT50" s="241"/>
      <c r="AU50" s="241"/>
      <c r="AV50" s="241"/>
      <c r="AW50" s="241"/>
      <c r="AX50" s="241"/>
      <c r="AY50" s="241"/>
      <c r="AZ50" s="241"/>
      <c r="BA50" s="241"/>
      <c r="BB50" s="241"/>
      <c r="BC50" s="241"/>
      <c r="BD50" s="241"/>
      <c r="BE50" s="241"/>
    </row>
    <row r="51" spans="1:57">
      <c r="A51" s="264">
        <v>1153</v>
      </c>
      <c r="B51" s="260" t="s">
        <v>650</v>
      </c>
      <c r="C51" s="261"/>
      <c r="D51" s="20">
        <f t="shared" si="11"/>
        <v>0</v>
      </c>
      <c r="E51" s="16"/>
      <c r="F51" s="16"/>
    </row>
    <row r="52" spans="1:57" ht="25.5">
      <c r="A52" s="264">
        <v>1154</v>
      </c>
      <c r="B52" s="260" t="s">
        <v>651</v>
      </c>
      <c r="C52" s="261"/>
      <c r="D52" s="20">
        <f t="shared" si="11"/>
        <v>0</v>
      </c>
      <c r="E52" s="16"/>
      <c r="F52" s="16"/>
    </row>
    <row r="53" spans="1:57" s="241" customFormat="1" ht="63.75">
      <c r="A53" s="264">
        <v>1155</v>
      </c>
      <c r="B53" s="272" t="s">
        <v>652</v>
      </c>
      <c r="C53" s="273"/>
      <c r="D53" s="20">
        <f t="shared" ref="D53" si="12">E53+F53</f>
        <v>0</v>
      </c>
      <c r="E53" s="16"/>
      <c r="F53" s="16"/>
    </row>
    <row r="54" spans="1:57" ht="38.25">
      <c r="A54" s="249">
        <v>1200</v>
      </c>
      <c r="B54" s="279" t="s">
        <v>653</v>
      </c>
      <c r="C54" s="296">
        <v>7300</v>
      </c>
      <c r="D54" s="250">
        <f>+D55+D57+D59+D61+D63+D73</f>
        <v>0</v>
      </c>
      <c r="E54" s="250">
        <f t="shared" ref="E54:F54" si="13">+E55+E57+E59+E61+E63+E73</f>
        <v>0</v>
      </c>
      <c r="F54" s="250">
        <f t="shared" si="13"/>
        <v>0</v>
      </c>
    </row>
    <row r="55" spans="1:57" s="241" customFormat="1" ht="38.25">
      <c r="A55" s="266">
        <v>1210</v>
      </c>
      <c r="B55" s="280" t="s">
        <v>654</v>
      </c>
      <c r="C55" s="281">
        <v>7311</v>
      </c>
      <c r="D55" s="274">
        <f>+D56</f>
        <v>0</v>
      </c>
      <c r="E55" s="274">
        <f t="shared" ref="E55:F55" si="14">+E56</f>
        <v>0</v>
      </c>
      <c r="F55" s="274">
        <f t="shared" si="14"/>
        <v>0</v>
      </c>
      <c r="G55" s="183"/>
      <c r="H55" s="183"/>
      <c r="I55" s="183"/>
      <c r="J55" s="183"/>
      <c r="K55" s="183"/>
      <c r="L55" s="183"/>
      <c r="M55" s="183"/>
      <c r="N55" s="183"/>
      <c r="O55" s="183"/>
      <c r="P55" s="183"/>
      <c r="Q55" s="183"/>
      <c r="R55" s="183"/>
      <c r="S55" s="183"/>
      <c r="T55" s="183"/>
      <c r="U55" s="183"/>
      <c r="V55" s="183"/>
      <c r="W55" s="183"/>
      <c r="X55" s="183"/>
      <c r="Y55" s="183"/>
      <c r="Z55" s="183"/>
      <c r="AA55" s="183"/>
      <c r="AB55" s="183"/>
      <c r="AC55" s="183"/>
      <c r="AD55" s="183"/>
      <c r="AE55" s="183"/>
      <c r="AF55" s="183"/>
      <c r="AG55" s="183"/>
      <c r="AH55" s="183"/>
      <c r="AI55" s="183"/>
      <c r="AJ55" s="183"/>
      <c r="AK55" s="183"/>
      <c r="AL55" s="183"/>
      <c r="AM55" s="183"/>
      <c r="AN55" s="183"/>
      <c r="AO55" s="183"/>
      <c r="AP55" s="183"/>
      <c r="AQ55" s="183"/>
      <c r="AR55" s="183"/>
      <c r="AS55" s="183"/>
      <c r="AT55" s="183"/>
      <c r="AU55" s="183"/>
      <c r="AV55" s="183"/>
      <c r="AW55" s="183"/>
      <c r="AX55" s="183"/>
      <c r="AY55" s="183"/>
      <c r="AZ55" s="183"/>
      <c r="BA55" s="183"/>
      <c r="BB55" s="183"/>
      <c r="BC55" s="183"/>
      <c r="BD55" s="183"/>
      <c r="BE55" s="183"/>
    </row>
    <row r="56" spans="1:57" ht="63.75">
      <c r="A56" s="264">
        <v>1211</v>
      </c>
      <c r="B56" s="260" t="s">
        <v>655</v>
      </c>
      <c r="C56" s="261"/>
      <c r="D56" s="20">
        <f t="shared" ref="D56:D62" si="15">E56+F56</f>
        <v>0</v>
      </c>
      <c r="E56" s="20"/>
      <c r="F56" s="20">
        <v>0</v>
      </c>
    </row>
    <row r="57" spans="1:57" ht="38.25">
      <c r="A57" s="266">
        <v>1220</v>
      </c>
      <c r="B57" s="267" t="s">
        <v>656</v>
      </c>
      <c r="C57" s="268">
        <v>7312</v>
      </c>
      <c r="D57" s="274">
        <f>+D58</f>
        <v>0</v>
      </c>
      <c r="E57" s="282"/>
      <c r="F57" s="282"/>
    </row>
    <row r="58" spans="1:57" ht="63.75">
      <c r="A58" s="264">
        <v>1221</v>
      </c>
      <c r="B58" s="260" t="s">
        <v>657</v>
      </c>
      <c r="C58" s="261"/>
      <c r="D58" s="20">
        <f t="shared" si="15"/>
        <v>0</v>
      </c>
      <c r="E58" s="16"/>
      <c r="F58" s="16"/>
    </row>
    <row r="59" spans="1:57" ht="38.25">
      <c r="A59" s="255">
        <v>1230</v>
      </c>
      <c r="B59" s="256" t="s">
        <v>658</v>
      </c>
      <c r="C59" s="257">
        <v>7321</v>
      </c>
      <c r="D59" s="274">
        <f>+D60</f>
        <v>0</v>
      </c>
      <c r="E59" s="274">
        <f t="shared" ref="E59:F59" si="16">+E60</f>
        <v>0</v>
      </c>
      <c r="F59" s="274">
        <f t="shared" si="16"/>
        <v>0</v>
      </c>
      <c r="G59" s="241"/>
      <c r="H59" s="241"/>
      <c r="I59" s="241"/>
      <c r="J59" s="241"/>
      <c r="K59" s="241"/>
      <c r="L59" s="241"/>
      <c r="M59" s="241"/>
      <c r="N59" s="241"/>
      <c r="O59" s="241"/>
      <c r="P59" s="241"/>
      <c r="Q59" s="241"/>
      <c r="R59" s="241"/>
      <c r="S59" s="241"/>
      <c r="T59" s="241"/>
      <c r="U59" s="241"/>
      <c r="V59" s="241"/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  <c r="AZ59" s="241"/>
      <c r="BA59" s="241"/>
      <c r="BB59" s="241"/>
      <c r="BC59" s="241"/>
      <c r="BD59" s="241"/>
      <c r="BE59" s="241"/>
    </row>
    <row r="60" spans="1:57" ht="51">
      <c r="A60" s="264">
        <v>1231</v>
      </c>
      <c r="B60" s="260" t="s">
        <v>659</v>
      </c>
      <c r="C60" s="261"/>
      <c r="D60" s="20">
        <f t="shared" si="15"/>
        <v>0</v>
      </c>
      <c r="E60" s="189"/>
      <c r="F60" s="16"/>
    </row>
    <row r="61" spans="1:57" ht="38.25">
      <c r="A61" s="255">
        <v>1240</v>
      </c>
      <c r="B61" s="256" t="s">
        <v>660</v>
      </c>
      <c r="C61" s="275">
        <v>7322</v>
      </c>
      <c r="D61" s="274">
        <f>D62</f>
        <v>0</v>
      </c>
      <c r="E61" s="274">
        <f t="shared" ref="E61:F61" si="17">E62</f>
        <v>0</v>
      </c>
      <c r="F61" s="274">
        <f t="shared" si="17"/>
        <v>0</v>
      </c>
    </row>
    <row r="62" spans="1:57" ht="51">
      <c r="A62" s="264">
        <v>1241</v>
      </c>
      <c r="B62" s="260" t="s">
        <v>661</v>
      </c>
      <c r="C62" s="261"/>
      <c r="D62" s="20">
        <f t="shared" si="15"/>
        <v>0</v>
      </c>
      <c r="E62" s="20">
        <v>0</v>
      </c>
      <c r="F62" s="20"/>
    </row>
    <row r="63" spans="1:57" s="241" customFormat="1" ht="54.75" customHeight="1">
      <c r="A63" s="409">
        <v>1250</v>
      </c>
      <c r="B63" s="283" t="s">
        <v>662</v>
      </c>
      <c r="C63" s="412">
        <v>7331</v>
      </c>
      <c r="D63" s="415">
        <f>+D66+D67+D71+D72</f>
        <v>0</v>
      </c>
      <c r="E63" s="415">
        <f t="shared" ref="E63:F63" si="18">+E66+E67+E71+E72</f>
        <v>0</v>
      </c>
      <c r="F63" s="415">
        <f t="shared" si="18"/>
        <v>0</v>
      </c>
    </row>
    <row r="64" spans="1:57">
      <c r="A64" s="410"/>
      <c r="B64" s="284" t="s">
        <v>663</v>
      </c>
      <c r="C64" s="413"/>
      <c r="D64" s="416"/>
      <c r="E64" s="416"/>
      <c r="F64" s="416"/>
    </row>
    <row r="65" spans="1:57">
      <c r="A65" s="411"/>
      <c r="B65" s="285" t="s">
        <v>110</v>
      </c>
      <c r="C65" s="414"/>
      <c r="D65" s="417"/>
      <c r="E65" s="417"/>
      <c r="F65" s="417"/>
      <c r="G65" s="241"/>
      <c r="H65" s="241"/>
      <c r="I65" s="241"/>
      <c r="J65" s="241"/>
      <c r="K65" s="241"/>
      <c r="L65" s="241"/>
      <c r="M65" s="241"/>
      <c r="N65" s="241"/>
      <c r="O65" s="241"/>
      <c r="P65" s="241"/>
      <c r="Q65" s="241"/>
      <c r="R65" s="241"/>
      <c r="S65" s="241"/>
      <c r="T65" s="241"/>
      <c r="U65" s="241"/>
      <c r="V65" s="241"/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41"/>
      <c r="AR65" s="241"/>
      <c r="AS65" s="241"/>
      <c r="AT65" s="241"/>
      <c r="AU65" s="241"/>
      <c r="AV65" s="241"/>
      <c r="AW65" s="241"/>
      <c r="AX65" s="241"/>
      <c r="AY65" s="241"/>
      <c r="AZ65" s="241"/>
      <c r="BA65" s="241"/>
      <c r="BB65" s="241"/>
      <c r="BC65" s="241"/>
      <c r="BD65" s="241"/>
      <c r="BE65" s="241"/>
    </row>
    <row r="66" spans="1:57" ht="25.5">
      <c r="A66" s="264">
        <v>1251</v>
      </c>
      <c r="B66" s="260" t="s">
        <v>664</v>
      </c>
      <c r="C66" s="261"/>
      <c r="D66" s="20">
        <f t="shared" ref="D66" si="19">E66+F66</f>
        <v>0</v>
      </c>
      <c r="E66" s="16"/>
      <c r="F66" s="16"/>
    </row>
    <row r="67" spans="1:57" ht="25.5">
      <c r="A67" s="403">
        <v>1252</v>
      </c>
      <c r="B67" s="277" t="s">
        <v>665</v>
      </c>
      <c r="C67" s="405"/>
      <c r="D67" s="407">
        <f>+D69+D70</f>
        <v>0</v>
      </c>
      <c r="E67" s="407">
        <f t="shared" ref="E67:F67" si="20">+E69+E70</f>
        <v>0</v>
      </c>
      <c r="F67" s="407">
        <f t="shared" si="20"/>
        <v>0</v>
      </c>
    </row>
    <row r="68" spans="1:57">
      <c r="A68" s="404"/>
      <c r="B68" s="286" t="s">
        <v>108</v>
      </c>
      <c r="C68" s="406"/>
      <c r="D68" s="408"/>
      <c r="E68" s="408"/>
      <c r="F68" s="408"/>
      <c r="G68" s="241"/>
      <c r="H68" s="241"/>
      <c r="I68" s="241"/>
      <c r="J68" s="241"/>
      <c r="K68" s="241"/>
      <c r="L68" s="241"/>
      <c r="M68" s="241"/>
      <c r="N68" s="241"/>
      <c r="O68" s="241"/>
      <c r="P68" s="241"/>
      <c r="Q68" s="241"/>
      <c r="R68" s="241"/>
      <c r="S68" s="241"/>
      <c r="T68" s="241"/>
      <c r="U68" s="241"/>
      <c r="V68" s="241"/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241"/>
      <c r="AQ68" s="241"/>
      <c r="AR68" s="241"/>
      <c r="AS68" s="241"/>
      <c r="AT68" s="241"/>
      <c r="AU68" s="241"/>
      <c r="AV68" s="241"/>
      <c r="AW68" s="241"/>
      <c r="AX68" s="241"/>
      <c r="AY68" s="241"/>
      <c r="AZ68" s="241"/>
      <c r="BA68" s="241"/>
      <c r="BB68" s="241"/>
      <c r="BC68" s="241"/>
      <c r="BD68" s="241"/>
      <c r="BE68" s="241"/>
    </row>
    <row r="69" spans="1:57" s="241" customFormat="1" ht="51">
      <c r="A69" s="264">
        <v>1253</v>
      </c>
      <c r="B69" s="260" t="s">
        <v>666</v>
      </c>
      <c r="C69" s="261"/>
      <c r="D69" s="20">
        <f t="shared" ref="D69:D70" si="21">E69+F69</f>
        <v>0</v>
      </c>
      <c r="E69" s="20"/>
      <c r="F69" s="20"/>
      <c r="G69" s="183"/>
      <c r="H69" s="183"/>
      <c r="I69" s="183"/>
      <c r="J69" s="183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3"/>
      <c r="V69" s="183"/>
      <c r="W69" s="183"/>
      <c r="X69" s="183"/>
      <c r="Y69" s="183"/>
      <c r="Z69" s="183"/>
      <c r="AA69" s="183"/>
      <c r="AB69" s="183"/>
      <c r="AC69" s="183"/>
      <c r="AD69" s="183"/>
      <c r="AE69" s="183"/>
      <c r="AF69" s="183"/>
      <c r="AG69" s="183"/>
      <c r="AH69" s="183"/>
      <c r="AI69" s="183"/>
      <c r="AJ69" s="183"/>
      <c r="AK69" s="183"/>
      <c r="AL69" s="183"/>
      <c r="AM69" s="183"/>
      <c r="AN69" s="183"/>
      <c r="AO69" s="183"/>
      <c r="AP69" s="183"/>
      <c r="AQ69" s="183"/>
      <c r="AR69" s="183"/>
      <c r="AS69" s="183"/>
      <c r="AT69" s="183"/>
      <c r="AU69" s="183"/>
      <c r="AV69" s="183"/>
      <c r="AW69" s="183"/>
      <c r="AX69" s="183"/>
      <c r="AY69" s="183"/>
      <c r="AZ69" s="183"/>
      <c r="BA69" s="183"/>
      <c r="BB69" s="183"/>
      <c r="BC69" s="183"/>
      <c r="BD69" s="183"/>
      <c r="BE69" s="183"/>
    </row>
    <row r="70" spans="1:57">
      <c r="A70" s="264">
        <v>1254</v>
      </c>
      <c r="B70" s="260" t="s">
        <v>667</v>
      </c>
      <c r="C70" s="261"/>
      <c r="D70" s="20">
        <f t="shared" si="21"/>
        <v>0</v>
      </c>
      <c r="E70" s="20"/>
      <c r="F70" s="20"/>
    </row>
    <row r="71" spans="1:57" ht="33" customHeight="1">
      <c r="A71" s="264">
        <v>1255</v>
      </c>
      <c r="B71" s="260" t="s">
        <v>668</v>
      </c>
      <c r="C71" s="261"/>
      <c r="D71" s="20">
        <f>E71+F71</f>
        <v>0</v>
      </c>
      <c r="E71" s="354">
        <v>0</v>
      </c>
      <c r="F71" s="20">
        <v>0</v>
      </c>
    </row>
    <row r="72" spans="1:57" ht="38.25">
      <c r="A72" s="264">
        <v>1256</v>
      </c>
      <c r="B72" s="260" t="s">
        <v>669</v>
      </c>
      <c r="C72" s="261"/>
      <c r="D72" s="20">
        <f>E72+F72</f>
        <v>0</v>
      </c>
      <c r="E72" s="20"/>
      <c r="F72" s="20"/>
    </row>
    <row r="73" spans="1:57" ht="51">
      <c r="A73" s="255">
        <v>1260</v>
      </c>
      <c r="B73" s="283" t="s">
        <v>670</v>
      </c>
      <c r="C73" s="275">
        <v>7332</v>
      </c>
      <c r="D73" s="258">
        <f>+D74+D75</f>
        <v>0</v>
      </c>
      <c r="E73" s="258">
        <f t="shared" ref="E73:F73" si="22">+E74+E75</f>
        <v>0</v>
      </c>
      <c r="F73" s="258">
        <f t="shared" si="22"/>
        <v>0</v>
      </c>
    </row>
    <row r="74" spans="1:57" s="241" customFormat="1" ht="38.25">
      <c r="A74" s="264">
        <v>1261</v>
      </c>
      <c r="B74" s="260" t="s">
        <v>671</v>
      </c>
      <c r="C74" s="261"/>
      <c r="D74" s="20">
        <f>E74+F74</f>
        <v>0</v>
      </c>
      <c r="E74" s="20">
        <v>0</v>
      </c>
      <c r="F74" s="20"/>
      <c r="G74" s="183"/>
      <c r="H74" s="183"/>
      <c r="I74" s="183"/>
      <c r="J74" s="183"/>
      <c r="K74" s="183"/>
      <c r="L74" s="183"/>
      <c r="M74" s="183"/>
      <c r="N74" s="183"/>
      <c r="O74" s="183"/>
      <c r="P74" s="183"/>
      <c r="Q74" s="183"/>
      <c r="R74" s="183"/>
      <c r="S74" s="183"/>
      <c r="T74" s="183"/>
      <c r="U74" s="183"/>
      <c r="V74" s="183"/>
      <c r="W74" s="183"/>
      <c r="X74" s="183"/>
      <c r="Y74" s="183"/>
      <c r="Z74" s="183"/>
      <c r="AA74" s="183"/>
      <c r="AB74" s="183"/>
      <c r="AC74" s="183"/>
      <c r="AD74" s="183"/>
      <c r="AE74" s="183"/>
      <c r="AF74" s="183"/>
      <c r="AG74" s="183"/>
      <c r="AH74" s="183"/>
      <c r="AI74" s="183"/>
      <c r="AJ74" s="183"/>
      <c r="AK74" s="183"/>
      <c r="AL74" s="183"/>
      <c r="AM74" s="183"/>
      <c r="AN74" s="183"/>
      <c r="AO74" s="183"/>
      <c r="AP74" s="183"/>
      <c r="AQ74" s="183"/>
      <c r="AR74" s="183"/>
      <c r="AS74" s="183"/>
      <c r="AT74" s="183"/>
      <c r="AU74" s="183"/>
      <c r="AV74" s="183"/>
      <c r="AW74" s="183"/>
      <c r="AX74" s="183"/>
      <c r="AY74" s="183"/>
      <c r="AZ74" s="183"/>
      <c r="BA74" s="183"/>
      <c r="BB74" s="183"/>
      <c r="BC74" s="183"/>
      <c r="BD74" s="183"/>
      <c r="BE74" s="183"/>
    </row>
    <row r="75" spans="1:57" ht="38.25">
      <c r="A75" s="264">
        <v>1262</v>
      </c>
      <c r="B75" s="260" t="s">
        <v>672</v>
      </c>
      <c r="C75" s="261"/>
      <c r="D75" s="20">
        <f>E75+F75</f>
        <v>0</v>
      </c>
      <c r="E75" s="20"/>
      <c r="F75" s="20"/>
    </row>
    <row r="76" spans="1:57" ht="63.75">
      <c r="A76" s="247">
        <v>1300</v>
      </c>
      <c r="B76" s="287" t="s">
        <v>673</v>
      </c>
      <c r="C76" s="297">
        <v>7400</v>
      </c>
      <c r="D76" s="288">
        <f>+D77+D79+D81+D86+D90+D114+D117+D120+D123</f>
        <v>0</v>
      </c>
      <c r="E76" s="288">
        <f t="shared" ref="E76:F76" si="23">+E77+E79+E81+E86+E90+E114+E117+E120+E123</f>
        <v>0</v>
      </c>
      <c r="F76" s="288">
        <f t="shared" si="23"/>
        <v>0</v>
      </c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  <c r="AI76" s="241"/>
      <c r="AJ76" s="241"/>
      <c r="AK76" s="241"/>
      <c r="AL76" s="241"/>
      <c r="AM76" s="241"/>
      <c r="AN76" s="241"/>
      <c r="AO76" s="241"/>
      <c r="AP76" s="241"/>
      <c r="AQ76" s="241"/>
      <c r="AR76" s="241"/>
      <c r="AS76" s="241"/>
      <c r="AT76" s="241"/>
      <c r="AU76" s="241"/>
      <c r="AV76" s="241"/>
      <c r="AW76" s="241"/>
      <c r="AX76" s="241"/>
      <c r="AY76" s="241"/>
      <c r="AZ76" s="241"/>
      <c r="BA76" s="241"/>
      <c r="BB76" s="241"/>
      <c r="BC76" s="241"/>
      <c r="BD76" s="241"/>
      <c r="BE76" s="241"/>
    </row>
    <row r="77" spans="1:57" ht="25.5">
      <c r="A77" s="255">
        <v>1310</v>
      </c>
      <c r="B77" s="283" t="s">
        <v>674</v>
      </c>
      <c r="C77" s="257">
        <v>7411</v>
      </c>
      <c r="D77" s="270">
        <f>+D78</f>
        <v>0</v>
      </c>
      <c r="E77" s="270">
        <f t="shared" ref="E77:F77" si="24">+E78</f>
        <v>0</v>
      </c>
      <c r="F77" s="270">
        <f t="shared" si="24"/>
        <v>0</v>
      </c>
    </row>
    <row r="78" spans="1:57" ht="51">
      <c r="A78" s="264">
        <v>1311</v>
      </c>
      <c r="B78" s="260" t="s">
        <v>675</v>
      </c>
      <c r="C78" s="261"/>
      <c r="D78" s="20">
        <f>E78+F78</f>
        <v>0</v>
      </c>
      <c r="E78" s="20"/>
      <c r="F78" s="20"/>
      <c r="G78" s="241"/>
      <c r="H78" s="241"/>
      <c r="I78" s="241"/>
      <c r="J78" s="241"/>
      <c r="K78" s="241"/>
      <c r="L78" s="241"/>
      <c r="M78" s="241"/>
      <c r="N78" s="241"/>
      <c r="O78" s="241"/>
      <c r="P78" s="241"/>
      <c r="Q78" s="241"/>
      <c r="R78" s="241"/>
      <c r="S78" s="241"/>
      <c r="T78" s="241"/>
      <c r="U78" s="241"/>
      <c r="V78" s="241"/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  <c r="AI78" s="241"/>
      <c r="AJ78" s="241"/>
      <c r="AK78" s="241"/>
      <c r="AL78" s="241"/>
      <c r="AM78" s="241"/>
      <c r="AN78" s="241"/>
      <c r="AO78" s="241"/>
      <c r="AP78" s="241"/>
      <c r="AQ78" s="241"/>
      <c r="AR78" s="241"/>
      <c r="AS78" s="241"/>
      <c r="AT78" s="241"/>
      <c r="AU78" s="241"/>
      <c r="AV78" s="241"/>
      <c r="AW78" s="241"/>
      <c r="AX78" s="241"/>
      <c r="AY78" s="241"/>
      <c r="AZ78" s="241"/>
      <c r="BA78" s="241"/>
      <c r="BB78" s="241"/>
      <c r="BC78" s="241"/>
      <c r="BD78" s="241"/>
      <c r="BE78" s="241"/>
    </row>
    <row r="79" spans="1:57">
      <c r="A79" s="255">
        <v>1320</v>
      </c>
      <c r="B79" s="283" t="s">
        <v>676</v>
      </c>
      <c r="C79" s="257">
        <v>7412</v>
      </c>
      <c r="D79" s="258">
        <f>+D80</f>
        <v>0</v>
      </c>
      <c r="E79" s="258">
        <f t="shared" ref="E79:F79" si="25">+E80</f>
        <v>0</v>
      </c>
      <c r="F79" s="258">
        <f t="shared" si="25"/>
        <v>0</v>
      </c>
    </row>
    <row r="80" spans="1:57" s="241" customFormat="1" ht="38.25">
      <c r="A80" s="264">
        <v>1321</v>
      </c>
      <c r="B80" s="260" t="s">
        <v>609</v>
      </c>
      <c r="C80" s="261"/>
      <c r="D80" s="20">
        <f>E80+F80</f>
        <v>0</v>
      </c>
      <c r="E80" s="16"/>
      <c r="F80" s="16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83"/>
      <c r="AJ80" s="183"/>
      <c r="AK80" s="183"/>
      <c r="AL80" s="183"/>
      <c r="AM80" s="183"/>
      <c r="AN80" s="183"/>
      <c r="AO80" s="183"/>
      <c r="AP80" s="183"/>
      <c r="AQ80" s="183"/>
      <c r="AR80" s="183"/>
      <c r="AS80" s="183"/>
      <c r="AT80" s="183"/>
      <c r="AU80" s="183"/>
      <c r="AV80" s="183"/>
      <c r="AW80" s="183"/>
      <c r="AX80" s="183"/>
      <c r="AY80" s="183"/>
      <c r="AZ80" s="183"/>
      <c r="BA80" s="183"/>
      <c r="BB80" s="183"/>
      <c r="BC80" s="183"/>
      <c r="BD80" s="183"/>
      <c r="BE80" s="183"/>
    </row>
    <row r="81" spans="1:57" ht="38.25">
      <c r="A81" s="289">
        <v>1330</v>
      </c>
      <c r="B81" s="283" t="s">
        <v>677</v>
      </c>
      <c r="C81" s="290">
        <v>7415</v>
      </c>
      <c r="D81" s="258">
        <f>+D82+D83+D84+D85</f>
        <v>0</v>
      </c>
      <c r="E81" s="258">
        <f t="shared" ref="E81:F81" si="26">+E82+E83+E84+E85</f>
        <v>0</v>
      </c>
      <c r="F81" s="258">
        <f t="shared" si="26"/>
        <v>0</v>
      </c>
    </row>
    <row r="82" spans="1:57" ht="25.5">
      <c r="A82" s="264">
        <v>1331</v>
      </c>
      <c r="B82" s="260" t="s">
        <v>678</v>
      </c>
      <c r="C82" s="261"/>
      <c r="D82" s="20">
        <f>E82+F82</f>
        <v>0</v>
      </c>
      <c r="E82" s="20"/>
      <c r="F82" s="20">
        <v>0</v>
      </c>
      <c r="G82" s="241"/>
      <c r="H82" s="241"/>
      <c r="I82" s="241"/>
      <c r="J82" s="241"/>
      <c r="K82" s="241"/>
      <c r="L82" s="241"/>
      <c r="M82" s="241"/>
      <c r="N82" s="241"/>
      <c r="O82" s="241"/>
      <c r="P82" s="241"/>
      <c r="Q82" s="241"/>
      <c r="R82" s="241"/>
      <c r="S82" s="241"/>
      <c r="T82" s="241"/>
      <c r="U82" s="241"/>
      <c r="V82" s="241"/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  <c r="AN82" s="241"/>
      <c r="AO82" s="241"/>
      <c r="AP82" s="241"/>
      <c r="AQ82" s="241"/>
      <c r="AR82" s="241"/>
      <c r="AS82" s="241"/>
      <c r="AT82" s="241"/>
      <c r="AU82" s="241"/>
      <c r="AV82" s="241"/>
      <c r="AW82" s="241"/>
      <c r="AX82" s="241"/>
      <c r="AY82" s="241"/>
      <c r="AZ82" s="241"/>
      <c r="BA82" s="241"/>
      <c r="BB82" s="241"/>
      <c r="BC82" s="241"/>
      <c r="BD82" s="241"/>
      <c r="BE82" s="241"/>
    </row>
    <row r="83" spans="1:57" ht="38.25">
      <c r="A83" s="264">
        <v>1332</v>
      </c>
      <c r="B83" s="260" t="s">
        <v>679</v>
      </c>
      <c r="C83" s="261"/>
      <c r="D83" s="20">
        <f t="shared" ref="D83:D89" si="27">E83+F83</f>
        <v>0</v>
      </c>
      <c r="E83" s="20"/>
      <c r="F83" s="20"/>
      <c r="G83" s="241"/>
      <c r="H83" s="241"/>
      <c r="I83" s="241"/>
      <c r="J83" s="241"/>
      <c r="K83" s="241"/>
      <c r="L83" s="241"/>
      <c r="M83" s="241"/>
      <c r="N83" s="241"/>
      <c r="O83" s="241"/>
      <c r="P83" s="241"/>
      <c r="Q83" s="241"/>
      <c r="R83" s="241"/>
      <c r="S83" s="241"/>
      <c r="T83" s="241"/>
      <c r="U83" s="241"/>
      <c r="V83" s="241"/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P83" s="241"/>
      <c r="AQ83" s="241"/>
      <c r="AR83" s="241"/>
      <c r="AS83" s="241"/>
      <c r="AT83" s="241"/>
      <c r="AU83" s="241"/>
      <c r="AV83" s="241"/>
      <c r="AW83" s="241"/>
      <c r="AX83" s="241"/>
      <c r="AY83" s="241"/>
      <c r="AZ83" s="241"/>
      <c r="BA83" s="241"/>
      <c r="BB83" s="241"/>
      <c r="BC83" s="241"/>
      <c r="BD83" s="241"/>
      <c r="BE83" s="241"/>
    </row>
    <row r="84" spans="1:57" s="241" customFormat="1" ht="51">
      <c r="A84" s="264">
        <v>1333</v>
      </c>
      <c r="B84" s="260" t="s">
        <v>680</v>
      </c>
      <c r="C84" s="261"/>
      <c r="D84" s="20">
        <f t="shared" si="27"/>
        <v>0</v>
      </c>
      <c r="E84" s="20"/>
      <c r="F84" s="20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83"/>
      <c r="AJ84" s="183"/>
      <c r="AK84" s="183"/>
      <c r="AL84" s="183"/>
      <c r="AM84" s="183"/>
      <c r="AN84" s="183"/>
      <c r="AO84" s="183"/>
      <c r="AP84" s="183"/>
      <c r="AQ84" s="183"/>
      <c r="AR84" s="183"/>
      <c r="AS84" s="183"/>
      <c r="AT84" s="183"/>
      <c r="AU84" s="183"/>
      <c r="AV84" s="183"/>
      <c r="AW84" s="183"/>
      <c r="AX84" s="183"/>
      <c r="AY84" s="183"/>
      <c r="AZ84" s="183"/>
      <c r="BA84" s="183"/>
      <c r="BB84" s="183"/>
      <c r="BC84" s="183"/>
      <c r="BD84" s="183"/>
      <c r="BE84" s="183"/>
    </row>
    <row r="85" spans="1:57">
      <c r="A85" s="264">
        <v>1334</v>
      </c>
      <c r="B85" s="260" t="s">
        <v>610</v>
      </c>
      <c r="C85" s="261"/>
      <c r="D85" s="20">
        <f t="shared" si="27"/>
        <v>0</v>
      </c>
      <c r="E85" s="16"/>
      <c r="F85" s="16"/>
    </row>
    <row r="86" spans="1:57" ht="63.75">
      <c r="A86" s="255">
        <v>1340</v>
      </c>
      <c r="B86" s="256" t="s">
        <v>681</v>
      </c>
      <c r="C86" s="257">
        <v>7421</v>
      </c>
      <c r="D86" s="258">
        <f>+D87+D88+D89</f>
        <v>0</v>
      </c>
      <c r="E86" s="258">
        <f t="shared" ref="E86:F86" si="28">+E87+E88+E89</f>
        <v>0</v>
      </c>
      <c r="F86" s="258">
        <f t="shared" si="28"/>
        <v>0</v>
      </c>
      <c r="G86" s="241"/>
      <c r="H86" s="241"/>
      <c r="I86" s="241"/>
      <c r="J86" s="241"/>
      <c r="K86" s="241"/>
      <c r="L86" s="241"/>
      <c r="M86" s="241"/>
      <c r="N86" s="241"/>
      <c r="O86" s="241"/>
      <c r="P86" s="241"/>
      <c r="Q86" s="241"/>
      <c r="R86" s="241"/>
      <c r="S86" s="241"/>
      <c r="T86" s="241"/>
      <c r="U86" s="241"/>
      <c r="V86" s="241"/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P86" s="241"/>
      <c r="AQ86" s="241"/>
      <c r="AR86" s="241"/>
      <c r="AS86" s="241"/>
      <c r="AT86" s="241"/>
      <c r="AU86" s="241"/>
      <c r="AV86" s="241"/>
      <c r="AW86" s="241"/>
      <c r="AX86" s="241"/>
      <c r="AY86" s="241"/>
      <c r="AZ86" s="241"/>
      <c r="BA86" s="241"/>
      <c r="BB86" s="241"/>
      <c r="BC86" s="241"/>
      <c r="BD86" s="241"/>
      <c r="BE86" s="241"/>
    </row>
    <row r="87" spans="1:57" ht="89.25">
      <c r="A87" s="264">
        <v>1341</v>
      </c>
      <c r="B87" s="260" t="s">
        <v>682</v>
      </c>
      <c r="C87" s="261"/>
      <c r="D87" s="20">
        <f t="shared" si="27"/>
        <v>0</v>
      </c>
      <c r="E87" s="20"/>
      <c r="F87" s="20"/>
    </row>
    <row r="88" spans="1:57" ht="57.75" customHeight="1">
      <c r="A88" s="264">
        <v>1342</v>
      </c>
      <c r="B88" s="260" t="s">
        <v>683</v>
      </c>
      <c r="C88" s="261"/>
      <c r="D88" s="20">
        <f t="shared" si="27"/>
        <v>0</v>
      </c>
      <c r="E88" s="20"/>
      <c r="F88" s="20">
        <v>0</v>
      </c>
    </row>
    <row r="89" spans="1:57" s="241" customFormat="1" ht="63.75" customHeight="1">
      <c r="A89" s="264">
        <v>1343</v>
      </c>
      <c r="B89" s="260" t="s">
        <v>684</v>
      </c>
      <c r="C89" s="261"/>
      <c r="D89" s="20">
        <f t="shared" si="27"/>
        <v>0</v>
      </c>
      <c r="E89" s="20"/>
      <c r="F89" s="20"/>
    </row>
    <row r="90" spans="1:57" ht="38.25">
      <c r="A90" s="255">
        <v>1350</v>
      </c>
      <c r="B90" s="256" t="s">
        <v>685</v>
      </c>
      <c r="C90" s="257">
        <v>7422</v>
      </c>
      <c r="D90" s="258">
        <f>+D91+D112+D113</f>
        <v>0</v>
      </c>
      <c r="E90" s="258">
        <f t="shared" ref="E90:F90" si="29">+E91+E112+E113</f>
        <v>0</v>
      </c>
      <c r="F90" s="258">
        <f t="shared" si="29"/>
        <v>0</v>
      </c>
    </row>
    <row r="91" spans="1:57" ht="89.25">
      <c r="A91" s="276">
        <v>1351</v>
      </c>
      <c r="B91" s="277" t="s">
        <v>686</v>
      </c>
      <c r="C91" s="278"/>
      <c r="D91" s="291">
        <f>+D92+D93+D94+D95+D96+D97+D98+D99+D100+D101+D102+D103+D104+D105+D106+D107+D108+D109+D110+D111</f>
        <v>0</v>
      </c>
      <c r="E91" s="291">
        <f t="shared" ref="E91:F91" si="30">+E92+E93+E94+E95+E96+E97+E98+E99+E100+E101+E102+E103+E104+E105+E106+E107+E108+E109+E110+E111</f>
        <v>0</v>
      </c>
      <c r="F91" s="291">
        <f t="shared" si="30"/>
        <v>0</v>
      </c>
    </row>
    <row r="92" spans="1:57" s="241" customFormat="1" ht="63.75">
      <c r="A92" s="264">
        <v>13501</v>
      </c>
      <c r="B92" s="260" t="s">
        <v>687</v>
      </c>
      <c r="C92" s="261"/>
      <c r="D92" s="20">
        <f t="shared" ref="D92:D126" si="31">E92+F92</f>
        <v>0</v>
      </c>
      <c r="E92" s="20"/>
      <c r="F92" s="20">
        <v>0</v>
      </c>
      <c r="G92" s="183"/>
      <c r="H92" s="183"/>
      <c r="I92" s="183"/>
      <c r="J92" s="183"/>
      <c r="K92" s="183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183"/>
      <c r="W92" s="183"/>
      <c r="X92" s="183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83"/>
      <c r="AJ92" s="183"/>
      <c r="AK92" s="183"/>
      <c r="AL92" s="183"/>
      <c r="AM92" s="183"/>
      <c r="AN92" s="183"/>
      <c r="AO92" s="183"/>
      <c r="AP92" s="183"/>
      <c r="AQ92" s="183"/>
      <c r="AR92" s="183"/>
      <c r="AS92" s="183"/>
      <c r="AT92" s="183"/>
      <c r="AU92" s="183"/>
      <c r="AV92" s="183"/>
      <c r="AW92" s="183"/>
      <c r="AX92" s="183"/>
      <c r="AY92" s="183"/>
      <c r="AZ92" s="183"/>
      <c r="BA92" s="183"/>
      <c r="BB92" s="183"/>
      <c r="BC92" s="183"/>
      <c r="BD92" s="183"/>
      <c r="BE92" s="183"/>
    </row>
    <row r="93" spans="1:57" ht="114.75">
      <c r="A93" s="264">
        <v>13502</v>
      </c>
      <c r="B93" s="260" t="s">
        <v>688</v>
      </c>
      <c r="C93" s="261"/>
      <c r="D93" s="20">
        <f t="shared" si="31"/>
        <v>0</v>
      </c>
      <c r="E93" s="20"/>
      <c r="F93" s="20">
        <v>0</v>
      </c>
    </row>
    <row r="94" spans="1:57" ht="51">
      <c r="A94" s="264">
        <v>13503</v>
      </c>
      <c r="B94" s="260" t="s">
        <v>689</v>
      </c>
      <c r="C94" s="261"/>
      <c r="D94" s="20">
        <f t="shared" si="31"/>
        <v>0</v>
      </c>
      <c r="E94" s="20"/>
      <c r="F94" s="20">
        <v>0</v>
      </c>
    </row>
    <row r="95" spans="1:57" s="241" customFormat="1" ht="63.75">
      <c r="A95" s="264">
        <v>13504</v>
      </c>
      <c r="B95" s="260" t="s">
        <v>690</v>
      </c>
      <c r="C95" s="261"/>
      <c r="D95" s="20">
        <f t="shared" si="31"/>
        <v>0</v>
      </c>
      <c r="E95" s="16"/>
      <c r="F95" s="16"/>
      <c r="G95" s="183"/>
      <c r="H95" s="183"/>
      <c r="I95" s="183"/>
      <c r="J95" s="183"/>
      <c r="K95" s="183"/>
      <c r="L95" s="183"/>
      <c r="M95" s="183"/>
      <c r="N95" s="183"/>
      <c r="O95" s="183"/>
      <c r="P95" s="183"/>
      <c r="Q95" s="183"/>
      <c r="R95" s="183"/>
      <c r="S95" s="183"/>
      <c r="T95" s="183"/>
      <c r="U95" s="183"/>
      <c r="V95" s="183"/>
      <c r="W95" s="183"/>
      <c r="X95" s="183"/>
      <c r="Y95" s="183"/>
      <c r="Z95" s="183"/>
      <c r="AA95" s="183"/>
      <c r="AB95" s="183"/>
      <c r="AC95" s="183"/>
      <c r="AD95" s="183"/>
      <c r="AE95" s="183"/>
      <c r="AF95" s="183"/>
      <c r="AG95" s="183"/>
      <c r="AH95" s="183"/>
      <c r="AI95" s="183"/>
      <c r="AJ95" s="183"/>
      <c r="AK95" s="183"/>
      <c r="AL95" s="183"/>
      <c r="AM95" s="183"/>
      <c r="AN95" s="183"/>
      <c r="AO95" s="183"/>
      <c r="AP95" s="183"/>
      <c r="AQ95" s="183"/>
      <c r="AR95" s="183"/>
      <c r="AS95" s="183"/>
      <c r="AT95" s="183"/>
      <c r="AU95" s="183"/>
      <c r="AV95" s="183"/>
      <c r="AW95" s="183"/>
      <c r="AX95" s="183"/>
      <c r="AY95" s="183"/>
      <c r="AZ95" s="183"/>
    </row>
    <row r="96" spans="1:57" s="241" customFormat="1" ht="25.5">
      <c r="A96" s="264">
        <v>13505</v>
      </c>
      <c r="B96" s="260" t="s">
        <v>691</v>
      </c>
      <c r="C96" s="261"/>
      <c r="D96" s="20">
        <f t="shared" si="31"/>
        <v>0</v>
      </c>
      <c r="E96" s="16"/>
      <c r="F96" s="16"/>
      <c r="G96" s="183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  <c r="AA96" s="183"/>
      <c r="AB96" s="183"/>
      <c r="AC96" s="183"/>
      <c r="AD96" s="183"/>
      <c r="AE96" s="183"/>
      <c r="AF96" s="183"/>
      <c r="AG96" s="183"/>
      <c r="AH96" s="183"/>
      <c r="AI96" s="183"/>
      <c r="AJ96" s="183"/>
      <c r="AK96" s="183"/>
      <c r="AL96" s="183"/>
      <c r="AM96" s="183"/>
      <c r="AN96" s="183"/>
      <c r="AO96" s="183"/>
      <c r="AP96" s="183"/>
      <c r="AQ96" s="183"/>
      <c r="AR96" s="183"/>
      <c r="AS96" s="183"/>
      <c r="AT96" s="183"/>
      <c r="AU96" s="183"/>
      <c r="AV96" s="183"/>
      <c r="AW96" s="183"/>
      <c r="AX96" s="183"/>
      <c r="AY96" s="183"/>
      <c r="AZ96" s="183"/>
    </row>
    <row r="97" spans="1:6" ht="25.5">
      <c r="A97" s="264">
        <v>13506</v>
      </c>
      <c r="B97" s="260" t="s">
        <v>692</v>
      </c>
      <c r="C97" s="261"/>
      <c r="D97" s="20">
        <f t="shared" si="31"/>
        <v>0</v>
      </c>
      <c r="E97" s="16"/>
      <c r="F97" s="16"/>
    </row>
    <row r="98" spans="1:6" ht="38.25">
      <c r="A98" s="264">
        <v>13507</v>
      </c>
      <c r="B98" s="260" t="s">
        <v>693</v>
      </c>
      <c r="C98" s="261"/>
      <c r="D98" s="20">
        <f t="shared" si="31"/>
        <v>0</v>
      </c>
      <c r="E98" s="16"/>
      <c r="F98" s="16"/>
    </row>
    <row r="99" spans="1:6" ht="76.5">
      <c r="A99" s="264">
        <v>13508</v>
      </c>
      <c r="B99" s="260" t="s">
        <v>694</v>
      </c>
      <c r="C99" s="261"/>
      <c r="D99" s="20">
        <f t="shared" si="31"/>
        <v>0</v>
      </c>
      <c r="E99" s="16"/>
      <c r="F99" s="16"/>
    </row>
    <row r="100" spans="1:6">
      <c r="A100" s="264">
        <v>13509</v>
      </c>
      <c r="B100" s="260" t="s">
        <v>695</v>
      </c>
      <c r="C100" s="261"/>
      <c r="D100" s="20">
        <f t="shared" si="31"/>
        <v>0</v>
      </c>
      <c r="E100" s="16"/>
      <c r="F100" s="16"/>
    </row>
    <row r="101" spans="1:6" ht="51">
      <c r="A101" s="264">
        <v>13510</v>
      </c>
      <c r="B101" s="260" t="s">
        <v>696</v>
      </c>
      <c r="C101" s="261"/>
      <c r="D101" s="20">
        <f t="shared" si="31"/>
        <v>0</v>
      </c>
      <c r="E101" s="16"/>
      <c r="F101" s="16"/>
    </row>
    <row r="102" spans="1:6" ht="89.25">
      <c r="A102" s="264">
        <v>13511</v>
      </c>
      <c r="B102" s="260" t="s">
        <v>697</v>
      </c>
      <c r="C102" s="261"/>
      <c r="D102" s="20">
        <f t="shared" si="31"/>
        <v>0</v>
      </c>
      <c r="E102" s="16"/>
      <c r="F102" s="16"/>
    </row>
    <row r="103" spans="1:6" ht="38.25">
      <c r="A103" s="264">
        <v>13512</v>
      </c>
      <c r="B103" s="260" t="s">
        <v>698</v>
      </c>
      <c r="C103" s="261"/>
      <c r="D103" s="20">
        <f t="shared" si="31"/>
        <v>0</v>
      </c>
      <c r="E103" s="16"/>
      <c r="F103" s="16"/>
    </row>
    <row r="104" spans="1:6" ht="25.5">
      <c r="A104" s="264">
        <v>13513</v>
      </c>
      <c r="B104" s="260" t="s">
        <v>699</v>
      </c>
      <c r="C104" s="261"/>
      <c r="D104" s="20">
        <f t="shared" si="31"/>
        <v>0</v>
      </c>
      <c r="E104" s="16"/>
      <c r="F104" s="16"/>
    </row>
    <row r="105" spans="1:6" ht="51">
      <c r="A105" s="264">
        <v>13514</v>
      </c>
      <c r="B105" s="260" t="s">
        <v>700</v>
      </c>
      <c r="C105" s="261"/>
      <c r="D105" s="20">
        <f t="shared" si="31"/>
        <v>0</v>
      </c>
      <c r="E105" s="16"/>
      <c r="F105" s="16"/>
    </row>
    <row r="106" spans="1:6" ht="76.5">
      <c r="A106" s="264">
        <v>13515</v>
      </c>
      <c r="B106" s="260" t="s">
        <v>701</v>
      </c>
      <c r="C106" s="261"/>
      <c r="D106" s="20">
        <f t="shared" si="31"/>
        <v>0</v>
      </c>
      <c r="E106" s="16"/>
      <c r="F106" s="16"/>
    </row>
    <row r="107" spans="1:6" ht="53.25" customHeight="1">
      <c r="A107" s="264">
        <v>13516</v>
      </c>
      <c r="B107" s="260" t="s">
        <v>702</v>
      </c>
      <c r="C107" s="261"/>
      <c r="D107" s="20">
        <f t="shared" si="31"/>
        <v>0</v>
      </c>
      <c r="E107" s="20"/>
      <c r="F107" s="16"/>
    </row>
    <row r="108" spans="1:6" ht="114.75">
      <c r="A108" s="264">
        <v>13517</v>
      </c>
      <c r="B108" s="260" t="s">
        <v>703</v>
      </c>
      <c r="C108" s="261"/>
      <c r="D108" s="20">
        <f t="shared" si="31"/>
        <v>0</v>
      </c>
      <c r="E108" s="16"/>
      <c r="F108" s="16"/>
    </row>
    <row r="109" spans="1:6" ht="25.5">
      <c r="A109" s="264">
        <v>13518</v>
      </c>
      <c r="B109" s="260" t="s">
        <v>704</v>
      </c>
      <c r="C109" s="261"/>
      <c r="D109" s="20">
        <f t="shared" si="31"/>
        <v>0</v>
      </c>
      <c r="E109" s="16"/>
      <c r="F109" s="16"/>
    </row>
    <row r="110" spans="1:6" ht="25.5">
      <c r="A110" s="264">
        <v>13519</v>
      </c>
      <c r="B110" s="260" t="s">
        <v>705</v>
      </c>
      <c r="C110" s="261"/>
      <c r="D110" s="20">
        <f t="shared" si="31"/>
        <v>0</v>
      </c>
      <c r="E110" s="16"/>
      <c r="F110" s="16"/>
    </row>
    <row r="111" spans="1:6">
      <c r="A111" s="264">
        <v>13520</v>
      </c>
      <c r="B111" s="260" t="s">
        <v>706</v>
      </c>
      <c r="C111" s="261"/>
      <c r="D111" s="20">
        <f t="shared" si="31"/>
        <v>0</v>
      </c>
      <c r="E111" s="20"/>
      <c r="F111" s="20">
        <v>0</v>
      </c>
    </row>
    <row r="112" spans="1:6" ht="38.25">
      <c r="A112" s="264">
        <v>1352</v>
      </c>
      <c r="B112" s="260" t="s">
        <v>707</v>
      </c>
      <c r="C112" s="261"/>
      <c r="D112" s="20">
        <f t="shared" si="31"/>
        <v>0</v>
      </c>
      <c r="E112" s="16"/>
      <c r="F112" s="16"/>
    </row>
    <row r="113" spans="1:6" ht="25.5">
      <c r="A113" s="264">
        <v>1353</v>
      </c>
      <c r="B113" s="260" t="s">
        <v>708</v>
      </c>
      <c r="C113" s="261"/>
      <c r="D113" s="20">
        <f t="shared" si="31"/>
        <v>0</v>
      </c>
      <c r="E113" s="16"/>
      <c r="F113" s="16"/>
    </row>
    <row r="114" spans="1:6" ht="38.25">
      <c r="A114" s="255">
        <v>1360</v>
      </c>
      <c r="B114" s="256" t="s">
        <v>709</v>
      </c>
      <c r="C114" s="257">
        <v>7431</v>
      </c>
      <c r="D114" s="258">
        <f>D115+D116</f>
        <v>0</v>
      </c>
      <c r="E114" s="258">
        <f t="shared" ref="E114:F114" si="32">E115+E116</f>
        <v>0</v>
      </c>
      <c r="F114" s="258">
        <f t="shared" si="32"/>
        <v>0</v>
      </c>
    </row>
    <row r="115" spans="1:6" ht="51">
      <c r="A115" s="264">
        <v>1361</v>
      </c>
      <c r="B115" s="260" t="s">
        <v>611</v>
      </c>
      <c r="C115" s="261"/>
      <c r="D115" s="20">
        <f t="shared" si="31"/>
        <v>0</v>
      </c>
      <c r="E115" s="16"/>
      <c r="F115" s="16"/>
    </row>
    <row r="116" spans="1:6" ht="38.25">
      <c r="A116" s="264">
        <v>1362</v>
      </c>
      <c r="B116" s="260" t="s">
        <v>710</v>
      </c>
      <c r="C116" s="261"/>
      <c r="D116" s="20">
        <f t="shared" si="31"/>
        <v>0</v>
      </c>
      <c r="E116" s="16"/>
      <c r="F116" s="16"/>
    </row>
    <row r="117" spans="1:6" ht="63.75">
      <c r="A117" s="255">
        <v>1370</v>
      </c>
      <c r="B117" s="256" t="s">
        <v>711</v>
      </c>
      <c r="C117" s="257">
        <v>7441</v>
      </c>
      <c r="D117" s="258">
        <f>+D118+D119</f>
        <v>0</v>
      </c>
      <c r="E117" s="258">
        <f t="shared" ref="E117:F117" si="33">+E118+E119</f>
        <v>0</v>
      </c>
      <c r="F117" s="258">
        <f t="shared" si="33"/>
        <v>0</v>
      </c>
    </row>
    <row r="118" spans="1:6" ht="102">
      <c r="A118" s="264">
        <v>1371</v>
      </c>
      <c r="B118" s="260" t="s">
        <v>712</v>
      </c>
      <c r="C118" s="261"/>
      <c r="D118" s="20">
        <f t="shared" si="31"/>
        <v>0</v>
      </c>
      <c r="E118" s="20"/>
      <c r="F118" s="20"/>
    </row>
    <row r="119" spans="1:6" ht="107.25" customHeight="1">
      <c r="A119" s="264">
        <v>1372</v>
      </c>
      <c r="B119" s="260" t="s">
        <v>713</v>
      </c>
      <c r="C119" s="261"/>
      <c r="D119" s="20">
        <f t="shared" si="31"/>
        <v>0</v>
      </c>
      <c r="E119" s="20"/>
      <c r="F119" s="20">
        <v>0</v>
      </c>
    </row>
    <row r="120" spans="1:6" ht="63.75">
      <c r="A120" s="255">
        <v>1380</v>
      </c>
      <c r="B120" s="256" t="s">
        <v>714</v>
      </c>
      <c r="C120" s="257">
        <v>7442</v>
      </c>
      <c r="D120" s="258">
        <f>+D121+D122</f>
        <v>0</v>
      </c>
      <c r="E120" s="258">
        <f t="shared" ref="E120:F120" si="34">+E121+E122</f>
        <v>0</v>
      </c>
      <c r="F120" s="258">
        <f t="shared" si="34"/>
        <v>0</v>
      </c>
    </row>
    <row r="121" spans="1:6" ht="114.75">
      <c r="A121" s="264">
        <v>1381</v>
      </c>
      <c r="B121" s="260" t="s">
        <v>715</v>
      </c>
      <c r="C121" s="261"/>
      <c r="D121" s="20">
        <f t="shared" si="31"/>
        <v>0</v>
      </c>
      <c r="E121" s="16"/>
      <c r="F121" s="16"/>
    </row>
    <row r="122" spans="1:6" ht="114.75">
      <c r="A122" s="264">
        <v>1382</v>
      </c>
      <c r="B122" s="260" t="s">
        <v>716</v>
      </c>
      <c r="C122" s="261"/>
      <c r="D122" s="20">
        <f t="shared" si="31"/>
        <v>0</v>
      </c>
      <c r="E122" s="16"/>
      <c r="F122" s="16"/>
    </row>
    <row r="123" spans="1:6" ht="38.25">
      <c r="A123" s="255">
        <v>1390</v>
      </c>
      <c r="B123" s="256" t="s">
        <v>717</v>
      </c>
      <c r="C123" s="257">
        <v>7451</v>
      </c>
      <c r="D123" s="258">
        <f t="shared" ref="D123:E123" si="35">D124+D125+D126</f>
        <v>0</v>
      </c>
      <c r="E123" s="258">
        <f t="shared" si="35"/>
        <v>0</v>
      </c>
      <c r="F123" s="258">
        <f>F124+F125+F126</f>
        <v>0</v>
      </c>
    </row>
    <row r="124" spans="1:6" ht="25.5">
      <c r="A124" s="264">
        <v>1391</v>
      </c>
      <c r="B124" s="260" t="s">
        <v>718</v>
      </c>
      <c r="C124" s="261"/>
      <c r="D124" s="20">
        <f t="shared" si="31"/>
        <v>0</v>
      </c>
      <c r="E124" s="16"/>
      <c r="F124" s="16"/>
    </row>
    <row r="125" spans="1:6" ht="29.25" customHeight="1">
      <c r="A125" s="264">
        <v>1392</v>
      </c>
      <c r="B125" s="260" t="s">
        <v>612</v>
      </c>
      <c r="C125" s="261"/>
      <c r="D125" s="20">
        <f t="shared" si="31"/>
        <v>0</v>
      </c>
      <c r="E125" s="20">
        <v>0</v>
      </c>
      <c r="F125" s="20"/>
    </row>
    <row r="126" spans="1:6" ht="38.25">
      <c r="A126" s="264">
        <v>1393</v>
      </c>
      <c r="B126" s="260" t="s">
        <v>613</v>
      </c>
      <c r="C126" s="261"/>
      <c r="D126" s="20">
        <f t="shared" si="31"/>
        <v>0</v>
      </c>
      <c r="E126" s="16"/>
      <c r="F126" s="16"/>
    </row>
    <row r="155" spans="3:3">
      <c r="C155" s="183"/>
    </row>
    <row r="233" ht="13.5" customHeight="1"/>
    <row r="236" ht="16.5" customHeight="1"/>
    <row r="268" spans="3:3">
      <c r="C268" s="183"/>
    </row>
  </sheetData>
  <mergeCells count="21">
    <mergeCell ref="D8:F8"/>
    <mergeCell ref="A9:A10"/>
    <mergeCell ref="B9:B10"/>
    <mergeCell ref="C9:C10"/>
    <mergeCell ref="D9:D10"/>
    <mergeCell ref="E9:F9"/>
    <mergeCell ref="A6:F6"/>
    <mergeCell ref="D1:F1"/>
    <mergeCell ref="D2:F2"/>
    <mergeCell ref="D3:F3"/>
    <mergeCell ref="D4:F4"/>
    <mergeCell ref="A63:A65"/>
    <mergeCell ref="C63:C65"/>
    <mergeCell ref="D63:D65"/>
    <mergeCell ref="E63:E65"/>
    <mergeCell ref="F63:F65"/>
    <mergeCell ref="A67:A68"/>
    <mergeCell ref="C67:C68"/>
    <mergeCell ref="D67:D68"/>
    <mergeCell ref="E67:E68"/>
    <mergeCell ref="F67:F68"/>
  </mergeCells>
  <pageMargins left="0.14000000000000001" right="0" top="0.17" bottom="0.14000000000000001" header="0.15748031496063" footer="0.15748031496063"/>
  <pageSetup paperSize="9" scale="87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7">
    <tabColor theme="4" tint="0.39997558519241921"/>
  </sheetPr>
  <dimension ref="A1:IA1275"/>
  <sheetViews>
    <sheetView tabSelected="1" topLeftCell="K1" zoomScale="120" zoomScaleNormal="120" zoomScaleSheetLayoutView="100" workbookViewId="0">
      <selection activeCell="K1" sqref="K1:M1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7109375" style="38" customWidth="1"/>
    <col min="14" max="14" width="17.28515625" style="38" customWidth="1"/>
    <col min="15" max="15" width="17.140625" style="38" customWidth="1"/>
    <col min="16" max="16" width="16.28515625" style="4" customWidth="1"/>
    <col min="17" max="17" width="9.140625" style="432"/>
    <col min="18" max="18" width="14.7109375" style="432" customWidth="1"/>
    <col min="19" max="19" width="17.7109375" style="432" bestFit="1" customWidth="1"/>
    <col min="20" max="206" width="9.140625" style="432"/>
    <col min="207" max="16384" width="9.140625" style="4"/>
  </cols>
  <sheetData>
    <row r="1" spans="1:206">
      <c r="A1" s="4"/>
      <c r="B1" s="235"/>
      <c r="C1" s="4"/>
      <c r="D1" s="236"/>
      <c r="E1" s="236"/>
      <c r="F1" s="236"/>
      <c r="G1" s="236"/>
      <c r="H1" s="236"/>
      <c r="I1" s="4"/>
      <c r="J1" s="4"/>
      <c r="K1" s="428"/>
      <c r="L1" s="428"/>
      <c r="M1" s="428"/>
      <c r="N1" s="367" t="s">
        <v>789</v>
      </c>
      <c r="O1" s="367"/>
      <c r="P1" s="367"/>
    </row>
    <row r="2" spans="1:206">
      <c r="A2" s="4"/>
      <c r="B2" s="235"/>
      <c r="C2" s="4"/>
      <c r="D2" s="236"/>
      <c r="E2" s="236"/>
      <c r="F2" s="236"/>
      <c r="G2" s="236"/>
      <c r="H2" s="236"/>
      <c r="I2" s="4"/>
      <c r="J2" s="4"/>
      <c r="K2" s="428"/>
      <c r="L2" s="428"/>
      <c r="M2" s="428"/>
      <c r="N2" s="367" t="s">
        <v>599</v>
      </c>
      <c r="O2" s="367"/>
      <c r="P2" s="367"/>
    </row>
    <row r="3" spans="1:206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428"/>
      <c r="L3" s="428"/>
      <c r="M3" s="428"/>
      <c r="N3" s="367" t="s">
        <v>874</v>
      </c>
      <c r="O3" s="367"/>
      <c r="P3" s="367"/>
    </row>
    <row r="4" spans="1:206">
      <c r="A4" s="4"/>
      <c r="B4" s="235"/>
      <c r="C4" s="4"/>
      <c r="D4" s="236"/>
      <c r="E4" s="236"/>
      <c r="F4" s="236"/>
      <c r="G4" s="236"/>
      <c r="H4" s="236"/>
      <c r="I4" s="4"/>
      <c r="J4" s="4"/>
      <c r="K4" s="428"/>
      <c r="L4" s="428"/>
      <c r="M4" s="428"/>
      <c r="N4" s="367" t="s">
        <v>875</v>
      </c>
      <c r="O4" s="367"/>
      <c r="P4" s="367"/>
    </row>
    <row r="5" spans="1:206">
      <c r="A5" s="4"/>
      <c r="B5" s="235"/>
      <c r="C5" s="4"/>
      <c r="D5" s="236"/>
      <c r="E5" s="236"/>
      <c r="F5" s="236"/>
      <c r="G5" s="236"/>
      <c r="H5" s="236"/>
      <c r="I5" s="4"/>
      <c r="J5" s="4"/>
      <c r="K5" s="428"/>
      <c r="L5" s="428"/>
      <c r="M5" s="428"/>
      <c r="N5" s="431" t="s">
        <v>598</v>
      </c>
      <c r="O5" s="431"/>
      <c r="P5" s="431"/>
    </row>
    <row r="6" spans="1:206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06" ht="44.25" customHeight="1">
      <c r="A7" s="121" t="s">
        <v>490</v>
      </c>
      <c r="H7" s="418" t="s">
        <v>862</v>
      </c>
      <c r="I7" s="418"/>
      <c r="J7" s="418"/>
      <c r="K7" s="418"/>
      <c r="L7" s="418"/>
      <c r="M7" s="418"/>
      <c r="N7" s="418"/>
      <c r="O7" s="418"/>
      <c r="P7" s="418"/>
    </row>
    <row r="8" spans="1:206">
      <c r="A8" s="122"/>
      <c r="H8" s="136"/>
      <c r="I8" s="136"/>
      <c r="J8" s="136"/>
      <c r="K8" s="136"/>
      <c r="L8" s="136"/>
      <c r="M8" s="136"/>
      <c r="N8" s="136"/>
      <c r="O8" s="136"/>
    </row>
    <row r="9" spans="1:206">
      <c r="A9" s="122"/>
      <c r="I9" s="6"/>
      <c r="J9" s="42"/>
      <c r="K9" s="42"/>
      <c r="L9" s="7"/>
      <c r="M9" s="208"/>
      <c r="N9" s="233"/>
      <c r="O9" s="426" t="s">
        <v>97</v>
      </c>
      <c r="P9" s="426"/>
    </row>
    <row r="10" spans="1:206" ht="46.5" customHeight="1">
      <c r="A10" s="122"/>
      <c r="H10" s="427" t="s">
        <v>98</v>
      </c>
      <c r="I10" s="427" t="s">
        <v>99</v>
      </c>
      <c r="J10" s="429" t="s">
        <v>100</v>
      </c>
      <c r="K10" s="429" t="s">
        <v>101</v>
      </c>
      <c r="L10" s="430" t="s">
        <v>102</v>
      </c>
      <c r="M10" s="427" t="s">
        <v>103</v>
      </c>
      <c r="N10" s="373" t="s">
        <v>374</v>
      </c>
      <c r="O10" s="425" t="s">
        <v>375</v>
      </c>
      <c r="P10" s="425"/>
    </row>
    <row r="11" spans="1:206" s="9" customFormat="1" ht="32.25" customHeight="1">
      <c r="A11" s="122"/>
      <c r="B11" s="115"/>
      <c r="C11" s="116"/>
      <c r="D11" s="117"/>
      <c r="E11" s="118"/>
      <c r="F11" s="119"/>
      <c r="G11" s="120"/>
      <c r="H11" s="427"/>
      <c r="I11" s="427"/>
      <c r="J11" s="429"/>
      <c r="K11" s="429"/>
      <c r="L11" s="430"/>
      <c r="M11" s="427"/>
      <c r="N11" s="373"/>
      <c r="O11" s="2" t="s">
        <v>376</v>
      </c>
      <c r="P11" s="2" t="s">
        <v>377</v>
      </c>
      <c r="Q11" s="433"/>
      <c r="R11" s="434"/>
      <c r="S11" s="434"/>
      <c r="T11" s="433"/>
      <c r="U11" s="433"/>
      <c r="V11" s="433"/>
      <c r="W11" s="433"/>
      <c r="X11" s="433"/>
      <c r="Y11" s="433"/>
      <c r="Z11" s="433"/>
      <c r="AA11" s="433"/>
      <c r="AB11" s="433"/>
      <c r="AC11" s="433"/>
      <c r="AD11" s="433"/>
      <c r="AE11" s="433"/>
      <c r="AF11" s="433"/>
      <c r="AG11" s="433"/>
      <c r="AH11" s="433"/>
      <c r="AI11" s="433"/>
      <c r="AJ11" s="433"/>
      <c r="AK11" s="433"/>
      <c r="AL11" s="433"/>
      <c r="AM11" s="433"/>
      <c r="AN11" s="433"/>
      <c r="AO11" s="433"/>
      <c r="AP11" s="433"/>
      <c r="AQ11" s="433"/>
      <c r="AR11" s="433"/>
      <c r="AS11" s="433"/>
      <c r="AT11" s="433"/>
      <c r="AU11" s="433"/>
      <c r="AV11" s="433"/>
      <c r="AW11" s="433"/>
      <c r="AX11" s="433"/>
      <c r="AY11" s="433"/>
      <c r="AZ11" s="433"/>
      <c r="BA11" s="433"/>
      <c r="BB11" s="433"/>
      <c r="BC11" s="433"/>
      <c r="BD11" s="433"/>
      <c r="BE11" s="433"/>
      <c r="BF11" s="433"/>
      <c r="BG11" s="433"/>
      <c r="BH11" s="433"/>
      <c r="BI11" s="433"/>
      <c r="BJ11" s="433"/>
      <c r="BK11" s="433"/>
      <c r="BL11" s="433"/>
      <c r="BM11" s="433"/>
      <c r="BN11" s="433"/>
      <c r="BO11" s="433"/>
      <c r="BP11" s="433"/>
      <c r="BQ11" s="433"/>
      <c r="BR11" s="433"/>
      <c r="BS11" s="433"/>
      <c r="BT11" s="433"/>
      <c r="BU11" s="433"/>
      <c r="BV11" s="433"/>
      <c r="BW11" s="433"/>
      <c r="BX11" s="433"/>
      <c r="BY11" s="433"/>
      <c r="BZ11" s="433"/>
      <c r="CA11" s="433"/>
      <c r="CB11" s="433"/>
      <c r="CC11" s="433"/>
      <c r="CD11" s="433"/>
      <c r="CE11" s="433"/>
      <c r="CF11" s="433"/>
      <c r="CG11" s="433"/>
      <c r="CH11" s="433"/>
      <c r="CI11" s="433"/>
      <c r="CJ11" s="433"/>
      <c r="CK11" s="433"/>
      <c r="CL11" s="433"/>
      <c r="CM11" s="433"/>
      <c r="CN11" s="433"/>
      <c r="CO11" s="433"/>
      <c r="CP11" s="433"/>
      <c r="CQ11" s="433"/>
      <c r="CR11" s="433"/>
      <c r="CS11" s="433"/>
      <c r="CT11" s="433"/>
      <c r="CU11" s="433"/>
      <c r="CV11" s="433"/>
      <c r="CW11" s="433"/>
      <c r="CX11" s="433"/>
      <c r="CY11" s="433"/>
      <c r="CZ11" s="433"/>
      <c r="DA11" s="433"/>
      <c r="DB11" s="433"/>
      <c r="DC11" s="433"/>
      <c r="DD11" s="433"/>
      <c r="DE11" s="433"/>
      <c r="DF11" s="433"/>
      <c r="DG11" s="433"/>
      <c r="DH11" s="433"/>
      <c r="DI11" s="433"/>
      <c r="DJ11" s="433"/>
      <c r="DK11" s="433"/>
      <c r="DL11" s="433"/>
      <c r="DM11" s="433"/>
      <c r="DN11" s="433"/>
      <c r="DO11" s="433"/>
      <c r="DP11" s="433"/>
      <c r="DQ11" s="433"/>
      <c r="DR11" s="433"/>
      <c r="DS11" s="433"/>
      <c r="DT11" s="433"/>
      <c r="DU11" s="433"/>
      <c r="DV11" s="433"/>
      <c r="DW11" s="433"/>
      <c r="DX11" s="433"/>
      <c r="DY11" s="433"/>
      <c r="DZ11" s="433"/>
      <c r="EA11" s="433"/>
      <c r="EB11" s="433"/>
      <c r="EC11" s="433"/>
      <c r="ED11" s="433"/>
      <c r="EE11" s="433"/>
      <c r="EF11" s="433"/>
      <c r="EG11" s="433"/>
      <c r="EH11" s="433"/>
      <c r="EI11" s="433"/>
      <c r="EJ11" s="433"/>
      <c r="EK11" s="433"/>
      <c r="EL11" s="433"/>
      <c r="EM11" s="433"/>
      <c r="EN11" s="433"/>
      <c r="EO11" s="433"/>
      <c r="EP11" s="433"/>
      <c r="EQ11" s="433"/>
      <c r="ER11" s="433"/>
      <c r="ES11" s="433"/>
      <c r="ET11" s="433"/>
      <c r="EU11" s="433"/>
      <c r="EV11" s="433"/>
      <c r="EW11" s="433"/>
      <c r="EX11" s="433"/>
      <c r="EY11" s="433"/>
      <c r="EZ11" s="433"/>
      <c r="FA11" s="433"/>
      <c r="FB11" s="433"/>
      <c r="FC11" s="433"/>
      <c r="FD11" s="433"/>
      <c r="FE11" s="433"/>
      <c r="FF11" s="433"/>
      <c r="FG11" s="433"/>
      <c r="FH11" s="433"/>
      <c r="FI11" s="433"/>
      <c r="FJ11" s="433"/>
      <c r="FK11" s="433"/>
      <c r="FL11" s="433"/>
      <c r="FM11" s="433"/>
      <c r="FN11" s="433"/>
      <c r="FO11" s="433"/>
      <c r="FP11" s="433"/>
      <c r="FQ11" s="433"/>
      <c r="FR11" s="433"/>
      <c r="FS11" s="433"/>
      <c r="FT11" s="433"/>
      <c r="FU11" s="433"/>
      <c r="FV11" s="433"/>
      <c r="FW11" s="433"/>
      <c r="FX11" s="433"/>
      <c r="FY11" s="433"/>
      <c r="FZ11" s="433"/>
      <c r="GA11" s="433"/>
      <c r="GB11" s="433"/>
      <c r="GC11" s="433"/>
      <c r="GD11" s="433"/>
      <c r="GE11" s="433"/>
      <c r="GF11" s="433"/>
      <c r="GG11" s="433"/>
      <c r="GH11" s="433"/>
      <c r="GI11" s="433"/>
      <c r="GJ11" s="433"/>
      <c r="GK11" s="433"/>
      <c r="GL11" s="433"/>
      <c r="GM11" s="433"/>
      <c r="GN11" s="433"/>
      <c r="GO11" s="433"/>
      <c r="GP11" s="433"/>
      <c r="GQ11" s="433"/>
      <c r="GR11" s="433"/>
      <c r="GS11" s="433"/>
      <c r="GT11" s="433"/>
      <c r="GU11" s="433"/>
      <c r="GV11" s="433"/>
      <c r="GW11" s="433"/>
      <c r="GX11" s="433"/>
    </row>
    <row r="12" spans="1:206" s="14" customFormat="1">
      <c r="A12" s="122"/>
      <c r="B12" s="123"/>
      <c r="C12" s="124"/>
      <c r="D12" s="125"/>
      <c r="E12" s="126"/>
      <c r="F12" s="127"/>
      <c r="G12" s="128"/>
      <c r="H12" s="11">
        <v>1</v>
      </c>
      <c r="I12" s="11">
        <v>2</v>
      </c>
      <c r="J12" s="11">
        <v>3</v>
      </c>
      <c r="K12" s="11">
        <v>4</v>
      </c>
      <c r="L12" s="11">
        <v>5</v>
      </c>
      <c r="M12" s="12">
        <v>6</v>
      </c>
      <c r="N12" s="11">
        <v>7</v>
      </c>
      <c r="O12" s="11">
        <v>8</v>
      </c>
      <c r="P12" s="11" t="s">
        <v>600</v>
      </c>
      <c r="Q12" s="435"/>
      <c r="R12" s="435"/>
      <c r="S12" s="435"/>
      <c r="T12" s="435"/>
      <c r="U12" s="435"/>
      <c r="V12" s="435"/>
      <c r="W12" s="435"/>
      <c r="X12" s="435"/>
      <c r="Y12" s="435"/>
      <c r="Z12" s="435"/>
      <c r="AA12" s="435"/>
      <c r="AB12" s="435"/>
      <c r="AC12" s="435"/>
      <c r="AD12" s="435"/>
      <c r="AE12" s="435"/>
      <c r="AF12" s="435"/>
      <c r="AG12" s="435"/>
      <c r="AH12" s="435"/>
      <c r="AI12" s="435"/>
      <c r="AJ12" s="435"/>
      <c r="AK12" s="435"/>
      <c r="AL12" s="435"/>
      <c r="AM12" s="435"/>
      <c r="AN12" s="435"/>
      <c r="AO12" s="435"/>
      <c r="AP12" s="435"/>
      <c r="AQ12" s="435"/>
      <c r="AR12" s="435"/>
      <c r="AS12" s="435"/>
      <c r="AT12" s="435"/>
      <c r="AU12" s="435"/>
      <c r="AV12" s="435"/>
      <c r="AW12" s="435"/>
      <c r="AX12" s="435"/>
      <c r="AY12" s="435"/>
      <c r="AZ12" s="435"/>
      <c r="BA12" s="435"/>
      <c r="BB12" s="435"/>
      <c r="BC12" s="435"/>
      <c r="BD12" s="435"/>
      <c r="BE12" s="435"/>
      <c r="BF12" s="435"/>
      <c r="BG12" s="435"/>
      <c r="BH12" s="435"/>
      <c r="BI12" s="435"/>
      <c r="BJ12" s="435"/>
      <c r="BK12" s="435"/>
      <c r="BL12" s="435"/>
      <c r="BM12" s="435"/>
      <c r="BN12" s="435"/>
      <c r="BO12" s="435"/>
      <c r="BP12" s="435"/>
      <c r="BQ12" s="435"/>
      <c r="BR12" s="435"/>
      <c r="BS12" s="435"/>
      <c r="BT12" s="435"/>
      <c r="BU12" s="435"/>
      <c r="BV12" s="435"/>
      <c r="BW12" s="435"/>
      <c r="BX12" s="435"/>
      <c r="BY12" s="435"/>
      <c r="BZ12" s="435"/>
      <c r="CA12" s="435"/>
      <c r="CB12" s="435"/>
      <c r="CC12" s="435"/>
      <c r="CD12" s="435"/>
      <c r="CE12" s="435"/>
      <c r="CF12" s="435"/>
      <c r="CG12" s="435"/>
      <c r="CH12" s="435"/>
      <c r="CI12" s="435"/>
      <c r="CJ12" s="435"/>
      <c r="CK12" s="435"/>
      <c r="CL12" s="435"/>
      <c r="CM12" s="435"/>
      <c r="CN12" s="435"/>
      <c r="CO12" s="435"/>
      <c r="CP12" s="435"/>
      <c r="CQ12" s="435"/>
      <c r="CR12" s="435"/>
      <c r="CS12" s="435"/>
      <c r="CT12" s="435"/>
      <c r="CU12" s="435"/>
      <c r="CV12" s="435"/>
      <c r="CW12" s="435"/>
      <c r="CX12" s="435"/>
      <c r="CY12" s="435"/>
      <c r="CZ12" s="435"/>
      <c r="DA12" s="435"/>
      <c r="DB12" s="435"/>
      <c r="DC12" s="435"/>
      <c r="DD12" s="435"/>
      <c r="DE12" s="435"/>
      <c r="DF12" s="435"/>
      <c r="DG12" s="435"/>
      <c r="DH12" s="435"/>
      <c r="DI12" s="435"/>
      <c r="DJ12" s="435"/>
      <c r="DK12" s="435"/>
      <c r="DL12" s="435"/>
      <c r="DM12" s="435"/>
      <c r="DN12" s="435"/>
      <c r="DO12" s="435"/>
      <c r="DP12" s="435"/>
      <c r="DQ12" s="435"/>
      <c r="DR12" s="435"/>
      <c r="DS12" s="435"/>
      <c r="DT12" s="435"/>
      <c r="DU12" s="435"/>
      <c r="DV12" s="435"/>
      <c r="DW12" s="435"/>
      <c r="DX12" s="435"/>
      <c r="DY12" s="435"/>
      <c r="DZ12" s="435"/>
      <c r="EA12" s="435"/>
      <c r="EB12" s="435"/>
      <c r="EC12" s="435"/>
      <c r="ED12" s="435"/>
      <c r="EE12" s="435"/>
      <c r="EF12" s="435"/>
      <c r="EG12" s="435"/>
      <c r="EH12" s="435"/>
      <c r="EI12" s="435"/>
      <c r="EJ12" s="435"/>
      <c r="EK12" s="435"/>
      <c r="EL12" s="435"/>
      <c r="EM12" s="435"/>
      <c r="EN12" s="435"/>
      <c r="EO12" s="435"/>
      <c r="EP12" s="435"/>
      <c r="EQ12" s="435"/>
      <c r="ER12" s="435"/>
      <c r="ES12" s="435"/>
      <c r="ET12" s="435"/>
      <c r="EU12" s="435"/>
      <c r="EV12" s="435"/>
      <c r="EW12" s="435"/>
      <c r="EX12" s="435"/>
      <c r="EY12" s="435"/>
      <c r="EZ12" s="435"/>
      <c r="FA12" s="435"/>
      <c r="FB12" s="435"/>
      <c r="FC12" s="435"/>
      <c r="FD12" s="435"/>
      <c r="FE12" s="435"/>
      <c r="FF12" s="435"/>
      <c r="FG12" s="435"/>
      <c r="FH12" s="435"/>
      <c r="FI12" s="435"/>
      <c r="FJ12" s="435"/>
      <c r="FK12" s="435"/>
      <c r="FL12" s="435"/>
      <c r="FM12" s="435"/>
      <c r="FN12" s="435"/>
      <c r="FO12" s="435"/>
      <c r="FP12" s="435"/>
      <c r="FQ12" s="435"/>
      <c r="FR12" s="435"/>
      <c r="FS12" s="435"/>
      <c r="FT12" s="435"/>
      <c r="FU12" s="435"/>
      <c r="FV12" s="435"/>
      <c r="FW12" s="435"/>
      <c r="FX12" s="435"/>
      <c r="FY12" s="435"/>
      <c r="FZ12" s="435"/>
      <c r="GA12" s="435"/>
      <c r="GB12" s="435"/>
      <c r="GC12" s="435"/>
      <c r="GD12" s="435"/>
      <c r="GE12" s="435"/>
      <c r="GF12" s="435"/>
      <c r="GG12" s="435"/>
      <c r="GH12" s="435"/>
      <c r="GI12" s="435"/>
      <c r="GJ12" s="435"/>
      <c r="GK12" s="435"/>
      <c r="GL12" s="435"/>
      <c r="GM12" s="435"/>
      <c r="GN12" s="435"/>
      <c r="GO12" s="435"/>
      <c r="GP12" s="435"/>
      <c r="GQ12" s="435"/>
      <c r="GR12" s="435"/>
      <c r="GS12" s="435"/>
      <c r="GT12" s="435"/>
      <c r="GU12" s="435"/>
      <c r="GV12" s="435"/>
      <c r="GW12" s="435"/>
      <c r="GX12" s="435"/>
    </row>
    <row r="13" spans="1:206" s="160" customFormat="1" ht="21.6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O13+P13-O767</f>
        <v>250000</v>
      </c>
      <c r="O13" s="159">
        <f>+O14+O109+O141+O319+O406+O476+O489+O574+O669+O759</f>
        <v>0</v>
      </c>
      <c r="P13" s="159">
        <f>+P14+P109+P141+P319+P406+P476+P489+P574+P669+P759</f>
        <v>250000</v>
      </c>
      <c r="Q13" s="436"/>
      <c r="R13" s="437"/>
      <c r="S13" s="438"/>
      <c r="T13" s="436"/>
      <c r="U13" s="436"/>
      <c r="V13" s="436"/>
      <c r="W13" s="436"/>
      <c r="X13" s="436"/>
      <c r="Y13" s="436"/>
      <c r="Z13" s="436"/>
      <c r="AA13" s="436"/>
      <c r="AB13" s="436"/>
      <c r="AC13" s="436"/>
      <c r="AD13" s="436"/>
      <c r="AE13" s="436"/>
      <c r="AF13" s="436"/>
      <c r="AG13" s="436"/>
      <c r="AH13" s="436"/>
      <c r="AI13" s="436"/>
      <c r="AJ13" s="436"/>
      <c r="AK13" s="436"/>
      <c r="AL13" s="436"/>
      <c r="AM13" s="436"/>
      <c r="AN13" s="436"/>
      <c r="AO13" s="436"/>
      <c r="AP13" s="436"/>
      <c r="AQ13" s="436"/>
      <c r="AR13" s="436"/>
      <c r="AS13" s="436"/>
      <c r="AT13" s="436"/>
      <c r="AU13" s="436"/>
      <c r="AV13" s="436"/>
      <c r="AW13" s="436"/>
      <c r="AX13" s="436"/>
      <c r="AY13" s="436"/>
      <c r="AZ13" s="436"/>
      <c r="BA13" s="436"/>
      <c r="BB13" s="436"/>
      <c r="BC13" s="436"/>
      <c r="BD13" s="436"/>
      <c r="BE13" s="436"/>
      <c r="BF13" s="436"/>
      <c r="BG13" s="436"/>
      <c r="BH13" s="436"/>
      <c r="BI13" s="436"/>
      <c r="BJ13" s="436"/>
      <c r="BK13" s="436"/>
      <c r="BL13" s="436"/>
      <c r="BM13" s="436"/>
      <c r="BN13" s="436"/>
      <c r="BO13" s="436"/>
      <c r="BP13" s="436"/>
      <c r="BQ13" s="436"/>
      <c r="BR13" s="436"/>
      <c r="BS13" s="436"/>
      <c r="BT13" s="436"/>
      <c r="BU13" s="436"/>
      <c r="BV13" s="436"/>
      <c r="BW13" s="436"/>
      <c r="BX13" s="436"/>
      <c r="BY13" s="436"/>
      <c r="BZ13" s="436"/>
      <c r="CA13" s="436"/>
      <c r="CB13" s="436"/>
      <c r="CC13" s="436"/>
      <c r="CD13" s="436"/>
      <c r="CE13" s="436"/>
      <c r="CF13" s="436"/>
      <c r="CG13" s="436"/>
      <c r="CH13" s="436"/>
      <c r="CI13" s="436"/>
      <c r="CJ13" s="436"/>
      <c r="CK13" s="436"/>
      <c r="CL13" s="436"/>
      <c r="CM13" s="436"/>
      <c r="CN13" s="436"/>
      <c r="CO13" s="436"/>
      <c r="CP13" s="436"/>
      <c r="CQ13" s="436"/>
      <c r="CR13" s="436"/>
      <c r="CS13" s="436"/>
      <c r="CT13" s="436"/>
      <c r="CU13" s="436"/>
      <c r="CV13" s="436"/>
      <c r="CW13" s="436"/>
      <c r="CX13" s="436"/>
      <c r="CY13" s="436"/>
      <c r="CZ13" s="436"/>
      <c r="DA13" s="436"/>
      <c r="DB13" s="436"/>
      <c r="DC13" s="436"/>
      <c r="DD13" s="436"/>
      <c r="DE13" s="436"/>
      <c r="DF13" s="436"/>
      <c r="DG13" s="436"/>
      <c r="DH13" s="436"/>
      <c r="DI13" s="436"/>
      <c r="DJ13" s="436"/>
      <c r="DK13" s="436"/>
      <c r="DL13" s="436"/>
      <c r="DM13" s="436"/>
      <c r="DN13" s="436"/>
      <c r="DO13" s="436"/>
      <c r="DP13" s="436"/>
      <c r="DQ13" s="436"/>
      <c r="DR13" s="436"/>
      <c r="DS13" s="436"/>
      <c r="DT13" s="436"/>
      <c r="DU13" s="436"/>
      <c r="DV13" s="436"/>
      <c r="DW13" s="436"/>
      <c r="DX13" s="436"/>
      <c r="DY13" s="436"/>
      <c r="DZ13" s="436"/>
      <c r="EA13" s="436"/>
      <c r="EB13" s="436"/>
      <c r="EC13" s="436"/>
      <c r="ED13" s="436"/>
      <c r="EE13" s="436"/>
      <c r="EF13" s="436"/>
      <c r="EG13" s="436"/>
      <c r="EH13" s="436"/>
      <c r="EI13" s="436"/>
      <c r="EJ13" s="436"/>
      <c r="EK13" s="436"/>
      <c r="EL13" s="436"/>
      <c r="EM13" s="436"/>
      <c r="EN13" s="436"/>
      <c r="EO13" s="436"/>
      <c r="EP13" s="436"/>
      <c r="EQ13" s="436"/>
      <c r="ER13" s="436"/>
      <c r="ES13" s="436"/>
      <c r="ET13" s="436"/>
      <c r="EU13" s="436"/>
      <c r="EV13" s="436"/>
      <c r="EW13" s="436"/>
      <c r="EX13" s="436"/>
      <c r="EY13" s="436"/>
      <c r="EZ13" s="436"/>
      <c r="FA13" s="436"/>
      <c r="FB13" s="436"/>
      <c r="FC13" s="436"/>
      <c r="FD13" s="436"/>
      <c r="FE13" s="436"/>
      <c r="FF13" s="436"/>
      <c r="FG13" s="436"/>
      <c r="FH13" s="436"/>
      <c r="FI13" s="436"/>
      <c r="FJ13" s="436"/>
      <c r="FK13" s="436"/>
      <c r="FL13" s="436"/>
      <c r="FM13" s="436"/>
      <c r="FN13" s="436"/>
      <c r="FO13" s="436"/>
      <c r="FP13" s="436"/>
      <c r="FQ13" s="436"/>
      <c r="FR13" s="436"/>
      <c r="FS13" s="436"/>
      <c r="FT13" s="436"/>
      <c r="FU13" s="436"/>
      <c r="FV13" s="436"/>
      <c r="FW13" s="436"/>
      <c r="FX13" s="436"/>
      <c r="FY13" s="436"/>
      <c r="FZ13" s="436"/>
      <c r="GA13" s="436"/>
      <c r="GB13" s="436"/>
      <c r="GC13" s="436"/>
      <c r="GD13" s="436"/>
      <c r="GE13" s="436"/>
      <c r="GF13" s="436"/>
      <c r="GG13" s="436"/>
      <c r="GH13" s="436"/>
      <c r="GI13" s="436"/>
      <c r="GJ13" s="436"/>
      <c r="GK13" s="436"/>
      <c r="GL13" s="436"/>
      <c r="GM13" s="436"/>
      <c r="GN13" s="436"/>
      <c r="GO13" s="436"/>
      <c r="GP13" s="436"/>
      <c r="GQ13" s="436"/>
      <c r="GR13" s="436"/>
      <c r="GS13" s="436"/>
      <c r="GT13" s="436"/>
      <c r="GU13" s="436"/>
      <c r="GV13" s="436"/>
      <c r="GW13" s="436"/>
      <c r="GX13" s="436"/>
    </row>
    <row r="14" spans="1:206" s="180" customFormat="1" ht="28.5" hidden="1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436"/>
      <c r="R14" s="439"/>
      <c r="S14" s="438"/>
      <c r="T14" s="436"/>
      <c r="U14" s="436"/>
      <c r="V14" s="436"/>
      <c r="W14" s="436"/>
      <c r="X14" s="436"/>
      <c r="Y14" s="436"/>
      <c r="Z14" s="436"/>
      <c r="AA14" s="436"/>
      <c r="AB14" s="436"/>
      <c r="AC14" s="436"/>
      <c r="AD14" s="436"/>
      <c r="AE14" s="436"/>
      <c r="AF14" s="436"/>
      <c r="AG14" s="436"/>
      <c r="AH14" s="436"/>
      <c r="AI14" s="436"/>
      <c r="AJ14" s="436"/>
      <c r="AK14" s="436"/>
      <c r="AL14" s="436"/>
      <c r="AM14" s="436"/>
      <c r="AN14" s="436"/>
      <c r="AO14" s="436"/>
      <c r="AP14" s="436"/>
      <c r="AQ14" s="436"/>
      <c r="AR14" s="436"/>
      <c r="AS14" s="436"/>
      <c r="AT14" s="436"/>
      <c r="AU14" s="436"/>
      <c r="AV14" s="436"/>
      <c r="AW14" s="436"/>
      <c r="AX14" s="436"/>
      <c r="AY14" s="436"/>
      <c r="AZ14" s="436"/>
      <c r="BA14" s="436"/>
      <c r="BB14" s="436"/>
      <c r="BC14" s="436"/>
      <c r="BD14" s="436"/>
      <c r="BE14" s="436"/>
      <c r="BF14" s="436"/>
      <c r="BG14" s="436"/>
      <c r="BH14" s="436"/>
      <c r="BI14" s="436"/>
      <c r="BJ14" s="436"/>
      <c r="BK14" s="436"/>
      <c r="BL14" s="436"/>
      <c r="BM14" s="436"/>
      <c r="BN14" s="436"/>
      <c r="BO14" s="436"/>
      <c r="BP14" s="436"/>
      <c r="BQ14" s="436"/>
      <c r="BR14" s="436"/>
      <c r="BS14" s="436"/>
      <c r="BT14" s="436"/>
      <c r="BU14" s="436"/>
      <c r="BV14" s="436"/>
      <c r="BW14" s="436"/>
      <c r="BX14" s="436"/>
      <c r="BY14" s="436"/>
      <c r="BZ14" s="436"/>
      <c r="CA14" s="436"/>
      <c r="CB14" s="436"/>
      <c r="CC14" s="436"/>
      <c r="CD14" s="436"/>
      <c r="CE14" s="436"/>
      <c r="CF14" s="436"/>
      <c r="CG14" s="436"/>
      <c r="CH14" s="436"/>
      <c r="CI14" s="436"/>
      <c r="CJ14" s="436"/>
      <c r="CK14" s="436"/>
      <c r="CL14" s="436"/>
      <c r="CM14" s="436"/>
      <c r="CN14" s="436"/>
      <c r="CO14" s="436"/>
      <c r="CP14" s="436"/>
      <c r="CQ14" s="436"/>
      <c r="CR14" s="436"/>
      <c r="CS14" s="436"/>
      <c r="CT14" s="436"/>
      <c r="CU14" s="436"/>
      <c r="CV14" s="436"/>
      <c r="CW14" s="436"/>
      <c r="CX14" s="436"/>
      <c r="CY14" s="436"/>
      <c r="CZ14" s="436"/>
      <c r="DA14" s="436"/>
      <c r="DB14" s="436"/>
      <c r="DC14" s="436"/>
      <c r="DD14" s="436"/>
      <c r="DE14" s="436"/>
      <c r="DF14" s="436"/>
      <c r="DG14" s="436"/>
      <c r="DH14" s="436"/>
      <c r="DI14" s="436"/>
      <c r="DJ14" s="436"/>
      <c r="DK14" s="436"/>
      <c r="DL14" s="436"/>
      <c r="DM14" s="436"/>
      <c r="DN14" s="436"/>
      <c r="DO14" s="436"/>
      <c r="DP14" s="436"/>
      <c r="DQ14" s="436"/>
      <c r="DR14" s="436"/>
      <c r="DS14" s="436"/>
      <c r="DT14" s="436"/>
      <c r="DU14" s="436"/>
      <c r="DV14" s="436"/>
      <c r="DW14" s="436"/>
      <c r="DX14" s="436"/>
      <c r="DY14" s="436"/>
      <c r="DZ14" s="436"/>
      <c r="EA14" s="436"/>
      <c r="EB14" s="436"/>
      <c r="EC14" s="436"/>
      <c r="ED14" s="436"/>
      <c r="EE14" s="436"/>
      <c r="EF14" s="436"/>
      <c r="EG14" s="436"/>
      <c r="EH14" s="436"/>
      <c r="EI14" s="436"/>
      <c r="EJ14" s="436"/>
      <c r="EK14" s="436"/>
      <c r="EL14" s="436"/>
      <c r="EM14" s="436"/>
      <c r="EN14" s="436"/>
      <c r="EO14" s="436"/>
      <c r="EP14" s="436"/>
      <c r="EQ14" s="436"/>
      <c r="ER14" s="436"/>
      <c r="ES14" s="436"/>
      <c r="ET14" s="436"/>
      <c r="EU14" s="436"/>
      <c r="EV14" s="436"/>
      <c r="EW14" s="436"/>
      <c r="EX14" s="436"/>
      <c r="EY14" s="436"/>
      <c r="EZ14" s="436"/>
      <c r="FA14" s="436"/>
      <c r="FB14" s="436"/>
      <c r="FC14" s="436"/>
      <c r="FD14" s="436"/>
      <c r="FE14" s="436"/>
      <c r="FF14" s="436"/>
      <c r="FG14" s="436"/>
      <c r="FH14" s="436"/>
      <c r="FI14" s="436"/>
      <c r="FJ14" s="436"/>
      <c r="FK14" s="436"/>
      <c r="FL14" s="436"/>
      <c r="FM14" s="436"/>
      <c r="FN14" s="436"/>
      <c r="FO14" s="436"/>
      <c r="FP14" s="436"/>
      <c r="FQ14" s="436"/>
      <c r="FR14" s="436"/>
      <c r="FS14" s="436"/>
      <c r="FT14" s="436"/>
      <c r="FU14" s="436"/>
      <c r="FV14" s="436"/>
      <c r="FW14" s="436"/>
      <c r="FX14" s="436"/>
      <c r="FY14" s="436"/>
      <c r="FZ14" s="436"/>
      <c r="GA14" s="436"/>
      <c r="GB14" s="436"/>
      <c r="GC14" s="436"/>
      <c r="GD14" s="436"/>
      <c r="GE14" s="436"/>
      <c r="GF14" s="436"/>
      <c r="GG14" s="436"/>
      <c r="GH14" s="436"/>
      <c r="GI14" s="436"/>
      <c r="GJ14" s="436"/>
      <c r="GK14" s="436"/>
      <c r="GL14" s="436"/>
      <c r="GM14" s="436"/>
      <c r="GN14" s="436"/>
      <c r="GO14" s="436"/>
      <c r="GP14" s="436"/>
      <c r="GQ14" s="436"/>
      <c r="GR14" s="436"/>
      <c r="GS14" s="436"/>
      <c r="GT14" s="436"/>
      <c r="GU14" s="436"/>
      <c r="GV14" s="436"/>
      <c r="GW14" s="436"/>
      <c r="GX14" s="436"/>
    </row>
    <row r="15" spans="1:206" s="22" customFormat="1" hidden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436"/>
      <c r="R15" s="439"/>
      <c r="S15" s="438"/>
      <c r="T15" s="436"/>
      <c r="U15" s="436"/>
      <c r="V15" s="436"/>
      <c r="W15" s="436"/>
      <c r="X15" s="436"/>
      <c r="Y15" s="436"/>
      <c r="Z15" s="436"/>
      <c r="AA15" s="436"/>
      <c r="AB15" s="436"/>
      <c r="AC15" s="436"/>
      <c r="AD15" s="436"/>
      <c r="AE15" s="436"/>
      <c r="AF15" s="436"/>
      <c r="AG15" s="436"/>
      <c r="AH15" s="436"/>
      <c r="AI15" s="436"/>
      <c r="AJ15" s="436"/>
      <c r="AK15" s="436"/>
      <c r="AL15" s="436"/>
      <c r="AM15" s="436"/>
      <c r="AN15" s="436"/>
      <c r="AO15" s="436"/>
      <c r="AP15" s="436"/>
      <c r="AQ15" s="436"/>
      <c r="AR15" s="436"/>
      <c r="AS15" s="436"/>
      <c r="AT15" s="436"/>
      <c r="AU15" s="436"/>
      <c r="AV15" s="436"/>
      <c r="AW15" s="436"/>
      <c r="AX15" s="436"/>
      <c r="AY15" s="436"/>
      <c r="AZ15" s="436"/>
      <c r="BA15" s="436"/>
      <c r="BB15" s="436"/>
      <c r="BC15" s="436"/>
      <c r="BD15" s="436"/>
      <c r="BE15" s="436"/>
      <c r="BF15" s="436"/>
      <c r="BG15" s="436"/>
      <c r="BH15" s="436"/>
      <c r="BI15" s="436"/>
      <c r="BJ15" s="436"/>
      <c r="BK15" s="436"/>
      <c r="BL15" s="436"/>
      <c r="BM15" s="436"/>
      <c r="BN15" s="436"/>
      <c r="BO15" s="436"/>
      <c r="BP15" s="436"/>
      <c r="BQ15" s="436"/>
      <c r="BR15" s="436"/>
      <c r="BS15" s="436"/>
      <c r="BT15" s="436"/>
      <c r="BU15" s="436"/>
      <c r="BV15" s="436"/>
      <c r="BW15" s="436"/>
      <c r="BX15" s="436"/>
      <c r="BY15" s="436"/>
      <c r="BZ15" s="436"/>
      <c r="CA15" s="436"/>
      <c r="CB15" s="436"/>
      <c r="CC15" s="436"/>
      <c r="CD15" s="436"/>
      <c r="CE15" s="436"/>
      <c r="CF15" s="436"/>
      <c r="CG15" s="436"/>
      <c r="CH15" s="436"/>
      <c r="CI15" s="436"/>
      <c r="CJ15" s="436"/>
      <c r="CK15" s="436"/>
      <c r="CL15" s="436"/>
      <c r="CM15" s="436"/>
      <c r="CN15" s="436"/>
      <c r="CO15" s="436"/>
      <c r="CP15" s="436"/>
      <c r="CQ15" s="436"/>
      <c r="CR15" s="436"/>
      <c r="CS15" s="436"/>
      <c r="CT15" s="436"/>
      <c r="CU15" s="436"/>
      <c r="CV15" s="436"/>
      <c r="CW15" s="436"/>
      <c r="CX15" s="436"/>
      <c r="CY15" s="436"/>
      <c r="CZ15" s="436"/>
      <c r="DA15" s="436"/>
      <c r="DB15" s="436"/>
      <c r="DC15" s="436"/>
      <c r="DD15" s="436"/>
      <c r="DE15" s="436"/>
      <c r="DF15" s="436"/>
      <c r="DG15" s="436"/>
      <c r="DH15" s="436"/>
      <c r="DI15" s="436"/>
      <c r="DJ15" s="436"/>
      <c r="DK15" s="436"/>
      <c r="DL15" s="436"/>
      <c r="DM15" s="436"/>
      <c r="DN15" s="436"/>
      <c r="DO15" s="436"/>
      <c r="DP15" s="436"/>
      <c r="DQ15" s="436"/>
      <c r="DR15" s="436"/>
      <c r="DS15" s="436"/>
      <c r="DT15" s="436"/>
      <c r="DU15" s="436"/>
      <c r="DV15" s="436"/>
      <c r="DW15" s="436"/>
      <c r="DX15" s="436"/>
      <c r="DY15" s="436"/>
      <c r="DZ15" s="436"/>
      <c r="EA15" s="436"/>
      <c r="EB15" s="436"/>
      <c r="EC15" s="436"/>
      <c r="ED15" s="436"/>
      <c r="EE15" s="436"/>
      <c r="EF15" s="436"/>
      <c r="EG15" s="436"/>
      <c r="EH15" s="436"/>
      <c r="EI15" s="436"/>
      <c r="EJ15" s="436"/>
      <c r="EK15" s="436"/>
      <c r="EL15" s="436"/>
      <c r="EM15" s="436"/>
      <c r="EN15" s="436"/>
      <c r="EO15" s="436"/>
      <c r="EP15" s="436"/>
      <c r="EQ15" s="436"/>
      <c r="ER15" s="436"/>
      <c r="ES15" s="436"/>
      <c r="ET15" s="436"/>
      <c r="EU15" s="436"/>
      <c r="EV15" s="436"/>
      <c r="EW15" s="436"/>
      <c r="EX15" s="436"/>
      <c r="EY15" s="436"/>
      <c r="EZ15" s="436"/>
      <c r="FA15" s="436"/>
      <c r="FB15" s="436"/>
      <c r="FC15" s="436"/>
      <c r="FD15" s="436"/>
      <c r="FE15" s="436"/>
      <c r="FF15" s="436"/>
      <c r="FG15" s="436"/>
      <c r="FH15" s="436"/>
      <c r="FI15" s="436"/>
      <c r="FJ15" s="436"/>
      <c r="FK15" s="436"/>
      <c r="FL15" s="436"/>
      <c r="FM15" s="436"/>
      <c r="FN15" s="436"/>
      <c r="FO15" s="436"/>
      <c r="FP15" s="436"/>
      <c r="FQ15" s="436"/>
      <c r="FR15" s="436"/>
      <c r="FS15" s="436"/>
      <c r="FT15" s="436"/>
      <c r="FU15" s="436"/>
      <c r="FV15" s="436"/>
      <c r="FW15" s="436"/>
      <c r="FX15" s="436"/>
      <c r="FY15" s="436"/>
      <c r="FZ15" s="436"/>
      <c r="GA15" s="436"/>
      <c r="GB15" s="436"/>
      <c r="GC15" s="436"/>
      <c r="GD15" s="436"/>
      <c r="GE15" s="436"/>
      <c r="GF15" s="436"/>
      <c r="GG15" s="436"/>
      <c r="GH15" s="436"/>
      <c r="GI15" s="436"/>
      <c r="GJ15" s="436"/>
      <c r="GK15" s="436"/>
      <c r="GL15" s="436"/>
      <c r="GM15" s="436"/>
      <c r="GN15" s="436"/>
      <c r="GO15" s="436"/>
      <c r="GP15" s="436"/>
      <c r="GQ15" s="436"/>
      <c r="GR15" s="436"/>
      <c r="GS15" s="436"/>
      <c r="GT15" s="436"/>
      <c r="GU15" s="436"/>
      <c r="GV15" s="436"/>
      <c r="GW15" s="436"/>
      <c r="GX15" s="436"/>
    </row>
    <row r="16" spans="1:206" s="168" customFormat="1" ht="40.5" hidden="1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436"/>
      <c r="R16" s="436"/>
      <c r="S16" s="438"/>
      <c r="T16" s="436"/>
      <c r="U16" s="436"/>
      <c r="V16" s="436"/>
      <c r="W16" s="436"/>
      <c r="X16" s="436"/>
      <c r="Y16" s="436"/>
      <c r="Z16" s="436"/>
      <c r="AA16" s="436"/>
      <c r="AB16" s="436"/>
      <c r="AC16" s="436"/>
      <c r="AD16" s="436"/>
      <c r="AE16" s="436"/>
      <c r="AF16" s="436"/>
      <c r="AG16" s="436"/>
      <c r="AH16" s="436"/>
      <c r="AI16" s="436"/>
      <c r="AJ16" s="436"/>
      <c r="AK16" s="436"/>
      <c r="AL16" s="436"/>
      <c r="AM16" s="436"/>
      <c r="AN16" s="436"/>
      <c r="AO16" s="436"/>
      <c r="AP16" s="436"/>
      <c r="AQ16" s="436"/>
      <c r="AR16" s="436"/>
      <c r="AS16" s="436"/>
      <c r="AT16" s="436"/>
      <c r="AU16" s="436"/>
      <c r="AV16" s="436"/>
      <c r="AW16" s="436"/>
      <c r="AX16" s="436"/>
      <c r="AY16" s="436"/>
      <c r="AZ16" s="436"/>
      <c r="BA16" s="436"/>
      <c r="BB16" s="436"/>
      <c r="BC16" s="436"/>
      <c r="BD16" s="436"/>
      <c r="BE16" s="436"/>
      <c r="BF16" s="436"/>
      <c r="BG16" s="436"/>
      <c r="BH16" s="436"/>
      <c r="BI16" s="436"/>
      <c r="BJ16" s="436"/>
      <c r="BK16" s="436"/>
      <c r="BL16" s="436"/>
      <c r="BM16" s="436"/>
      <c r="BN16" s="436"/>
      <c r="BO16" s="436"/>
      <c r="BP16" s="436"/>
      <c r="BQ16" s="436"/>
      <c r="BR16" s="436"/>
      <c r="BS16" s="436"/>
      <c r="BT16" s="436"/>
      <c r="BU16" s="436"/>
      <c r="BV16" s="436"/>
      <c r="BW16" s="436"/>
      <c r="BX16" s="436"/>
      <c r="BY16" s="436"/>
      <c r="BZ16" s="436"/>
      <c r="CA16" s="436"/>
      <c r="CB16" s="436"/>
      <c r="CC16" s="436"/>
      <c r="CD16" s="436"/>
      <c r="CE16" s="436"/>
      <c r="CF16" s="436"/>
      <c r="CG16" s="436"/>
      <c r="CH16" s="436"/>
      <c r="CI16" s="436"/>
      <c r="CJ16" s="436"/>
      <c r="CK16" s="436"/>
      <c r="CL16" s="436"/>
      <c r="CM16" s="436"/>
      <c r="CN16" s="436"/>
      <c r="CO16" s="436"/>
      <c r="CP16" s="436"/>
      <c r="CQ16" s="436"/>
      <c r="CR16" s="436"/>
      <c r="CS16" s="436"/>
      <c r="CT16" s="436"/>
      <c r="CU16" s="436"/>
      <c r="CV16" s="436"/>
      <c r="CW16" s="436"/>
      <c r="CX16" s="436"/>
      <c r="CY16" s="436"/>
      <c r="CZ16" s="436"/>
      <c r="DA16" s="436"/>
      <c r="DB16" s="436"/>
      <c r="DC16" s="436"/>
      <c r="DD16" s="436"/>
      <c r="DE16" s="436"/>
      <c r="DF16" s="436"/>
      <c r="DG16" s="436"/>
      <c r="DH16" s="436"/>
      <c r="DI16" s="436"/>
      <c r="DJ16" s="436"/>
      <c r="DK16" s="436"/>
      <c r="DL16" s="436"/>
      <c r="DM16" s="436"/>
      <c r="DN16" s="436"/>
      <c r="DO16" s="436"/>
      <c r="DP16" s="436"/>
      <c r="DQ16" s="436"/>
      <c r="DR16" s="436"/>
      <c r="DS16" s="436"/>
      <c r="DT16" s="436"/>
      <c r="DU16" s="436"/>
      <c r="DV16" s="436"/>
      <c r="DW16" s="436"/>
      <c r="DX16" s="436"/>
      <c r="DY16" s="436"/>
      <c r="DZ16" s="436"/>
      <c r="EA16" s="436"/>
      <c r="EB16" s="436"/>
      <c r="EC16" s="436"/>
      <c r="ED16" s="436"/>
      <c r="EE16" s="436"/>
      <c r="EF16" s="436"/>
      <c r="EG16" s="436"/>
      <c r="EH16" s="436"/>
      <c r="EI16" s="436"/>
      <c r="EJ16" s="436"/>
      <c r="EK16" s="436"/>
      <c r="EL16" s="436"/>
      <c r="EM16" s="436"/>
      <c r="EN16" s="436"/>
      <c r="EO16" s="436"/>
      <c r="EP16" s="436"/>
      <c r="EQ16" s="436"/>
      <c r="ER16" s="436"/>
      <c r="ES16" s="436"/>
      <c r="ET16" s="436"/>
      <c r="EU16" s="436"/>
      <c r="EV16" s="436"/>
      <c r="EW16" s="436"/>
      <c r="EX16" s="436"/>
      <c r="EY16" s="436"/>
      <c r="EZ16" s="436"/>
      <c r="FA16" s="436"/>
      <c r="FB16" s="436"/>
      <c r="FC16" s="436"/>
      <c r="FD16" s="436"/>
      <c r="FE16" s="436"/>
      <c r="FF16" s="436"/>
      <c r="FG16" s="436"/>
      <c r="FH16" s="436"/>
      <c r="FI16" s="436"/>
      <c r="FJ16" s="436"/>
      <c r="FK16" s="436"/>
      <c r="FL16" s="436"/>
      <c r="FM16" s="436"/>
      <c r="FN16" s="436"/>
      <c r="FO16" s="436"/>
      <c r="FP16" s="436"/>
      <c r="FQ16" s="436"/>
      <c r="FR16" s="436"/>
      <c r="FS16" s="436"/>
      <c r="FT16" s="436"/>
      <c r="FU16" s="436"/>
      <c r="FV16" s="436"/>
      <c r="FW16" s="436"/>
      <c r="FX16" s="436"/>
      <c r="FY16" s="436"/>
      <c r="FZ16" s="436"/>
      <c r="GA16" s="436"/>
      <c r="GB16" s="436"/>
      <c r="GC16" s="436"/>
      <c r="GD16" s="436"/>
      <c r="GE16" s="436"/>
      <c r="GF16" s="436"/>
      <c r="GG16" s="436"/>
      <c r="GH16" s="436"/>
      <c r="GI16" s="436"/>
      <c r="GJ16" s="436"/>
      <c r="GK16" s="436"/>
      <c r="GL16" s="436"/>
      <c r="GM16" s="436"/>
      <c r="GN16" s="436"/>
      <c r="GO16" s="436"/>
      <c r="GP16" s="436"/>
      <c r="GQ16" s="436"/>
      <c r="GR16" s="436"/>
      <c r="GS16" s="436"/>
      <c r="GT16" s="436"/>
      <c r="GU16" s="436"/>
      <c r="GV16" s="436"/>
      <c r="GW16" s="436"/>
      <c r="GX16" s="436"/>
    </row>
    <row r="17" spans="1:206" s="22" customFormat="1" hidden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436"/>
      <c r="R17" s="436"/>
      <c r="S17" s="438"/>
      <c r="T17" s="436"/>
      <c r="U17" s="436"/>
      <c r="V17" s="436"/>
      <c r="W17" s="436"/>
      <c r="X17" s="436"/>
      <c r="Y17" s="436"/>
      <c r="Z17" s="436"/>
      <c r="AA17" s="436"/>
      <c r="AB17" s="436"/>
      <c r="AC17" s="436"/>
      <c r="AD17" s="436"/>
      <c r="AE17" s="436"/>
      <c r="AF17" s="436"/>
      <c r="AG17" s="436"/>
      <c r="AH17" s="436"/>
      <c r="AI17" s="436"/>
      <c r="AJ17" s="436"/>
      <c r="AK17" s="436"/>
      <c r="AL17" s="436"/>
      <c r="AM17" s="436"/>
      <c r="AN17" s="436"/>
      <c r="AO17" s="436"/>
      <c r="AP17" s="436"/>
      <c r="AQ17" s="436"/>
      <c r="AR17" s="436"/>
      <c r="AS17" s="436"/>
      <c r="AT17" s="436"/>
      <c r="AU17" s="436"/>
      <c r="AV17" s="436"/>
      <c r="AW17" s="436"/>
      <c r="AX17" s="436"/>
      <c r="AY17" s="436"/>
      <c r="AZ17" s="436"/>
      <c r="BA17" s="436"/>
      <c r="BB17" s="436"/>
      <c r="BC17" s="436"/>
      <c r="BD17" s="436"/>
      <c r="BE17" s="436"/>
      <c r="BF17" s="436"/>
      <c r="BG17" s="436"/>
      <c r="BH17" s="436"/>
      <c r="BI17" s="436"/>
      <c r="BJ17" s="436"/>
      <c r="BK17" s="436"/>
      <c r="BL17" s="436"/>
      <c r="BM17" s="436"/>
      <c r="BN17" s="436"/>
      <c r="BO17" s="436"/>
      <c r="BP17" s="436"/>
      <c r="BQ17" s="436"/>
      <c r="BR17" s="436"/>
      <c r="BS17" s="436"/>
      <c r="BT17" s="436"/>
      <c r="BU17" s="436"/>
      <c r="BV17" s="436"/>
      <c r="BW17" s="436"/>
      <c r="BX17" s="436"/>
      <c r="BY17" s="436"/>
      <c r="BZ17" s="436"/>
      <c r="CA17" s="436"/>
      <c r="CB17" s="436"/>
      <c r="CC17" s="436"/>
      <c r="CD17" s="436"/>
      <c r="CE17" s="436"/>
      <c r="CF17" s="436"/>
      <c r="CG17" s="436"/>
      <c r="CH17" s="436"/>
      <c r="CI17" s="436"/>
      <c r="CJ17" s="436"/>
      <c r="CK17" s="436"/>
      <c r="CL17" s="436"/>
      <c r="CM17" s="436"/>
      <c r="CN17" s="436"/>
      <c r="CO17" s="436"/>
      <c r="CP17" s="436"/>
      <c r="CQ17" s="436"/>
      <c r="CR17" s="436"/>
      <c r="CS17" s="436"/>
      <c r="CT17" s="436"/>
      <c r="CU17" s="436"/>
      <c r="CV17" s="436"/>
      <c r="CW17" s="436"/>
      <c r="CX17" s="436"/>
      <c r="CY17" s="436"/>
      <c r="CZ17" s="436"/>
      <c r="DA17" s="436"/>
      <c r="DB17" s="436"/>
      <c r="DC17" s="436"/>
      <c r="DD17" s="436"/>
      <c r="DE17" s="436"/>
      <c r="DF17" s="436"/>
      <c r="DG17" s="436"/>
      <c r="DH17" s="436"/>
      <c r="DI17" s="436"/>
      <c r="DJ17" s="436"/>
      <c r="DK17" s="436"/>
      <c r="DL17" s="436"/>
      <c r="DM17" s="436"/>
      <c r="DN17" s="436"/>
      <c r="DO17" s="436"/>
      <c r="DP17" s="436"/>
      <c r="DQ17" s="436"/>
      <c r="DR17" s="436"/>
      <c r="DS17" s="436"/>
      <c r="DT17" s="436"/>
      <c r="DU17" s="436"/>
      <c r="DV17" s="436"/>
      <c r="DW17" s="436"/>
      <c r="DX17" s="436"/>
      <c r="DY17" s="436"/>
      <c r="DZ17" s="436"/>
      <c r="EA17" s="436"/>
      <c r="EB17" s="436"/>
      <c r="EC17" s="436"/>
      <c r="ED17" s="436"/>
      <c r="EE17" s="436"/>
      <c r="EF17" s="436"/>
      <c r="EG17" s="436"/>
      <c r="EH17" s="436"/>
      <c r="EI17" s="436"/>
      <c r="EJ17" s="436"/>
      <c r="EK17" s="436"/>
      <c r="EL17" s="436"/>
      <c r="EM17" s="436"/>
      <c r="EN17" s="436"/>
      <c r="EO17" s="436"/>
      <c r="EP17" s="436"/>
      <c r="EQ17" s="436"/>
      <c r="ER17" s="436"/>
      <c r="ES17" s="436"/>
      <c r="ET17" s="436"/>
      <c r="EU17" s="436"/>
      <c r="EV17" s="436"/>
      <c r="EW17" s="436"/>
      <c r="EX17" s="436"/>
      <c r="EY17" s="436"/>
      <c r="EZ17" s="436"/>
      <c r="FA17" s="436"/>
      <c r="FB17" s="436"/>
      <c r="FC17" s="436"/>
      <c r="FD17" s="436"/>
      <c r="FE17" s="436"/>
      <c r="FF17" s="436"/>
      <c r="FG17" s="436"/>
      <c r="FH17" s="436"/>
      <c r="FI17" s="436"/>
      <c r="FJ17" s="436"/>
      <c r="FK17" s="436"/>
      <c r="FL17" s="436"/>
      <c r="FM17" s="436"/>
      <c r="FN17" s="436"/>
      <c r="FO17" s="436"/>
      <c r="FP17" s="436"/>
      <c r="FQ17" s="436"/>
      <c r="FR17" s="436"/>
      <c r="FS17" s="436"/>
      <c r="FT17" s="436"/>
      <c r="FU17" s="436"/>
      <c r="FV17" s="436"/>
      <c r="FW17" s="436"/>
      <c r="FX17" s="436"/>
      <c r="FY17" s="436"/>
      <c r="FZ17" s="436"/>
      <c r="GA17" s="436"/>
      <c r="GB17" s="436"/>
      <c r="GC17" s="436"/>
      <c r="GD17" s="436"/>
      <c r="GE17" s="436"/>
      <c r="GF17" s="436"/>
      <c r="GG17" s="436"/>
      <c r="GH17" s="436"/>
      <c r="GI17" s="436"/>
      <c r="GJ17" s="436"/>
      <c r="GK17" s="436"/>
      <c r="GL17" s="436"/>
      <c r="GM17" s="436"/>
      <c r="GN17" s="436"/>
      <c r="GO17" s="436"/>
      <c r="GP17" s="436"/>
      <c r="GQ17" s="436"/>
      <c r="GR17" s="436"/>
      <c r="GS17" s="436"/>
      <c r="GT17" s="436"/>
      <c r="GU17" s="436"/>
      <c r="GV17" s="436"/>
      <c r="GW17" s="436"/>
      <c r="GX17" s="436"/>
    </row>
    <row r="18" spans="1:206" s="155" customFormat="1" ht="25.5" hidden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436"/>
      <c r="R18" s="436"/>
      <c r="S18" s="438"/>
      <c r="T18" s="436"/>
      <c r="U18" s="436"/>
      <c r="V18" s="436"/>
      <c r="W18" s="432"/>
      <c r="X18" s="432"/>
      <c r="Y18" s="432"/>
      <c r="Z18" s="432"/>
      <c r="AA18" s="432"/>
      <c r="AB18" s="432"/>
      <c r="AC18" s="432"/>
      <c r="AD18" s="432"/>
      <c r="AE18" s="432"/>
      <c r="AF18" s="432"/>
      <c r="AG18" s="432"/>
      <c r="AH18" s="432"/>
      <c r="AI18" s="432"/>
      <c r="AJ18" s="432"/>
      <c r="AK18" s="432"/>
      <c r="AL18" s="432"/>
      <c r="AM18" s="432"/>
      <c r="AN18" s="432"/>
      <c r="AO18" s="432"/>
      <c r="AP18" s="432"/>
      <c r="AQ18" s="432"/>
      <c r="AR18" s="432"/>
      <c r="AS18" s="432"/>
      <c r="AT18" s="432"/>
      <c r="AU18" s="432"/>
      <c r="AV18" s="432"/>
      <c r="AW18" s="432"/>
      <c r="AX18" s="432"/>
      <c r="AY18" s="432"/>
      <c r="AZ18" s="432"/>
      <c r="BA18" s="432"/>
      <c r="BB18" s="432"/>
      <c r="BC18" s="432"/>
      <c r="BD18" s="432"/>
      <c r="BE18" s="432"/>
      <c r="BF18" s="432"/>
      <c r="BG18" s="432"/>
      <c r="BH18" s="432"/>
      <c r="BI18" s="432"/>
      <c r="BJ18" s="432"/>
      <c r="BK18" s="432"/>
      <c r="BL18" s="432"/>
      <c r="BM18" s="432"/>
      <c r="BN18" s="432"/>
      <c r="BO18" s="432"/>
      <c r="BP18" s="432"/>
      <c r="BQ18" s="432"/>
      <c r="BR18" s="432"/>
      <c r="BS18" s="432"/>
      <c r="BT18" s="432"/>
      <c r="BU18" s="432"/>
      <c r="BV18" s="432"/>
      <c r="BW18" s="432"/>
      <c r="BX18" s="432"/>
      <c r="BY18" s="432"/>
      <c r="BZ18" s="432"/>
      <c r="CA18" s="432"/>
      <c r="CB18" s="432"/>
      <c r="CC18" s="432"/>
      <c r="CD18" s="432"/>
      <c r="CE18" s="432"/>
      <c r="CF18" s="432"/>
      <c r="CG18" s="432"/>
      <c r="CH18" s="432"/>
      <c r="CI18" s="432"/>
      <c r="CJ18" s="432"/>
      <c r="CK18" s="432"/>
      <c r="CL18" s="432"/>
      <c r="CM18" s="432"/>
      <c r="CN18" s="432"/>
      <c r="CO18" s="432"/>
      <c r="CP18" s="432"/>
      <c r="CQ18" s="432"/>
      <c r="CR18" s="432"/>
      <c r="CS18" s="432"/>
      <c r="CT18" s="432"/>
      <c r="CU18" s="432"/>
      <c r="CV18" s="432"/>
      <c r="CW18" s="432"/>
      <c r="CX18" s="432"/>
      <c r="CY18" s="432"/>
      <c r="CZ18" s="432"/>
      <c r="DA18" s="432"/>
      <c r="DB18" s="432"/>
      <c r="DC18" s="432"/>
      <c r="DD18" s="432"/>
      <c r="DE18" s="432"/>
      <c r="DF18" s="432"/>
      <c r="DG18" s="432"/>
      <c r="DH18" s="432"/>
      <c r="DI18" s="432"/>
      <c r="DJ18" s="432"/>
      <c r="DK18" s="432"/>
      <c r="DL18" s="432"/>
      <c r="DM18" s="432"/>
      <c r="DN18" s="432"/>
      <c r="DO18" s="432"/>
      <c r="DP18" s="432"/>
      <c r="DQ18" s="432"/>
      <c r="DR18" s="432"/>
      <c r="DS18" s="432"/>
      <c r="DT18" s="432"/>
      <c r="DU18" s="432"/>
      <c r="DV18" s="432"/>
      <c r="DW18" s="432"/>
      <c r="DX18" s="432"/>
      <c r="DY18" s="432"/>
      <c r="DZ18" s="432"/>
      <c r="EA18" s="432"/>
      <c r="EB18" s="432"/>
      <c r="EC18" s="432"/>
      <c r="ED18" s="432"/>
      <c r="EE18" s="432"/>
      <c r="EF18" s="432"/>
      <c r="EG18" s="432"/>
      <c r="EH18" s="432"/>
      <c r="EI18" s="432"/>
      <c r="EJ18" s="432"/>
      <c r="EK18" s="432"/>
      <c r="EL18" s="432"/>
      <c r="EM18" s="432"/>
      <c r="EN18" s="432"/>
      <c r="EO18" s="432"/>
      <c r="EP18" s="432"/>
      <c r="EQ18" s="432"/>
      <c r="ER18" s="432"/>
      <c r="ES18" s="432"/>
      <c r="ET18" s="432"/>
      <c r="EU18" s="432"/>
      <c r="EV18" s="432"/>
      <c r="EW18" s="432"/>
      <c r="EX18" s="432"/>
      <c r="EY18" s="432"/>
      <c r="EZ18" s="432"/>
      <c r="FA18" s="432"/>
      <c r="FB18" s="432"/>
      <c r="FC18" s="432"/>
      <c r="FD18" s="432"/>
      <c r="FE18" s="432"/>
      <c r="FF18" s="432"/>
      <c r="FG18" s="432"/>
      <c r="FH18" s="432"/>
      <c r="FI18" s="432"/>
      <c r="FJ18" s="432"/>
      <c r="FK18" s="432"/>
      <c r="FL18" s="432"/>
      <c r="FM18" s="432"/>
      <c r="FN18" s="432"/>
      <c r="FO18" s="432"/>
      <c r="FP18" s="432"/>
      <c r="FQ18" s="432"/>
      <c r="FR18" s="432"/>
      <c r="FS18" s="432"/>
      <c r="FT18" s="432"/>
      <c r="FU18" s="432"/>
      <c r="FV18" s="432"/>
      <c r="FW18" s="432"/>
      <c r="FX18" s="432"/>
      <c r="FY18" s="432"/>
      <c r="FZ18" s="432"/>
      <c r="GA18" s="432"/>
      <c r="GB18" s="432"/>
      <c r="GC18" s="432"/>
      <c r="GD18" s="432"/>
      <c r="GE18" s="432"/>
      <c r="GF18" s="432"/>
      <c r="GG18" s="432"/>
      <c r="GH18" s="432"/>
      <c r="GI18" s="432"/>
      <c r="GJ18" s="432"/>
      <c r="GK18" s="432"/>
      <c r="GL18" s="432"/>
      <c r="GM18" s="432"/>
      <c r="GN18" s="432"/>
      <c r="GO18" s="432"/>
      <c r="GP18" s="432"/>
      <c r="GQ18" s="432"/>
      <c r="GR18" s="432"/>
      <c r="GS18" s="432"/>
      <c r="GT18" s="432"/>
      <c r="GU18" s="432"/>
      <c r="GV18" s="432"/>
      <c r="GW18" s="432"/>
      <c r="GX18" s="432"/>
    </row>
    <row r="19" spans="1:206" hidden="1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436"/>
      <c r="R19" s="436"/>
      <c r="S19" s="438"/>
      <c r="T19" s="436"/>
      <c r="U19" s="436"/>
      <c r="V19" s="436"/>
    </row>
    <row r="20" spans="1:206" s="114" customFormat="1" hidden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436"/>
      <c r="R20" s="436"/>
      <c r="S20" s="438"/>
      <c r="T20" s="436"/>
      <c r="U20" s="436"/>
      <c r="V20" s="436"/>
      <c r="W20" s="432"/>
      <c r="X20" s="432"/>
      <c r="Y20" s="432"/>
      <c r="Z20" s="432"/>
      <c r="AA20" s="432"/>
      <c r="AB20" s="432"/>
      <c r="AC20" s="432"/>
      <c r="AD20" s="432"/>
      <c r="AE20" s="432"/>
      <c r="AF20" s="432"/>
      <c r="AG20" s="432"/>
      <c r="AH20" s="432"/>
      <c r="AI20" s="432"/>
      <c r="AJ20" s="432"/>
      <c r="AK20" s="432"/>
      <c r="AL20" s="432"/>
      <c r="AM20" s="432"/>
      <c r="AN20" s="432"/>
      <c r="AO20" s="432"/>
      <c r="AP20" s="432"/>
      <c r="AQ20" s="432"/>
      <c r="AR20" s="432"/>
      <c r="AS20" s="432"/>
      <c r="AT20" s="432"/>
      <c r="AU20" s="432"/>
      <c r="AV20" s="432"/>
      <c r="AW20" s="432"/>
      <c r="AX20" s="432"/>
      <c r="AY20" s="432"/>
      <c r="AZ20" s="432"/>
      <c r="BA20" s="432"/>
      <c r="BB20" s="432"/>
      <c r="BC20" s="432"/>
      <c r="BD20" s="432"/>
      <c r="BE20" s="432"/>
      <c r="BF20" s="432"/>
      <c r="BG20" s="432"/>
      <c r="BH20" s="432"/>
      <c r="BI20" s="432"/>
      <c r="BJ20" s="432"/>
      <c r="BK20" s="432"/>
      <c r="BL20" s="432"/>
      <c r="BM20" s="432"/>
      <c r="BN20" s="432"/>
      <c r="BO20" s="432"/>
      <c r="BP20" s="432"/>
      <c r="BQ20" s="432"/>
      <c r="BR20" s="432"/>
      <c r="BS20" s="432"/>
      <c r="BT20" s="432"/>
      <c r="BU20" s="432"/>
      <c r="BV20" s="432"/>
      <c r="BW20" s="432"/>
      <c r="BX20" s="432"/>
      <c r="BY20" s="432"/>
      <c r="BZ20" s="432"/>
      <c r="CA20" s="432"/>
      <c r="CB20" s="432"/>
      <c r="CC20" s="432"/>
      <c r="CD20" s="432"/>
      <c r="CE20" s="432"/>
      <c r="CF20" s="432"/>
      <c r="CG20" s="432"/>
      <c r="CH20" s="432"/>
      <c r="CI20" s="432"/>
      <c r="CJ20" s="432"/>
      <c r="CK20" s="432"/>
      <c r="CL20" s="432"/>
      <c r="CM20" s="432"/>
      <c r="CN20" s="432"/>
      <c r="CO20" s="432"/>
      <c r="CP20" s="432"/>
      <c r="CQ20" s="432"/>
      <c r="CR20" s="432"/>
      <c r="CS20" s="432"/>
      <c r="CT20" s="432"/>
      <c r="CU20" s="432"/>
      <c r="CV20" s="432"/>
      <c r="CW20" s="432"/>
      <c r="CX20" s="432"/>
      <c r="CY20" s="432"/>
      <c r="CZ20" s="432"/>
      <c r="DA20" s="432"/>
      <c r="DB20" s="432"/>
      <c r="DC20" s="432"/>
      <c r="DD20" s="432"/>
      <c r="DE20" s="432"/>
      <c r="DF20" s="432"/>
      <c r="DG20" s="432"/>
      <c r="DH20" s="432"/>
      <c r="DI20" s="432"/>
      <c r="DJ20" s="432"/>
      <c r="DK20" s="432"/>
      <c r="DL20" s="432"/>
      <c r="DM20" s="432"/>
      <c r="DN20" s="432"/>
      <c r="DO20" s="432"/>
      <c r="DP20" s="432"/>
      <c r="DQ20" s="432"/>
      <c r="DR20" s="432"/>
      <c r="DS20" s="432"/>
      <c r="DT20" s="432"/>
      <c r="DU20" s="432"/>
      <c r="DV20" s="432"/>
      <c r="DW20" s="432"/>
      <c r="DX20" s="432"/>
      <c r="DY20" s="432"/>
      <c r="DZ20" s="432"/>
      <c r="EA20" s="432"/>
      <c r="EB20" s="432"/>
      <c r="EC20" s="432"/>
      <c r="ED20" s="432"/>
      <c r="EE20" s="432"/>
      <c r="EF20" s="432"/>
      <c r="EG20" s="432"/>
      <c r="EH20" s="432"/>
      <c r="EI20" s="432"/>
      <c r="EJ20" s="432"/>
      <c r="EK20" s="432"/>
      <c r="EL20" s="432"/>
      <c r="EM20" s="432"/>
      <c r="EN20" s="432"/>
      <c r="EO20" s="432"/>
      <c r="EP20" s="432"/>
      <c r="EQ20" s="432"/>
      <c r="ER20" s="432"/>
      <c r="ES20" s="432"/>
      <c r="ET20" s="432"/>
      <c r="EU20" s="432"/>
      <c r="EV20" s="432"/>
      <c r="EW20" s="432"/>
      <c r="EX20" s="432"/>
      <c r="EY20" s="432"/>
      <c r="EZ20" s="432"/>
      <c r="FA20" s="432"/>
      <c r="FB20" s="432"/>
      <c r="FC20" s="432"/>
      <c r="FD20" s="432"/>
      <c r="FE20" s="432"/>
      <c r="FF20" s="432"/>
      <c r="FG20" s="432"/>
      <c r="FH20" s="432"/>
      <c r="FI20" s="432"/>
      <c r="FJ20" s="432"/>
      <c r="FK20" s="432"/>
      <c r="FL20" s="432"/>
      <c r="FM20" s="432"/>
      <c r="FN20" s="432"/>
      <c r="FO20" s="432"/>
      <c r="FP20" s="432"/>
      <c r="FQ20" s="432"/>
      <c r="FR20" s="432"/>
      <c r="FS20" s="432"/>
      <c r="FT20" s="432"/>
      <c r="FU20" s="432"/>
      <c r="FV20" s="432"/>
      <c r="FW20" s="432"/>
      <c r="FX20" s="432"/>
      <c r="FY20" s="432"/>
      <c r="FZ20" s="432"/>
      <c r="GA20" s="432"/>
      <c r="GB20" s="432"/>
      <c r="GC20" s="432"/>
      <c r="GD20" s="432"/>
      <c r="GE20" s="432"/>
      <c r="GF20" s="432"/>
      <c r="GG20" s="432"/>
      <c r="GH20" s="432"/>
      <c r="GI20" s="432"/>
      <c r="GJ20" s="432"/>
      <c r="GK20" s="432"/>
      <c r="GL20" s="432"/>
      <c r="GM20" s="432"/>
      <c r="GN20" s="432"/>
      <c r="GO20" s="432"/>
      <c r="GP20" s="432"/>
      <c r="GQ20" s="432"/>
      <c r="GR20" s="432"/>
      <c r="GS20" s="432"/>
      <c r="GT20" s="432"/>
      <c r="GU20" s="432"/>
      <c r="GV20" s="432"/>
      <c r="GW20" s="432"/>
      <c r="GX20" s="432"/>
    </row>
    <row r="21" spans="1:206" s="22" customFormat="1" hidden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436"/>
      <c r="R21" s="436"/>
      <c r="S21" s="438"/>
      <c r="T21" s="436"/>
      <c r="U21" s="436"/>
      <c r="V21" s="436"/>
      <c r="W21" s="436"/>
      <c r="X21" s="436"/>
      <c r="Y21" s="436"/>
      <c r="Z21" s="436"/>
      <c r="AA21" s="436"/>
      <c r="AB21" s="436"/>
      <c r="AC21" s="436"/>
      <c r="AD21" s="436"/>
      <c r="AE21" s="436"/>
      <c r="AF21" s="436"/>
      <c r="AG21" s="436"/>
      <c r="AH21" s="436"/>
      <c r="AI21" s="436"/>
      <c r="AJ21" s="436"/>
      <c r="AK21" s="436"/>
      <c r="AL21" s="436"/>
      <c r="AM21" s="436"/>
      <c r="AN21" s="436"/>
      <c r="AO21" s="436"/>
      <c r="AP21" s="436"/>
      <c r="AQ21" s="436"/>
      <c r="AR21" s="436"/>
      <c r="AS21" s="436"/>
      <c r="AT21" s="436"/>
      <c r="AU21" s="436"/>
      <c r="AV21" s="436"/>
      <c r="AW21" s="436"/>
      <c r="AX21" s="436"/>
      <c r="AY21" s="436"/>
      <c r="AZ21" s="436"/>
      <c r="BA21" s="436"/>
      <c r="BB21" s="436"/>
      <c r="BC21" s="436"/>
      <c r="BD21" s="436"/>
      <c r="BE21" s="436"/>
      <c r="BF21" s="436"/>
      <c r="BG21" s="436"/>
      <c r="BH21" s="436"/>
      <c r="BI21" s="436"/>
      <c r="BJ21" s="436"/>
      <c r="BK21" s="436"/>
      <c r="BL21" s="436"/>
      <c r="BM21" s="436"/>
      <c r="BN21" s="436"/>
      <c r="BO21" s="436"/>
      <c r="BP21" s="436"/>
      <c r="BQ21" s="436"/>
      <c r="BR21" s="436"/>
      <c r="BS21" s="436"/>
      <c r="BT21" s="436"/>
      <c r="BU21" s="436"/>
      <c r="BV21" s="436"/>
      <c r="BW21" s="436"/>
      <c r="BX21" s="436"/>
      <c r="BY21" s="436"/>
      <c r="BZ21" s="436"/>
      <c r="CA21" s="436"/>
      <c r="CB21" s="436"/>
      <c r="CC21" s="436"/>
      <c r="CD21" s="436"/>
      <c r="CE21" s="436"/>
      <c r="CF21" s="436"/>
      <c r="CG21" s="436"/>
      <c r="CH21" s="436"/>
      <c r="CI21" s="436"/>
      <c r="CJ21" s="436"/>
      <c r="CK21" s="436"/>
      <c r="CL21" s="436"/>
      <c r="CM21" s="436"/>
      <c r="CN21" s="436"/>
      <c r="CO21" s="436"/>
      <c r="CP21" s="436"/>
      <c r="CQ21" s="436"/>
      <c r="CR21" s="436"/>
      <c r="CS21" s="436"/>
      <c r="CT21" s="436"/>
      <c r="CU21" s="436"/>
      <c r="CV21" s="436"/>
      <c r="CW21" s="436"/>
      <c r="CX21" s="436"/>
      <c r="CY21" s="436"/>
      <c r="CZ21" s="436"/>
      <c r="DA21" s="436"/>
      <c r="DB21" s="436"/>
      <c r="DC21" s="436"/>
      <c r="DD21" s="436"/>
      <c r="DE21" s="436"/>
      <c r="DF21" s="436"/>
      <c r="DG21" s="436"/>
      <c r="DH21" s="436"/>
      <c r="DI21" s="436"/>
      <c r="DJ21" s="436"/>
      <c r="DK21" s="436"/>
      <c r="DL21" s="436"/>
      <c r="DM21" s="436"/>
      <c r="DN21" s="436"/>
      <c r="DO21" s="436"/>
      <c r="DP21" s="436"/>
      <c r="DQ21" s="436"/>
      <c r="DR21" s="436"/>
      <c r="DS21" s="436"/>
      <c r="DT21" s="436"/>
      <c r="DU21" s="436"/>
      <c r="DV21" s="436"/>
      <c r="DW21" s="436"/>
      <c r="DX21" s="436"/>
      <c r="DY21" s="436"/>
      <c r="DZ21" s="436"/>
      <c r="EA21" s="436"/>
      <c r="EB21" s="436"/>
      <c r="EC21" s="436"/>
      <c r="ED21" s="436"/>
      <c r="EE21" s="436"/>
      <c r="EF21" s="436"/>
      <c r="EG21" s="436"/>
      <c r="EH21" s="436"/>
      <c r="EI21" s="436"/>
      <c r="EJ21" s="436"/>
      <c r="EK21" s="436"/>
      <c r="EL21" s="436"/>
      <c r="EM21" s="436"/>
      <c r="EN21" s="436"/>
      <c r="EO21" s="436"/>
      <c r="EP21" s="436"/>
      <c r="EQ21" s="436"/>
      <c r="ER21" s="436"/>
      <c r="ES21" s="436"/>
      <c r="ET21" s="436"/>
      <c r="EU21" s="436"/>
      <c r="EV21" s="436"/>
      <c r="EW21" s="436"/>
      <c r="EX21" s="436"/>
      <c r="EY21" s="436"/>
      <c r="EZ21" s="436"/>
      <c r="FA21" s="436"/>
      <c r="FB21" s="436"/>
      <c r="FC21" s="436"/>
      <c r="FD21" s="436"/>
      <c r="FE21" s="436"/>
      <c r="FF21" s="436"/>
      <c r="FG21" s="436"/>
      <c r="FH21" s="436"/>
      <c r="FI21" s="436"/>
      <c r="FJ21" s="436"/>
      <c r="FK21" s="436"/>
      <c r="FL21" s="436"/>
      <c r="FM21" s="436"/>
      <c r="FN21" s="436"/>
      <c r="FO21" s="436"/>
      <c r="FP21" s="436"/>
      <c r="FQ21" s="436"/>
      <c r="FR21" s="436"/>
      <c r="FS21" s="436"/>
      <c r="FT21" s="436"/>
      <c r="FU21" s="436"/>
      <c r="FV21" s="436"/>
      <c r="FW21" s="436"/>
      <c r="FX21" s="436"/>
      <c r="FY21" s="436"/>
      <c r="FZ21" s="436"/>
      <c r="GA21" s="436"/>
      <c r="GB21" s="436"/>
      <c r="GC21" s="436"/>
      <c r="GD21" s="436"/>
      <c r="GE21" s="436"/>
      <c r="GF21" s="436"/>
      <c r="GG21" s="436"/>
      <c r="GH21" s="436"/>
      <c r="GI21" s="436"/>
      <c r="GJ21" s="436"/>
      <c r="GK21" s="436"/>
      <c r="GL21" s="436"/>
      <c r="GM21" s="436"/>
      <c r="GN21" s="436"/>
      <c r="GO21" s="436"/>
      <c r="GP21" s="436"/>
      <c r="GQ21" s="436"/>
      <c r="GR21" s="436"/>
      <c r="GS21" s="436"/>
      <c r="GT21" s="436"/>
      <c r="GU21" s="436"/>
      <c r="GV21" s="436"/>
      <c r="GW21" s="436"/>
      <c r="GX21" s="436"/>
    </row>
    <row r="22" spans="1:206" ht="25.5" hidden="1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436"/>
      <c r="R22" s="436"/>
      <c r="S22" s="438"/>
      <c r="T22" s="436"/>
      <c r="U22" s="436"/>
      <c r="V22" s="436"/>
    </row>
    <row r="23" spans="1:206" s="22" customFormat="1" hidden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436"/>
      <c r="R23" s="436"/>
      <c r="S23" s="438"/>
      <c r="T23" s="436"/>
      <c r="U23" s="436"/>
      <c r="V23" s="436"/>
      <c r="W23" s="436"/>
      <c r="X23" s="436"/>
      <c r="Y23" s="436"/>
      <c r="Z23" s="436"/>
      <c r="AA23" s="436"/>
      <c r="AB23" s="436"/>
      <c r="AC23" s="436"/>
      <c r="AD23" s="436"/>
      <c r="AE23" s="436"/>
      <c r="AF23" s="436"/>
      <c r="AG23" s="436"/>
      <c r="AH23" s="436"/>
      <c r="AI23" s="436"/>
      <c r="AJ23" s="436"/>
      <c r="AK23" s="436"/>
      <c r="AL23" s="436"/>
      <c r="AM23" s="436"/>
      <c r="AN23" s="436"/>
      <c r="AO23" s="436"/>
      <c r="AP23" s="436"/>
      <c r="AQ23" s="436"/>
      <c r="AR23" s="436"/>
      <c r="AS23" s="436"/>
      <c r="AT23" s="436"/>
      <c r="AU23" s="436"/>
      <c r="AV23" s="436"/>
      <c r="AW23" s="436"/>
      <c r="AX23" s="436"/>
      <c r="AY23" s="436"/>
      <c r="AZ23" s="436"/>
      <c r="BA23" s="436"/>
      <c r="BB23" s="436"/>
      <c r="BC23" s="436"/>
      <c r="BD23" s="436"/>
      <c r="BE23" s="436"/>
      <c r="BF23" s="436"/>
      <c r="BG23" s="436"/>
      <c r="BH23" s="436"/>
      <c r="BI23" s="436"/>
      <c r="BJ23" s="436"/>
      <c r="BK23" s="436"/>
      <c r="BL23" s="436"/>
      <c r="BM23" s="436"/>
      <c r="BN23" s="436"/>
      <c r="BO23" s="436"/>
      <c r="BP23" s="436"/>
      <c r="BQ23" s="436"/>
      <c r="BR23" s="436"/>
      <c r="BS23" s="436"/>
      <c r="BT23" s="436"/>
      <c r="BU23" s="436"/>
      <c r="BV23" s="436"/>
      <c r="BW23" s="436"/>
      <c r="BX23" s="436"/>
      <c r="BY23" s="436"/>
      <c r="BZ23" s="436"/>
      <c r="CA23" s="436"/>
      <c r="CB23" s="436"/>
      <c r="CC23" s="436"/>
      <c r="CD23" s="436"/>
      <c r="CE23" s="436"/>
      <c r="CF23" s="436"/>
      <c r="CG23" s="436"/>
      <c r="CH23" s="436"/>
      <c r="CI23" s="436"/>
      <c r="CJ23" s="436"/>
      <c r="CK23" s="436"/>
      <c r="CL23" s="436"/>
      <c r="CM23" s="436"/>
      <c r="CN23" s="436"/>
      <c r="CO23" s="436"/>
      <c r="CP23" s="436"/>
      <c r="CQ23" s="436"/>
      <c r="CR23" s="436"/>
      <c r="CS23" s="436"/>
      <c r="CT23" s="436"/>
      <c r="CU23" s="436"/>
      <c r="CV23" s="436"/>
      <c r="CW23" s="436"/>
      <c r="CX23" s="436"/>
      <c r="CY23" s="436"/>
      <c r="CZ23" s="436"/>
      <c r="DA23" s="436"/>
      <c r="DB23" s="436"/>
      <c r="DC23" s="436"/>
      <c r="DD23" s="436"/>
      <c r="DE23" s="436"/>
      <c r="DF23" s="436"/>
      <c r="DG23" s="436"/>
      <c r="DH23" s="436"/>
      <c r="DI23" s="436"/>
      <c r="DJ23" s="436"/>
      <c r="DK23" s="436"/>
      <c r="DL23" s="436"/>
      <c r="DM23" s="436"/>
      <c r="DN23" s="436"/>
      <c r="DO23" s="436"/>
      <c r="DP23" s="436"/>
      <c r="DQ23" s="436"/>
      <c r="DR23" s="436"/>
      <c r="DS23" s="436"/>
      <c r="DT23" s="436"/>
      <c r="DU23" s="436"/>
      <c r="DV23" s="436"/>
      <c r="DW23" s="436"/>
      <c r="DX23" s="436"/>
      <c r="DY23" s="436"/>
      <c r="DZ23" s="436"/>
      <c r="EA23" s="436"/>
      <c r="EB23" s="436"/>
      <c r="EC23" s="436"/>
      <c r="ED23" s="436"/>
      <c r="EE23" s="436"/>
      <c r="EF23" s="436"/>
      <c r="EG23" s="436"/>
      <c r="EH23" s="436"/>
      <c r="EI23" s="436"/>
      <c r="EJ23" s="436"/>
      <c r="EK23" s="436"/>
      <c r="EL23" s="436"/>
      <c r="EM23" s="436"/>
      <c r="EN23" s="436"/>
      <c r="EO23" s="436"/>
      <c r="EP23" s="436"/>
      <c r="EQ23" s="436"/>
      <c r="ER23" s="436"/>
      <c r="ES23" s="436"/>
      <c r="ET23" s="436"/>
      <c r="EU23" s="436"/>
      <c r="EV23" s="436"/>
      <c r="EW23" s="436"/>
      <c r="EX23" s="436"/>
      <c r="EY23" s="436"/>
      <c r="EZ23" s="436"/>
      <c r="FA23" s="436"/>
      <c r="FB23" s="436"/>
      <c r="FC23" s="436"/>
      <c r="FD23" s="436"/>
      <c r="FE23" s="436"/>
      <c r="FF23" s="436"/>
      <c r="FG23" s="436"/>
      <c r="FH23" s="436"/>
      <c r="FI23" s="436"/>
      <c r="FJ23" s="436"/>
      <c r="FK23" s="436"/>
      <c r="FL23" s="436"/>
      <c r="FM23" s="436"/>
      <c r="FN23" s="436"/>
      <c r="FO23" s="436"/>
      <c r="FP23" s="436"/>
      <c r="FQ23" s="436"/>
      <c r="FR23" s="436"/>
      <c r="FS23" s="436"/>
      <c r="FT23" s="436"/>
      <c r="FU23" s="436"/>
      <c r="FV23" s="436"/>
      <c r="FW23" s="436"/>
      <c r="FX23" s="436"/>
      <c r="FY23" s="436"/>
      <c r="FZ23" s="436"/>
      <c r="GA23" s="436"/>
      <c r="GB23" s="436"/>
      <c r="GC23" s="436"/>
      <c r="GD23" s="436"/>
      <c r="GE23" s="436"/>
      <c r="GF23" s="436"/>
      <c r="GG23" s="436"/>
      <c r="GH23" s="436"/>
      <c r="GI23" s="436"/>
      <c r="GJ23" s="436"/>
      <c r="GK23" s="436"/>
      <c r="GL23" s="436"/>
      <c r="GM23" s="436"/>
      <c r="GN23" s="436"/>
      <c r="GO23" s="436"/>
      <c r="GP23" s="436"/>
      <c r="GQ23" s="436"/>
      <c r="GR23" s="436"/>
      <c r="GS23" s="436"/>
      <c r="GT23" s="436"/>
      <c r="GU23" s="436"/>
      <c r="GV23" s="436"/>
      <c r="GW23" s="436"/>
      <c r="GX23" s="436"/>
    </row>
    <row r="24" spans="1:206" hidden="1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436"/>
      <c r="R24" s="436"/>
      <c r="S24" s="438"/>
      <c r="T24" s="436"/>
      <c r="U24" s="436"/>
      <c r="V24" s="436"/>
    </row>
    <row r="25" spans="1:206" s="22" customFormat="1" hidden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436"/>
      <c r="R25" s="436"/>
      <c r="S25" s="438"/>
      <c r="T25" s="436"/>
      <c r="U25" s="436"/>
      <c r="V25" s="436"/>
      <c r="W25" s="436"/>
      <c r="X25" s="436"/>
      <c r="Y25" s="436"/>
      <c r="Z25" s="436"/>
      <c r="AA25" s="436"/>
      <c r="AB25" s="436"/>
      <c r="AC25" s="436"/>
      <c r="AD25" s="436"/>
      <c r="AE25" s="436"/>
      <c r="AF25" s="436"/>
      <c r="AG25" s="436"/>
      <c r="AH25" s="436"/>
      <c r="AI25" s="436"/>
      <c r="AJ25" s="436"/>
      <c r="AK25" s="436"/>
      <c r="AL25" s="436"/>
      <c r="AM25" s="436"/>
      <c r="AN25" s="436"/>
      <c r="AO25" s="436"/>
      <c r="AP25" s="436"/>
      <c r="AQ25" s="436"/>
      <c r="AR25" s="436"/>
      <c r="AS25" s="436"/>
      <c r="AT25" s="436"/>
      <c r="AU25" s="436"/>
      <c r="AV25" s="436"/>
      <c r="AW25" s="436"/>
      <c r="AX25" s="436"/>
      <c r="AY25" s="436"/>
      <c r="AZ25" s="436"/>
      <c r="BA25" s="436"/>
      <c r="BB25" s="436"/>
      <c r="BC25" s="436"/>
      <c r="BD25" s="436"/>
      <c r="BE25" s="436"/>
      <c r="BF25" s="436"/>
      <c r="BG25" s="436"/>
      <c r="BH25" s="436"/>
      <c r="BI25" s="436"/>
      <c r="BJ25" s="436"/>
      <c r="BK25" s="436"/>
      <c r="BL25" s="436"/>
      <c r="BM25" s="436"/>
      <c r="BN25" s="436"/>
      <c r="BO25" s="436"/>
      <c r="BP25" s="436"/>
      <c r="BQ25" s="436"/>
      <c r="BR25" s="436"/>
      <c r="BS25" s="436"/>
      <c r="BT25" s="436"/>
      <c r="BU25" s="436"/>
      <c r="BV25" s="436"/>
      <c r="BW25" s="436"/>
      <c r="BX25" s="436"/>
      <c r="BY25" s="436"/>
      <c r="BZ25" s="436"/>
      <c r="CA25" s="436"/>
      <c r="CB25" s="436"/>
      <c r="CC25" s="436"/>
      <c r="CD25" s="436"/>
      <c r="CE25" s="436"/>
      <c r="CF25" s="436"/>
      <c r="CG25" s="436"/>
      <c r="CH25" s="436"/>
      <c r="CI25" s="436"/>
      <c r="CJ25" s="436"/>
      <c r="CK25" s="436"/>
      <c r="CL25" s="436"/>
      <c r="CM25" s="436"/>
      <c r="CN25" s="436"/>
      <c r="CO25" s="436"/>
      <c r="CP25" s="436"/>
      <c r="CQ25" s="436"/>
      <c r="CR25" s="436"/>
      <c r="CS25" s="436"/>
      <c r="CT25" s="436"/>
      <c r="CU25" s="436"/>
      <c r="CV25" s="436"/>
      <c r="CW25" s="436"/>
      <c r="CX25" s="436"/>
      <c r="CY25" s="436"/>
      <c r="CZ25" s="436"/>
      <c r="DA25" s="436"/>
      <c r="DB25" s="436"/>
      <c r="DC25" s="436"/>
      <c r="DD25" s="436"/>
      <c r="DE25" s="436"/>
      <c r="DF25" s="436"/>
      <c r="DG25" s="436"/>
      <c r="DH25" s="436"/>
      <c r="DI25" s="436"/>
      <c r="DJ25" s="436"/>
      <c r="DK25" s="436"/>
      <c r="DL25" s="436"/>
      <c r="DM25" s="436"/>
      <c r="DN25" s="436"/>
      <c r="DO25" s="436"/>
      <c r="DP25" s="436"/>
      <c r="DQ25" s="436"/>
      <c r="DR25" s="436"/>
      <c r="DS25" s="436"/>
      <c r="DT25" s="436"/>
      <c r="DU25" s="436"/>
      <c r="DV25" s="436"/>
      <c r="DW25" s="436"/>
      <c r="DX25" s="436"/>
      <c r="DY25" s="436"/>
      <c r="DZ25" s="436"/>
      <c r="EA25" s="436"/>
      <c r="EB25" s="436"/>
      <c r="EC25" s="436"/>
      <c r="ED25" s="436"/>
      <c r="EE25" s="436"/>
      <c r="EF25" s="436"/>
      <c r="EG25" s="436"/>
      <c r="EH25" s="436"/>
      <c r="EI25" s="436"/>
      <c r="EJ25" s="436"/>
      <c r="EK25" s="436"/>
      <c r="EL25" s="436"/>
      <c r="EM25" s="436"/>
      <c r="EN25" s="436"/>
      <c r="EO25" s="436"/>
      <c r="EP25" s="436"/>
      <c r="EQ25" s="436"/>
      <c r="ER25" s="436"/>
      <c r="ES25" s="436"/>
      <c r="ET25" s="436"/>
      <c r="EU25" s="436"/>
      <c r="EV25" s="436"/>
      <c r="EW25" s="436"/>
      <c r="EX25" s="436"/>
      <c r="EY25" s="436"/>
      <c r="EZ25" s="436"/>
      <c r="FA25" s="436"/>
      <c r="FB25" s="436"/>
      <c r="FC25" s="436"/>
      <c r="FD25" s="436"/>
      <c r="FE25" s="436"/>
      <c r="FF25" s="436"/>
      <c r="FG25" s="436"/>
      <c r="FH25" s="436"/>
      <c r="FI25" s="436"/>
      <c r="FJ25" s="436"/>
      <c r="FK25" s="436"/>
      <c r="FL25" s="436"/>
      <c r="FM25" s="436"/>
      <c r="FN25" s="436"/>
      <c r="FO25" s="436"/>
      <c r="FP25" s="436"/>
      <c r="FQ25" s="436"/>
      <c r="FR25" s="436"/>
      <c r="FS25" s="436"/>
      <c r="FT25" s="436"/>
      <c r="FU25" s="436"/>
      <c r="FV25" s="436"/>
      <c r="FW25" s="436"/>
      <c r="FX25" s="436"/>
      <c r="FY25" s="436"/>
      <c r="FZ25" s="436"/>
      <c r="GA25" s="436"/>
      <c r="GB25" s="436"/>
      <c r="GC25" s="436"/>
      <c r="GD25" s="436"/>
      <c r="GE25" s="436"/>
      <c r="GF25" s="436"/>
      <c r="GG25" s="436"/>
      <c r="GH25" s="436"/>
      <c r="GI25" s="436"/>
      <c r="GJ25" s="436"/>
      <c r="GK25" s="436"/>
      <c r="GL25" s="436"/>
      <c r="GM25" s="436"/>
      <c r="GN25" s="436"/>
      <c r="GO25" s="436"/>
      <c r="GP25" s="436"/>
      <c r="GQ25" s="436"/>
      <c r="GR25" s="436"/>
      <c r="GS25" s="436"/>
      <c r="GT25" s="436"/>
      <c r="GU25" s="436"/>
      <c r="GV25" s="436"/>
      <c r="GW25" s="436"/>
      <c r="GX25" s="436"/>
    </row>
    <row r="26" spans="1:206" hidden="1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436"/>
      <c r="R26" s="436"/>
      <c r="S26" s="438"/>
      <c r="T26" s="436"/>
      <c r="U26" s="436"/>
      <c r="V26" s="436"/>
    </row>
    <row r="27" spans="1:206" hidden="1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436"/>
      <c r="R27" s="436"/>
      <c r="S27" s="438"/>
      <c r="T27" s="436"/>
      <c r="U27" s="436"/>
      <c r="V27" s="436"/>
    </row>
    <row r="28" spans="1:206" hidden="1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436"/>
      <c r="R28" s="436"/>
      <c r="S28" s="438"/>
      <c r="T28" s="436"/>
      <c r="U28" s="436"/>
      <c r="V28" s="436"/>
    </row>
    <row r="29" spans="1:206" hidden="1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436"/>
      <c r="R29" s="436"/>
      <c r="S29" s="438"/>
      <c r="T29" s="436"/>
      <c r="U29" s="436"/>
      <c r="V29" s="436"/>
    </row>
    <row r="30" spans="1:206" hidden="1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436"/>
      <c r="R30" s="436"/>
      <c r="S30" s="438"/>
      <c r="T30" s="436"/>
      <c r="U30" s="436"/>
      <c r="V30" s="436"/>
    </row>
    <row r="31" spans="1:206" hidden="1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436"/>
      <c r="R31" s="436"/>
      <c r="S31" s="438"/>
      <c r="T31" s="436"/>
      <c r="U31" s="436"/>
      <c r="V31" s="436"/>
    </row>
    <row r="32" spans="1:206" ht="25.5" hidden="1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436"/>
      <c r="R32" s="436"/>
      <c r="S32" s="438"/>
      <c r="T32" s="436"/>
      <c r="U32" s="436"/>
      <c r="V32" s="436"/>
    </row>
    <row r="33" spans="1:22" hidden="1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436"/>
      <c r="R33" s="436"/>
      <c r="S33" s="438"/>
      <c r="T33" s="436"/>
      <c r="U33" s="436"/>
      <c r="V33" s="436"/>
    </row>
    <row r="34" spans="1:22" hidden="1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436"/>
      <c r="R34" s="436"/>
      <c r="S34" s="438"/>
      <c r="T34" s="436"/>
      <c r="U34" s="436"/>
      <c r="V34" s="436"/>
    </row>
    <row r="35" spans="1:22" hidden="1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436"/>
      <c r="R35" s="436"/>
      <c r="S35" s="438"/>
      <c r="T35" s="436"/>
      <c r="U35" s="436"/>
      <c r="V35" s="436"/>
    </row>
    <row r="36" spans="1:22" hidden="1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436"/>
      <c r="R36" s="436"/>
      <c r="S36" s="438"/>
      <c r="T36" s="436"/>
      <c r="U36" s="436"/>
      <c r="V36" s="436"/>
    </row>
    <row r="37" spans="1:22" hidden="1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436"/>
      <c r="R37" s="436"/>
      <c r="S37" s="438"/>
      <c r="T37" s="436"/>
      <c r="U37" s="436"/>
      <c r="V37" s="436"/>
    </row>
    <row r="38" spans="1:22" ht="25.5" hidden="1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436"/>
      <c r="R38" s="436"/>
      <c r="S38" s="438"/>
      <c r="T38" s="436"/>
      <c r="U38" s="436"/>
      <c r="V38" s="436"/>
    </row>
    <row r="39" spans="1:22" hidden="1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436"/>
      <c r="R39" s="436"/>
      <c r="S39" s="438"/>
      <c r="T39" s="436"/>
      <c r="U39" s="436"/>
      <c r="V39" s="436"/>
    </row>
    <row r="40" spans="1:22" hidden="1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436"/>
      <c r="R40" s="436"/>
      <c r="S40" s="438"/>
      <c r="T40" s="436"/>
      <c r="U40" s="436"/>
      <c r="V40" s="436"/>
    </row>
    <row r="41" spans="1:22" hidden="1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436"/>
      <c r="R41" s="436"/>
      <c r="S41" s="438"/>
      <c r="T41" s="436"/>
      <c r="U41" s="436"/>
      <c r="V41" s="436"/>
    </row>
    <row r="42" spans="1:22" hidden="1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436"/>
      <c r="R42" s="436"/>
      <c r="S42" s="438"/>
      <c r="T42" s="436"/>
      <c r="U42" s="436"/>
      <c r="V42" s="436"/>
    </row>
    <row r="43" spans="1:22" ht="25.5" hidden="1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436"/>
      <c r="R43" s="436"/>
      <c r="S43" s="438"/>
      <c r="T43" s="436"/>
      <c r="U43" s="436"/>
      <c r="V43" s="436"/>
    </row>
    <row r="44" spans="1:22" ht="25.5" hidden="1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436"/>
      <c r="R44" s="436"/>
      <c r="S44" s="438"/>
      <c r="T44" s="436"/>
      <c r="U44" s="436"/>
      <c r="V44" s="436"/>
    </row>
    <row r="45" spans="1:22" hidden="1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436"/>
      <c r="R45" s="436"/>
      <c r="S45" s="438"/>
      <c r="T45" s="436"/>
      <c r="U45" s="436"/>
      <c r="V45" s="436"/>
    </row>
    <row r="46" spans="1:22" hidden="1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436"/>
      <c r="R46" s="436"/>
      <c r="S46" s="438"/>
      <c r="T46" s="436"/>
      <c r="U46" s="436"/>
      <c r="V46" s="436"/>
    </row>
    <row r="47" spans="1:22" ht="25.5" hidden="1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436"/>
      <c r="R47" s="436"/>
      <c r="S47" s="438"/>
      <c r="T47" s="436"/>
      <c r="U47" s="436"/>
      <c r="V47" s="436"/>
    </row>
    <row r="48" spans="1:22" hidden="1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436"/>
      <c r="R48" s="436"/>
      <c r="S48" s="438"/>
      <c r="T48" s="436"/>
      <c r="U48" s="436"/>
      <c r="V48" s="436"/>
    </row>
    <row r="49" spans="1:206" hidden="1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436"/>
      <c r="R49" s="436"/>
      <c r="S49" s="438"/>
      <c r="T49" s="436"/>
      <c r="U49" s="436"/>
      <c r="V49" s="436"/>
    </row>
    <row r="50" spans="1:206" hidden="1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436"/>
      <c r="R50" s="436"/>
      <c r="S50" s="438"/>
      <c r="T50" s="436"/>
      <c r="U50" s="436"/>
      <c r="V50" s="436"/>
    </row>
    <row r="51" spans="1:206" hidden="1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436"/>
      <c r="R51" s="436"/>
      <c r="S51" s="438"/>
      <c r="T51" s="436"/>
      <c r="U51" s="436"/>
      <c r="V51" s="436"/>
    </row>
    <row r="52" spans="1:206" hidden="1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436"/>
      <c r="R52" s="436"/>
      <c r="S52" s="438"/>
      <c r="T52" s="436"/>
      <c r="U52" s="436"/>
      <c r="V52" s="436"/>
    </row>
    <row r="53" spans="1:206" ht="16.149999999999999" hidden="1" customHeight="1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436"/>
      <c r="R53" s="436"/>
      <c r="S53" s="438"/>
      <c r="T53" s="436"/>
      <c r="U53" s="436"/>
      <c r="V53" s="436"/>
    </row>
    <row r="54" spans="1:206" s="114" customFormat="1" ht="16.149999999999999" hidden="1" customHeigh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436"/>
      <c r="R54" s="436"/>
      <c r="S54" s="438"/>
      <c r="T54" s="436"/>
      <c r="U54" s="436"/>
      <c r="V54" s="436"/>
      <c r="W54" s="432"/>
      <c r="X54" s="432"/>
      <c r="Y54" s="432"/>
      <c r="Z54" s="432"/>
      <c r="AA54" s="432"/>
      <c r="AB54" s="432"/>
      <c r="AC54" s="432"/>
      <c r="AD54" s="432"/>
      <c r="AE54" s="432"/>
      <c r="AF54" s="432"/>
      <c r="AG54" s="432"/>
      <c r="AH54" s="432"/>
      <c r="AI54" s="432"/>
      <c r="AJ54" s="432"/>
      <c r="AK54" s="432"/>
      <c r="AL54" s="432"/>
      <c r="AM54" s="432"/>
      <c r="AN54" s="432"/>
      <c r="AO54" s="432"/>
      <c r="AP54" s="432"/>
      <c r="AQ54" s="432"/>
      <c r="AR54" s="432"/>
      <c r="AS54" s="432"/>
      <c r="AT54" s="432"/>
      <c r="AU54" s="432"/>
      <c r="AV54" s="432"/>
      <c r="AW54" s="432"/>
      <c r="AX54" s="432"/>
      <c r="AY54" s="432"/>
      <c r="AZ54" s="432"/>
      <c r="BA54" s="432"/>
      <c r="BB54" s="432"/>
      <c r="BC54" s="432"/>
      <c r="BD54" s="432"/>
      <c r="BE54" s="432"/>
      <c r="BF54" s="432"/>
      <c r="BG54" s="432"/>
      <c r="BH54" s="432"/>
      <c r="BI54" s="432"/>
      <c r="BJ54" s="432"/>
      <c r="BK54" s="432"/>
      <c r="BL54" s="432"/>
      <c r="BM54" s="432"/>
      <c r="BN54" s="432"/>
      <c r="BO54" s="432"/>
      <c r="BP54" s="432"/>
      <c r="BQ54" s="432"/>
      <c r="BR54" s="432"/>
      <c r="BS54" s="432"/>
      <c r="BT54" s="432"/>
      <c r="BU54" s="432"/>
      <c r="BV54" s="432"/>
      <c r="BW54" s="432"/>
      <c r="BX54" s="432"/>
      <c r="BY54" s="432"/>
      <c r="BZ54" s="432"/>
      <c r="CA54" s="432"/>
      <c r="CB54" s="432"/>
      <c r="CC54" s="432"/>
      <c r="CD54" s="432"/>
      <c r="CE54" s="432"/>
      <c r="CF54" s="432"/>
      <c r="CG54" s="432"/>
      <c r="CH54" s="432"/>
      <c r="CI54" s="432"/>
      <c r="CJ54" s="432"/>
      <c r="CK54" s="432"/>
      <c r="CL54" s="432"/>
      <c r="CM54" s="432"/>
      <c r="CN54" s="432"/>
      <c r="CO54" s="432"/>
      <c r="CP54" s="432"/>
      <c r="CQ54" s="432"/>
      <c r="CR54" s="432"/>
      <c r="CS54" s="432"/>
      <c r="CT54" s="432"/>
      <c r="CU54" s="432"/>
      <c r="CV54" s="432"/>
      <c r="CW54" s="432"/>
      <c r="CX54" s="432"/>
      <c r="CY54" s="432"/>
      <c r="CZ54" s="432"/>
      <c r="DA54" s="432"/>
      <c r="DB54" s="432"/>
      <c r="DC54" s="432"/>
      <c r="DD54" s="432"/>
      <c r="DE54" s="432"/>
      <c r="DF54" s="432"/>
      <c r="DG54" s="432"/>
      <c r="DH54" s="432"/>
      <c r="DI54" s="432"/>
      <c r="DJ54" s="432"/>
      <c r="DK54" s="432"/>
      <c r="DL54" s="432"/>
      <c r="DM54" s="432"/>
      <c r="DN54" s="432"/>
      <c r="DO54" s="432"/>
      <c r="DP54" s="432"/>
      <c r="DQ54" s="432"/>
      <c r="DR54" s="432"/>
      <c r="DS54" s="432"/>
      <c r="DT54" s="432"/>
      <c r="DU54" s="432"/>
      <c r="DV54" s="432"/>
      <c r="DW54" s="432"/>
      <c r="DX54" s="432"/>
      <c r="DY54" s="432"/>
      <c r="DZ54" s="432"/>
      <c r="EA54" s="432"/>
      <c r="EB54" s="432"/>
      <c r="EC54" s="432"/>
      <c r="ED54" s="432"/>
      <c r="EE54" s="432"/>
      <c r="EF54" s="432"/>
      <c r="EG54" s="432"/>
      <c r="EH54" s="432"/>
      <c r="EI54" s="432"/>
      <c r="EJ54" s="432"/>
      <c r="EK54" s="432"/>
      <c r="EL54" s="432"/>
      <c r="EM54" s="432"/>
      <c r="EN54" s="432"/>
      <c r="EO54" s="432"/>
      <c r="EP54" s="432"/>
      <c r="EQ54" s="432"/>
      <c r="ER54" s="432"/>
      <c r="ES54" s="432"/>
      <c r="ET54" s="432"/>
      <c r="EU54" s="432"/>
      <c r="EV54" s="432"/>
      <c r="EW54" s="432"/>
      <c r="EX54" s="432"/>
      <c r="EY54" s="432"/>
      <c r="EZ54" s="432"/>
      <c r="FA54" s="432"/>
      <c r="FB54" s="432"/>
      <c r="FC54" s="432"/>
      <c r="FD54" s="432"/>
      <c r="FE54" s="432"/>
      <c r="FF54" s="432"/>
      <c r="FG54" s="432"/>
      <c r="FH54" s="432"/>
      <c r="FI54" s="432"/>
      <c r="FJ54" s="432"/>
      <c r="FK54" s="432"/>
      <c r="FL54" s="432"/>
      <c r="FM54" s="432"/>
      <c r="FN54" s="432"/>
      <c r="FO54" s="432"/>
      <c r="FP54" s="432"/>
      <c r="FQ54" s="432"/>
      <c r="FR54" s="432"/>
      <c r="FS54" s="432"/>
      <c r="FT54" s="432"/>
      <c r="FU54" s="432"/>
      <c r="FV54" s="432"/>
      <c r="FW54" s="432"/>
      <c r="FX54" s="432"/>
      <c r="FY54" s="432"/>
      <c r="FZ54" s="432"/>
      <c r="GA54" s="432"/>
      <c r="GB54" s="432"/>
      <c r="GC54" s="432"/>
      <c r="GD54" s="432"/>
      <c r="GE54" s="432"/>
      <c r="GF54" s="432"/>
      <c r="GG54" s="432"/>
      <c r="GH54" s="432"/>
      <c r="GI54" s="432"/>
      <c r="GJ54" s="432"/>
      <c r="GK54" s="432"/>
      <c r="GL54" s="432"/>
      <c r="GM54" s="432"/>
      <c r="GN54" s="432"/>
      <c r="GO54" s="432"/>
      <c r="GP54" s="432"/>
      <c r="GQ54" s="432"/>
      <c r="GR54" s="432"/>
      <c r="GS54" s="432"/>
      <c r="GT54" s="432"/>
      <c r="GU54" s="432"/>
      <c r="GV54" s="432"/>
      <c r="GW54" s="432"/>
      <c r="GX54" s="432"/>
    </row>
    <row r="55" spans="1:206" ht="25.5" hidden="1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436"/>
      <c r="R55" s="436"/>
      <c r="S55" s="438"/>
      <c r="T55" s="436"/>
      <c r="U55" s="436"/>
      <c r="V55" s="436"/>
    </row>
    <row r="56" spans="1:206" ht="30" hidden="1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436"/>
      <c r="R56" s="436"/>
      <c r="S56" s="438"/>
      <c r="T56" s="436"/>
      <c r="U56" s="436"/>
      <c r="V56" s="436"/>
    </row>
    <row r="57" spans="1:206" s="155" customFormat="1" hidden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436"/>
      <c r="R57" s="436"/>
      <c r="S57" s="438"/>
      <c r="T57" s="436"/>
      <c r="U57" s="436"/>
      <c r="V57" s="436"/>
      <c r="W57" s="432"/>
      <c r="X57" s="432"/>
      <c r="Y57" s="432"/>
      <c r="Z57" s="432"/>
      <c r="AA57" s="432"/>
      <c r="AB57" s="432"/>
      <c r="AC57" s="432"/>
      <c r="AD57" s="432"/>
      <c r="AE57" s="432"/>
      <c r="AF57" s="432"/>
      <c r="AG57" s="432"/>
      <c r="AH57" s="432"/>
      <c r="AI57" s="432"/>
      <c r="AJ57" s="432"/>
      <c r="AK57" s="432"/>
      <c r="AL57" s="432"/>
      <c r="AM57" s="432"/>
      <c r="AN57" s="432"/>
      <c r="AO57" s="432"/>
      <c r="AP57" s="432"/>
      <c r="AQ57" s="432"/>
      <c r="AR57" s="432"/>
      <c r="AS57" s="432"/>
      <c r="AT57" s="432"/>
      <c r="AU57" s="432"/>
      <c r="AV57" s="432"/>
      <c r="AW57" s="432"/>
      <c r="AX57" s="432"/>
      <c r="AY57" s="432"/>
      <c r="AZ57" s="432"/>
      <c r="BA57" s="432"/>
      <c r="BB57" s="432"/>
      <c r="BC57" s="432"/>
      <c r="BD57" s="432"/>
      <c r="BE57" s="432"/>
      <c r="BF57" s="432"/>
      <c r="BG57" s="432"/>
      <c r="BH57" s="432"/>
      <c r="BI57" s="432"/>
      <c r="BJ57" s="432"/>
      <c r="BK57" s="432"/>
      <c r="BL57" s="432"/>
      <c r="BM57" s="432"/>
      <c r="BN57" s="432"/>
      <c r="BO57" s="432"/>
      <c r="BP57" s="432"/>
      <c r="BQ57" s="432"/>
      <c r="BR57" s="432"/>
      <c r="BS57" s="432"/>
      <c r="BT57" s="432"/>
      <c r="BU57" s="432"/>
      <c r="BV57" s="432"/>
      <c r="BW57" s="432"/>
      <c r="BX57" s="432"/>
      <c r="BY57" s="432"/>
      <c r="BZ57" s="432"/>
      <c r="CA57" s="432"/>
      <c r="CB57" s="432"/>
      <c r="CC57" s="432"/>
      <c r="CD57" s="432"/>
      <c r="CE57" s="432"/>
      <c r="CF57" s="432"/>
      <c r="CG57" s="432"/>
      <c r="CH57" s="432"/>
      <c r="CI57" s="432"/>
      <c r="CJ57" s="432"/>
      <c r="CK57" s="432"/>
      <c r="CL57" s="432"/>
      <c r="CM57" s="432"/>
      <c r="CN57" s="432"/>
      <c r="CO57" s="432"/>
      <c r="CP57" s="432"/>
      <c r="CQ57" s="432"/>
      <c r="CR57" s="432"/>
      <c r="CS57" s="432"/>
      <c r="CT57" s="432"/>
      <c r="CU57" s="432"/>
      <c r="CV57" s="432"/>
      <c r="CW57" s="432"/>
      <c r="CX57" s="432"/>
      <c r="CY57" s="432"/>
      <c r="CZ57" s="432"/>
      <c r="DA57" s="432"/>
      <c r="DB57" s="432"/>
      <c r="DC57" s="432"/>
      <c r="DD57" s="432"/>
      <c r="DE57" s="432"/>
      <c r="DF57" s="432"/>
      <c r="DG57" s="432"/>
      <c r="DH57" s="432"/>
      <c r="DI57" s="432"/>
      <c r="DJ57" s="432"/>
      <c r="DK57" s="432"/>
      <c r="DL57" s="432"/>
      <c r="DM57" s="432"/>
      <c r="DN57" s="432"/>
      <c r="DO57" s="432"/>
      <c r="DP57" s="432"/>
      <c r="DQ57" s="432"/>
      <c r="DR57" s="432"/>
      <c r="DS57" s="432"/>
      <c r="DT57" s="432"/>
      <c r="DU57" s="432"/>
      <c r="DV57" s="432"/>
      <c r="DW57" s="432"/>
      <c r="DX57" s="432"/>
      <c r="DY57" s="432"/>
      <c r="DZ57" s="432"/>
      <c r="EA57" s="432"/>
      <c r="EB57" s="432"/>
      <c r="EC57" s="432"/>
      <c r="ED57" s="432"/>
      <c r="EE57" s="432"/>
      <c r="EF57" s="432"/>
      <c r="EG57" s="432"/>
      <c r="EH57" s="432"/>
      <c r="EI57" s="432"/>
      <c r="EJ57" s="432"/>
      <c r="EK57" s="432"/>
      <c r="EL57" s="432"/>
      <c r="EM57" s="432"/>
      <c r="EN57" s="432"/>
      <c r="EO57" s="432"/>
      <c r="EP57" s="432"/>
      <c r="EQ57" s="432"/>
      <c r="ER57" s="432"/>
      <c r="ES57" s="432"/>
      <c r="ET57" s="432"/>
      <c r="EU57" s="432"/>
      <c r="EV57" s="432"/>
      <c r="EW57" s="432"/>
      <c r="EX57" s="432"/>
      <c r="EY57" s="432"/>
      <c r="EZ57" s="432"/>
      <c r="FA57" s="432"/>
      <c r="FB57" s="432"/>
      <c r="FC57" s="432"/>
      <c r="FD57" s="432"/>
      <c r="FE57" s="432"/>
      <c r="FF57" s="432"/>
      <c r="FG57" s="432"/>
      <c r="FH57" s="432"/>
      <c r="FI57" s="432"/>
      <c r="FJ57" s="432"/>
      <c r="FK57" s="432"/>
      <c r="FL57" s="432"/>
      <c r="FM57" s="432"/>
      <c r="FN57" s="432"/>
      <c r="FO57" s="432"/>
      <c r="FP57" s="432"/>
      <c r="FQ57" s="432"/>
      <c r="FR57" s="432"/>
      <c r="FS57" s="432"/>
      <c r="FT57" s="432"/>
      <c r="FU57" s="432"/>
      <c r="FV57" s="432"/>
      <c r="FW57" s="432"/>
      <c r="FX57" s="432"/>
      <c r="FY57" s="432"/>
      <c r="FZ57" s="432"/>
      <c r="GA57" s="432"/>
      <c r="GB57" s="432"/>
      <c r="GC57" s="432"/>
      <c r="GD57" s="432"/>
      <c r="GE57" s="432"/>
      <c r="GF57" s="432"/>
      <c r="GG57" s="432"/>
      <c r="GH57" s="432"/>
      <c r="GI57" s="432"/>
      <c r="GJ57" s="432"/>
      <c r="GK57" s="432"/>
      <c r="GL57" s="432"/>
      <c r="GM57" s="432"/>
      <c r="GN57" s="432"/>
      <c r="GO57" s="432"/>
      <c r="GP57" s="432"/>
      <c r="GQ57" s="432"/>
      <c r="GR57" s="432"/>
      <c r="GS57" s="432"/>
      <c r="GT57" s="432"/>
      <c r="GU57" s="432"/>
      <c r="GV57" s="432"/>
      <c r="GW57" s="432"/>
      <c r="GX57" s="432"/>
    </row>
    <row r="58" spans="1:206" ht="24" hidden="1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436"/>
      <c r="R58" s="436"/>
      <c r="S58" s="438"/>
      <c r="T58" s="436"/>
      <c r="U58" s="436"/>
      <c r="V58" s="436"/>
    </row>
    <row r="59" spans="1:206" hidden="1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436"/>
      <c r="R59" s="436"/>
      <c r="S59" s="438"/>
      <c r="T59" s="436"/>
      <c r="U59" s="436"/>
      <c r="V59" s="436"/>
    </row>
    <row r="60" spans="1:206" s="114" customFormat="1" hidden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436"/>
      <c r="R60" s="436"/>
      <c r="S60" s="438"/>
      <c r="T60" s="436"/>
      <c r="U60" s="436"/>
      <c r="V60" s="436"/>
      <c r="W60" s="432"/>
      <c r="X60" s="432"/>
      <c r="Y60" s="432"/>
      <c r="Z60" s="432"/>
      <c r="AA60" s="432"/>
      <c r="AB60" s="432"/>
      <c r="AC60" s="432"/>
      <c r="AD60" s="432"/>
      <c r="AE60" s="432"/>
      <c r="AF60" s="432"/>
      <c r="AG60" s="432"/>
      <c r="AH60" s="432"/>
      <c r="AI60" s="432"/>
      <c r="AJ60" s="432"/>
      <c r="AK60" s="432"/>
      <c r="AL60" s="432"/>
      <c r="AM60" s="432"/>
      <c r="AN60" s="432"/>
      <c r="AO60" s="432"/>
      <c r="AP60" s="432"/>
      <c r="AQ60" s="432"/>
      <c r="AR60" s="432"/>
      <c r="AS60" s="432"/>
      <c r="AT60" s="432"/>
      <c r="AU60" s="432"/>
      <c r="AV60" s="432"/>
      <c r="AW60" s="432"/>
      <c r="AX60" s="432"/>
      <c r="AY60" s="432"/>
      <c r="AZ60" s="432"/>
      <c r="BA60" s="432"/>
      <c r="BB60" s="432"/>
      <c r="BC60" s="432"/>
      <c r="BD60" s="432"/>
      <c r="BE60" s="432"/>
      <c r="BF60" s="432"/>
      <c r="BG60" s="432"/>
      <c r="BH60" s="432"/>
      <c r="BI60" s="432"/>
      <c r="BJ60" s="432"/>
      <c r="BK60" s="432"/>
      <c r="BL60" s="432"/>
      <c r="BM60" s="432"/>
      <c r="BN60" s="432"/>
      <c r="BO60" s="432"/>
      <c r="BP60" s="432"/>
      <c r="BQ60" s="432"/>
      <c r="BR60" s="432"/>
      <c r="BS60" s="432"/>
      <c r="BT60" s="432"/>
      <c r="BU60" s="432"/>
      <c r="BV60" s="432"/>
      <c r="BW60" s="432"/>
      <c r="BX60" s="432"/>
      <c r="BY60" s="432"/>
      <c r="BZ60" s="432"/>
      <c r="CA60" s="432"/>
      <c r="CB60" s="432"/>
      <c r="CC60" s="432"/>
      <c r="CD60" s="432"/>
      <c r="CE60" s="432"/>
      <c r="CF60" s="432"/>
      <c r="CG60" s="432"/>
      <c r="CH60" s="432"/>
      <c r="CI60" s="432"/>
      <c r="CJ60" s="432"/>
      <c r="CK60" s="432"/>
      <c r="CL60" s="432"/>
      <c r="CM60" s="432"/>
      <c r="CN60" s="432"/>
      <c r="CO60" s="432"/>
      <c r="CP60" s="432"/>
      <c r="CQ60" s="432"/>
      <c r="CR60" s="432"/>
      <c r="CS60" s="432"/>
      <c r="CT60" s="432"/>
      <c r="CU60" s="432"/>
      <c r="CV60" s="432"/>
      <c r="CW60" s="432"/>
      <c r="CX60" s="432"/>
      <c r="CY60" s="432"/>
      <c r="CZ60" s="432"/>
      <c r="DA60" s="432"/>
      <c r="DB60" s="432"/>
      <c r="DC60" s="432"/>
      <c r="DD60" s="432"/>
      <c r="DE60" s="432"/>
      <c r="DF60" s="432"/>
      <c r="DG60" s="432"/>
      <c r="DH60" s="432"/>
      <c r="DI60" s="432"/>
      <c r="DJ60" s="432"/>
      <c r="DK60" s="432"/>
      <c r="DL60" s="432"/>
      <c r="DM60" s="432"/>
      <c r="DN60" s="432"/>
      <c r="DO60" s="432"/>
      <c r="DP60" s="432"/>
      <c r="DQ60" s="432"/>
      <c r="DR60" s="432"/>
      <c r="DS60" s="432"/>
      <c r="DT60" s="432"/>
      <c r="DU60" s="432"/>
      <c r="DV60" s="432"/>
      <c r="DW60" s="432"/>
      <c r="DX60" s="432"/>
      <c r="DY60" s="432"/>
      <c r="DZ60" s="432"/>
      <c r="EA60" s="432"/>
      <c r="EB60" s="432"/>
      <c r="EC60" s="432"/>
      <c r="ED60" s="432"/>
      <c r="EE60" s="432"/>
      <c r="EF60" s="432"/>
      <c r="EG60" s="432"/>
      <c r="EH60" s="432"/>
      <c r="EI60" s="432"/>
      <c r="EJ60" s="432"/>
      <c r="EK60" s="432"/>
      <c r="EL60" s="432"/>
      <c r="EM60" s="432"/>
      <c r="EN60" s="432"/>
      <c r="EO60" s="432"/>
      <c r="EP60" s="432"/>
      <c r="EQ60" s="432"/>
      <c r="ER60" s="432"/>
      <c r="ES60" s="432"/>
      <c r="ET60" s="432"/>
      <c r="EU60" s="432"/>
      <c r="EV60" s="432"/>
      <c r="EW60" s="432"/>
      <c r="EX60" s="432"/>
      <c r="EY60" s="432"/>
      <c r="EZ60" s="432"/>
      <c r="FA60" s="432"/>
      <c r="FB60" s="432"/>
      <c r="FC60" s="432"/>
      <c r="FD60" s="432"/>
      <c r="FE60" s="432"/>
      <c r="FF60" s="432"/>
      <c r="FG60" s="432"/>
      <c r="FH60" s="432"/>
      <c r="FI60" s="432"/>
      <c r="FJ60" s="432"/>
      <c r="FK60" s="432"/>
      <c r="FL60" s="432"/>
      <c r="FM60" s="432"/>
      <c r="FN60" s="432"/>
      <c r="FO60" s="432"/>
      <c r="FP60" s="432"/>
      <c r="FQ60" s="432"/>
      <c r="FR60" s="432"/>
      <c r="FS60" s="432"/>
      <c r="FT60" s="432"/>
      <c r="FU60" s="432"/>
      <c r="FV60" s="432"/>
      <c r="FW60" s="432"/>
      <c r="FX60" s="432"/>
      <c r="FY60" s="432"/>
      <c r="FZ60" s="432"/>
      <c r="GA60" s="432"/>
      <c r="GB60" s="432"/>
      <c r="GC60" s="432"/>
      <c r="GD60" s="432"/>
      <c r="GE60" s="432"/>
      <c r="GF60" s="432"/>
      <c r="GG60" s="432"/>
      <c r="GH60" s="432"/>
      <c r="GI60" s="432"/>
      <c r="GJ60" s="432"/>
      <c r="GK60" s="432"/>
      <c r="GL60" s="432"/>
      <c r="GM60" s="432"/>
      <c r="GN60" s="432"/>
      <c r="GO60" s="432"/>
      <c r="GP60" s="432"/>
      <c r="GQ60" s="432"/>
      <c r="GR60" s="432"/>
      <c r="GS60" s="432"/>
      <c r="GT60" s="432"/>
      <c r="GU60" s="432"/>
      <c r="GV60" s="432"/>
      <c r="GW60" s="432"/>
      <c r="GX60" s="432"/>
    </row>
    <row r="61" spans="1:206" hidden="1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436"/>
      <c r="R61" s="436"/>
      <c r="S61" s="438"/>
      <c r="T61" s="436"/>
      <c r="U61" s="436"/>
      <c r="V61" s="436"/>
    </row>
    <row r="62" spans="1:206" s="169" customFormat="1" ht="27" hidden="1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436"/>
      <c r="R62" s="436"/>
      <c r="S62" s="438"/>
      <c r="T62" s="436"/>
      <c r="U62" s="436"/>
      <c r="V62" s="436"/>
      <c r="W62" s="432"/>
      <c r="X62" s="432"/>
      <c r="Y62" s="432"/>
      <c r="Z62" s="432"/>
      <c r="AA62" s="432"/>
      <c r="AB62" s="432"/>
      <c r="AC62" s="432"/>
      <c r="AD62" s="432"/>
      <c r="AE62" s="432"/>
      <c r="AF62" s="432"/>
      <c r="AG62" s="432"/>
      <c r="AH62" s="432"/>
      <c r="AI62" s="432"/>
      <c r="AJ62" s="432"/>
      <c r="AK62" s="432"/>
      <c r="AL62" s="432"/>
      <c r="AM62" s="432"/>
      <c r="AN62" s="432"/>
      <c r="AO62" s="432"/>
      <c r="AP62" s="432"/>
      <c r="AQ62" s="432"/>
      <c r="AR62" s="432"/>
      <c r="AS62" s="432"/>
      <c r="AT62" s="432"/>
      <c r="AU62" s="432"/>
      <c r="AV62" s="432"/>
      <c r="AW62" s="432"/>
      <c r="AX62" s="432"/>
      <c r="AY62" s="432"/>
      <c r="AZ62" s="432"/>
      <c r="BA62" s="432"/>
      <c r="BB62" s="432"/>
      <c r="BC62" s="432"/>
      <c r="BD62" s="432"/>
      <c r="BE62" s="432"/>
      <c r="BF62" s="432"/>
      <c r="BG62" s="432"/>
      <c r="BH62" s="432"/>
      <c r="BI62" s="432"/>
      <c r="BJ62" s="432"/>
      <c r="BK62" s="432"/>
      <c r="BL62" s="432"/>
      <c r="BM62" s="432"/>
      <c r="BN62" s="432"/>
      <c r="BO62" s="432"/>
      <c r="BP62" s="432"/>
      <c r="BQ62" s="432"/>
      <c r="BR62" s="432"/>
      <c r="BS62" s="432"/>
      <c r="BT62" s="432"/>
      <c r="BU62" s="432"/>
      <c r="BV62" s="432"/>
      <c r="BW62" s="432"/>
      <c r="BX62" s="432"/>
      <c r="BY62" s="432"/>
      <c r="BZ62" s="432"/>
      <c r="CA62" s="432"/>
      <c r="CB62" s="432"/>
      <c r="CC62" s="432"/>
      <c r="CD62" s="432"/>
      <c r="CE62" s="432"/>
      <c r="CF62" s="432"/>
      <c r="CG62" s="432"/>
      <c r="CH62" s="432"/>
      <c r="CI62" s="432"/>
      <c r="CJ62" s="432"/>
      <c r="CK62" s="432"/>
      <c r="CL62" s="432"/>
      <c r="CM62" s="432"/>
      <c r="CN62" s="432"/>
      <c r="CO62" s="432"/>
      <c r="CP62" s="432"/>
      <c r="CQ62" s="432"/>
      <c r="CR62" s="432"/>
      <c r="CS62" s="432"/>
      <c r="CT62" s="432"/>
      <c r="CU62" s="432"/>
      <c r="CV62" s="432"/>
      <c r="CW62" s="432"/>
      <c r="CX62" s="432"/>
      <c r="CY62" s="432"/>
      <c r="CZ62" s="432"/>
      <c r="DA62" s="432"/>
      <c r="DB62" s="432"/>
      <c r="DC62" s="432"/>
      <c r="DD62" s="432"/>
      <c r="DE62" s="432"/>
      <c r="DF62" s="432"/>
      <c r="DG62" s="432"/>
      <c r="DH62" s="432"/>
      <c r="DI62" s="432"/>
      <c r="DJ62" s="432"/>
      <c r="DK62" s="432"/>
      <c r="DL62" s="432"/>
      <c r="DM62" s="432"/>
      <c r="DN62" s="432"/>
      <c r="DO62" s="432"/>
      <c r="DP62" s="432"/>
      <c r="DQ62" s="432"/>
      <c r="DR62" s="432"/>
      <c r="DS62" s="432"/>
      <c r="DT62" s="432"/>
      <c r="DU62" s="432"/>
      <c r="DV62" s="432"/>
      <c r="DW62" s="432"/>
      <c r="DX62" s="432"/>
      <c r="DY62" s="432"/>
      <c r="DZ62" s="432"/>
      <c r="EA62" s="432"/>
      <c r="EB62" s="432"/>
      <c r="EC62" s="432"/>
      <c r="ED62" s="432"/>
      <c r="EE62" s="432"/>
      <c r="EF62" s="432"/>
      <c r="EG62" s="432"/>
      <c r="EH62" s="432"/>
      <c r="EI62" s="432"/>
      <c r="EJ62" s="432"/>
      <c r="EK62" s="432"/>
      <c r="EL62" s="432"/>
      <c r="EM62" s="432"/>
      <c r="EN62" s="432"/>
      <c r="EO62" s="432"/>
      <c r="EP62" s="432"/>
      <c r="EQ62" s="432"/>
      <c r="ER62" s="432"/>
      <c r="ES62" s="432"/>
      <c r="ET62" s="432"/>
      <c r="EU62" s="432"/>
      <c r="EV62" s="432"/>
      <c r="EW62" s="432"/>
      <c r="EX62" s="432"/>
      <c r="EY62" s="432"/>
      <c r="EZ62" s="432"/>
      <c r="FA62" s="432"/>
      <c r="FB62" s="432"/>
      <c r="FC62" s="432"/>
      <c r="FD62" s="432"/>
      <c r="FE62" s="432"/>
      <c r="FF62" s="432"/>
      <c r="FG62" s="432"/>
      <c r="FH62" s="432"/>
      <c r="FI62" s="432"/>
      <c r="FJ62" s="432"/>
      <c r="FK62" s="432"/>
      <c r="FL62" s="432"/>
      <c r="FM62" s="432"/>
      <c r="FN62" s="432"/>
      <c r="FO62" s="432"/>
      <c r="FP62" s="432"/>
      <c r="FQ62" s="432"/>
      <c r="FR62" s="432"/>
      <c r="FS62" s="432"/>
      <c r="FT62" s="432"/>
      <c r="FU62" s="432"/>
      <c r="FV62" s="432"/>
      <c r="FW62" s="432"/>
      <c r="FX62" s="432"/>
      <c r="FY62" s="432"/>
      <c r="FZ62" s="432"/>
      <c r="GA62" s="432"/>
      <c r="GB62" s="432"/>
      <c r="GC62" s="432"/>
      <c r="GD62" s="432"/>
      <c r="GE62" s="432"/>
      <c r="GF62" s="432"/>
      <c r="GG62" s="432"/>
      <c r="GH62" s="432"/>
      <c r="GI62" s="432"/>
      <c r="GJ62" s="432"/>
      <c r="GK62" s="432"/>
      <c r="GL62" s="432"/>
      <c r="GM62" s="432"/>
      <c r="GN62" s="432"/>
      <c r="GO62" s="432"/>
      <c r="GP62" s="432"/>
      <c r="GQ62" s="432"/>
      <c r="GR62" s="432"/>
      <c r="GS62" s="432"/>
      <c r="GT62" s="432"/>
      <c r="GU62" s="432"/>
      <c r="GV62" s="432"/>
      <c r="GW62" s="432"/>
      <c r="GX62" s="432"/>
    </row>
    <row r="63" spans="1:206" hidden="1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436"/>
      <c r="R63" s="436"/>
      <c r="S63" s="438"/>
      <c r="T63" s="436"/>
      <c r="U63" s="436"/>
      <c r="V63" s="436"/>
    </row>
    <row r="64" spans="1:206" hidden="1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436"/>
      <c r="R64" s="436"/>
      <c r="S64" s="438"/>
      <c r="T64" s="436"/>
      <c r="U64" s="436"/>
      <c r="V64" s="436"/>
    </row>
    <row r="65" spans="1:206" s="114" customFormat="1" ht="25.5" hidden="1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436"/>
      <c r="R65" s="436"/>
      <c r="S65" s="438"/>
      <c r="T65" s="436"/>
      <c r="U65" s="436"/>
      <c r="V65" s="436"/>
      <c r="W65" s="432"/>
      <c r="X65" s="432"/>
      <c r="Y65" s="432"/>
      <c r="Z65" s="432"/>
      <c r="AA65" s="432"/>
      <c r="AB65" s="432"/>
      <c r="AC65" s="432"/>
      <c r="AD65" s="432"/>
      <c r="AE65" s="432"/>
      <c r="AF65" s="432"/>
      <c r="AG65" s="432"/>
      <c r="AH65" s="432"/>
      <c r="AI65" s="432"/>
      <c r="AJ65" s="432"/>
      <c r="AK65" s="432"/>
      <c r="AL65" s="432"/>
      <c r="AM65" s="432"/>
      <c r="AN65" s="432"/>
      <c r="AO65" s="432"/>
      <c r="AP65" s="432"/>
      <c r="AQ65" s="432"/>
      <c r="AR65" s="432"/>
      <c r="AS65" s="432"/>
      <c r="AT65" s="432"/>
      <c r="AU65" s="432"/>
      <c r="AV65" s="432"/>
      <c r="AW65" s="432"/>
      <c r="AX65" s="432"/>
      <c r="AY65" s="432"/>
      <c r="AZ65" s="432"/>
      <c r="BA65" s="432"/>
      <c r="BB65" s="432"/>
      <c r="BC65" s="432"/>
      <c r="BD65" s="432"/>
      <c r="BE65" s="432"/>
      <c r="BF65" s="432"/>
      <c r="BG65" s="432"/>
      <c r="BH65" s="432"/>
      <c r="BI65" s="432"/>
      <c r="BJ65" s="432"/>
      <c r="BK65" s="432"/>
      <c r="BL65" s="432"/>
      <c r="BM65" s="432"/>
      <c r="BN65" s="432"/>
      <c r="BO65" s="432"/>
      <c r="BP65" s="432"/>
      <c r="BQ65" s="432"/>
      <c r="BR65" s="432"/>
      <c r="BS65" s="432"/>
      <c r="BT65" s="432"/>
      <c r="BU65" s="432"/>
      <c r="BV65" s="432"/>
      <c r="BW65" s="432"/>
      <c r="BX65" s="432"/>
      <c r="BY65" s="432"/>
      <c r="BZ65" s="432"/>
      <c r="CA65" s="432"/>
      <c r="CB65" s="432"/>
      <c r="CC65" s="432"/>
      <c r="CD65" s="432"/>
      <c r="CE65" s="432"/>
      <c r="CF65" s="432"/>
      <c r="CG65" s="432"/>
      <c r="CH65" s="432"/>
      <c r="CI65" s="432"/>
      <c r="CJ65" s="432"/>
      <c r="CK65" s="432"/>
      <c r="CL65" s="432"/>
      <c r="CM65" s="432"/>
      <c r="CN65" s="432"/>
      <c r="CO65" s="432"/>
      <c r="CP65" s="432"/>
      <c r="CQ65" s="432"/>
      <c r="CR65" s="432"/>
      <c r="CS65" s="432"/>
      <c r="CT65" s="432"/>
      <c r="CU65" s="432"/>
      <c r="CV65" s="432"/>
      <c r="CW65" s="432"/>
      <c r="CX65" s="432"/>
      <c r="CY65" s="432"/>
      <c r="CZ65" s="432"/>
      <c r="DA65" s="432"/>
      <c r="DB65" s="432"/>
      <c r="DC65" s="432"/>
      <c r="DD65" s="432"/>
      <c r="DE65" s="432"/>
      <c r="DF65" s="432"/>
      <c r="DG65" s="432"/>
      <c r="DH65" s="432"/>
      <c r="DI65" s="432"/>
      <c r="DJ65" s="432"/>
      <c r="DK65" s="432"/>
      <c r="DL65" s="432"/>
      <c r="DM65" s="432"/>
      <c r="DN65" s="432"/>
      <c r="DO65" s="432"/>
      <c r="DP65" s="432"/>
      <c r="DQ65" s="432"/>
      <c r="DR65" s="432"/>
      <c r="DS65" s="432"/>
      <c r="DT65" s="432"/>
      <c r="DU65" s="432"/>
      <c r="DV65" s="432"/>
      <c r="DW65" s="432"/>
      <c r="DX65" s="432"/>
      <c r="DY65" s="432"/>
      <c r="DZ65" s="432"/>
      <c r="EA65" s="432"/>
      <c r="EB65" s="432"/>
      <c r="EC65" s="432"/>
      <c r="ED65" s="432"/>
      <c r="EE65" s="432"/>
      <c r="EF65" s="432"/>
      <c r="EG65" s="432"/>
      <c r="EH65" s="432"/>
      <c r="EI65" s="432"/>
      <c r="EJ65" s="432"/>
      <c r="EK65" s="432"/>
      <c r="EL65" s="432"/>
      <c r="EM65" s="432"/>
      <c r="EN65" s="432"/>
      <c r="EO65" s="432"/>
      <c r="EP65" s="432"/>
      <c r="EQ65" s="432"/>
      <c r="ER65" s="432"/>
      <c r="ES65" s="432"/>
      <c r="ET65" s="432"/>
      <c r="EU65" s="432"/>
      <c r="EV65" s="432"/>
      <c r="EW65" s="432"/>
      <c r="EX65" s="432"/>
      <c r="EY65" s="432"/>
      <c r="EZ65" s="432"/>
      <c r="FA65" s="432"/>
      <c r="FB65" s="432"/>
      <c r="FC65" s="432"/>
      <c r="FD65" s="432"/>
      <c r="FE65" s="432"/>
      <c r="FF65" s="432"/>
      <c r="FG65" s="432"/>
      <c r="FH65" s="432"/>
      <c r="FI65" s="432"/>
      <c r="FJ65" s="432"/>
      <c r="FK65" s="432"/>
      <c r="FL65" s="432"/>
      <c r="FM65" s="432"/>
      <c r="FN65" s="432"/>
      <c r="FO65" s="432"/>
      <c r="FP65" s="432"/>
      <c r="FQ65" s="432"/>
      <c r="FR65" s="432"/>
      <c r="FS65" s="432"/>
      <c r="FT65" s="432"/>
      <c r="FU65" s="432"/>
      <c r="FV65" s="432"/>
      <c r="FW65" s="432"/>
      <c r="FX65" s="432"/>
      <c r="FY65" s="432"/>
      <c r="FZ65" s="432"/>
      <c r="GA65" s="432"/>
      <c r="GB65" s="432"/>
      <c r="GC65" s="432"/>
      <c r="GD65" s="432"/>
      <c r="GE65" s="432"/>
      <c r="GF65" s="432"/>
      <c r="GG65" s="432"/>
      <c r="GH65" s="432"/>
      <c r="GI65" s="432"/>
      <c r="GJ65" s="432"/>
      <c r="GK65" s="432"/>
      <c r="GL65" s="432"/>
      <c r="GM65" s="432"/>
      <c r="GN65" s="432"/>
      <c r="GO65" s="432"/>
      <c r="GP65" s="432"/>
      <c r="GQ65" s="432"/>
      <c r="GR65" s="432"/>
      <c r="GS65" s="432"/>
      <c r="GT65" s="432"/>
      <c r="GU65" s="432"/>
      <c r="GV65" s="432"/>
      <c r="GW65" s="432"/>
      <c r="GX65" s="432"/>
    </row>
    <row r="66" spans="1:206" s="155" customFormat="1" hidden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436"/>
      <c r="R66" s="436"/>
      <c r="S66" s="438"/>
      <c r="T66" s="436"/>
      <c r="U66" s="436"/>
      <c r="V66" s="436"/>
      <c r="W66" s="432"/>
      <c r="X66" s="432"/>
      <c r="Y66" s="432"/>
      <c r="Z66" s="432"/>
      <c r="AA66" s="432"/>
      <c r="AB66" s="432"/>
      <c r="AC66" s="432"/>
      <c r="AD66" s="432"/>
      <c r="AE66" s="432"/>
      <c r="AF66" s="432"/>
      <c r="AG66" s="432"/>
      <c r="AH66" s="432"/>
      <c r="AI66" s="432"/>
      <c r="AJ66" s="432"/>
      <c r="AK66" s="432"/>
      <c r="AL66" s="432"/>
      <c r="AM66" s="432"/>
      <c r="AN66" s="432"/>
      <c r="AO66" s="432"/>
      <c r="AP66" s="432"/>
      <c r="AQ66" s="432"/>
      <c r="AR66" s="432"/>
      <c r="AS66" s="432"/>
      <c r="AT66" s="432"/>
      <c r="AU66" s="432"/>
      <c r="AV66" s="432"/>
      <c r="AW66" s="432"/>
      <c r="AX66" s="432"/>
      <c r="AY66" s="432"/>
      <c r="AZ66" s="432"/>
      <c r="BA66" s="432"/>
      <c r="BB66" s="432"/>
      <c r="BC66" s="432"/>
      <c r="BD66" s="432"/>
      <c r="BE66" s="432"/>
      <c r="BF66" s="432"/>
      <c r="BG66" s="432"/>
      <c r="BH66" s="432"/>
      <c r="BI66" s="432"/>
      <c r="BJ66" s="432"/>
      <c r="BK66" s="432"/>
      <c r="BL66" s="432"/>
      <c r="BM66" s="432"/>
      <c r="BN66" s="432"/>
      <c r="BO66" s="432"/>
      <c r="BP66" s="432"/>
      <c r="BQ66" s="432"/>
      <c r="BR66" s="432"/>
      <c r="BS66" s="432"/>
      <c r="BT66" s="432"/>
      <c r="BU66" s="432"/>
      <c r="BV66" s="432"/>
      <c r="BW66" s="432"/>
      <c r="BX66" s="432"/>
      <c r="BY66" s="432"/>
      <c r="BZ66" s="432"/>
      <c r="CA66" s="432"/>
      <c r="CB66" s="432"/>
      <c r="CC66" s="432"/>
      <c r="CD66" s="432"/>
      <c r="CE66" s="432"/>
      <c r="CF66" s="432"/>
      <c r="CG66" s="432"/>
      <c r="CH66" s="432"/>
      <c r="CI66" s="432"/>
      <c r="CJ66" s="432"/>
      <c r="CK66" s="432"/>
      <c r="CL66" s="432"/>
      <c r="CM66" s="432"/>
      <c r="CN66" s="432"/>
      <c r="CO66" s="432"/>
      <c r="CP66" s="432"/>
      <c r="CQ66" s="432"/>
      <c r="CR66" s="432"/>
      <c r="CS66" s="432"/>
      <c r="CT66" s="432"/>
      <c r="CU66" s="432"/>
      <c r="CV66" s="432"/>
      <c r="CW66" s="432"/>
      <c r="CX66" s="432"/>
      <c r="CY66" s="432"/>
      <c r="CZ66" s="432"/>
      <c r="DA66" s="432"/>
      <c r="DB66" s="432"/>
      <c r="DC66" s="432"/>
      <c r="DD66" s="432"/>
      <c r="DE66" s="432"/>
      <c r="DF66" s="432"/>
      <c r="DG66" s="432"/>
      <c r="DH66" s="432"/>
      <c r="DI66" s="432"/>
      <c r="DJ66" s="432"/>
      <c r="DK66" s="432"/>
      <c r="DL66" s="432"/>
      <c r="DM66" s="432"/>
      <c r="DN66" s="432"/>
      <c r="DO66" s="432"/>
      <c r="DP66" s="432"/>
      <c r="DQ66" s="432"/>
      <c r="DR66" s="432"/>
      <c r="DS66" s="432"/>
      <c r="DT66" s="432"/>
      <c r="DU66" s="432"/>
      <c r="DV66" s="432"/>
      <c r="DW66" s="432"/>
      <c r="DX66" s="432"/>
      <c r="DY66" s="432"/>
      <c r="DZ66" s="432"/>
      <c r="EA66" s="432"/>
      <c r="EB66" s="432"/>
      <c r="EC66" s="432"/>
      <c r="ED66" s="432"/>
      <c r="EE66" s="432"/>
      <c r="EF66" s="432"/>
      <c r="EG66" s="432"/>
      <c r="EH66" s="432"/>
      <c r="EI66" s="432"/>
      <c r="EJ66" s="432"/>
      <c r="EK66" s="432"/>
      <c r="EL66" s="432"/>
      <c r="EM66" s="432"/>
      <c r="EN66" s="432"/>
      <c r="EO66" s="432"/>
      <c r="EP66" s="432"/>
      <c r="EQ66" s="432"/>
      <c r="ER66" s="432"/>
      <c r="ES66" s="432"/>
      <c r="ET66" s="432"/>
      <c r="EU66" s="432"/>
      <c r="EV66" s="432"/>
      <c r="EW66" s="432"/>
      <c r="EX66" s="432"/>
      <c r="EY66" s="432"/>
      <c r="EZ66" s="432"/>
      <c r="FA66" s="432"/>
      <c r="FB66" s="432"/>
      <c r="FC66" s="432"/>
      <c r="FD66" s="432"/>
      <c r="FE66" s="432"/>
      <c r="FF66" s="432"/>
      <c r="FG66" s="432"/>
      <c r="FH66" s="432"/>
      <c r="FI66" s="432"/>
      <c r="FJ66" s="432"/>
      <c r="FK66" s="432"/>
      <c r="FL66" s="432"/>
      <c r="FM66" s="432"/>
      <c r="FN66" s="432"/>
      <c r="FO66" s="432"/>
      <c r="FP66" s="432"/>
      <c r="FQ66" s="432"/>
      <c r="FR66" s="432"/>
      <c r="FS66" s="432"/>
      <c r="FT66" s="432"/>
      <c r="FU66" s="432"/>
      <c r="FV66" s="432"/>
      <c r="FW66" s="432"/>
      <c r="FX66" s="432"/>
      <c r="FY66" s="432"/>
      <c r="FZ66" s="432"/>
      <c r="GA66" s="432"/>
      <c r="GB66" s="432"/>
      <c r="GC66" s="432"/>
      <c r="GD66" s="432"/>
      <c r="GE66" s="432"/>
      <c r="GF66" s="432"/>
      <c r="GG66" s="432"/>
      <c r="GH66" s="432"/>
      <c r="GI66" s="432"/>
      <c r="GJ66" s="432"/>
      <c r="GK66" s="432"/>
      <c r="GL66" s="432"/>
      <c r="GM66" s="432"/>
      <c r="GN66" s="432"/>
      <c r="GO66" s="432"/>
      <c r="GP66" s="432"/>
      <c r="GQ66" s="432"/>
      <c r="GR66" s="432"/>
      <c r="GS66" s="432"/>
      <c r="GT66" s="432"/>
      <c r="GU66" s="432"/>
      <c r="GV66" s="432"/>
      <c r="GW66" s="432"/>
      <c r="GX66" s="432"/>
    </row>
    <row r="67" spans="1:206" hidden="1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436"/>
      <c r="R67" s="436"/>
      <c r="S67" s="438"/>
      <c r="T67" s="436"/>
      <c r="U67" s="436"/>
      <c r="V67" s="436"/>
    </row>
    <row r="68" spans="1:206" s="114" customFormat="1" ht="25.5" hidden="1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436"/>
      <c r="R68" s="436"/>
      <c r="S68" s="438"/>
      <c r="T68" s="436"/>
      <c r="U68" s="436"/>
      <c r="V68" s="436"/>
      <c r="W68" s="432"/>
      <c r="X68" s="432"/>
      <c r="Y68" s="432"/>
      <c r="Z68" s="432"/>
      <c r="AA68" s="432"/>
      <c r="AB68" s="432"/>
      <c r="AC68" s="432"/>
      <c r="AD68" s="432"/>
      <c r="AE68" s="432"/>
      <c r="AF68" s="432"/>
      <c r="AG68" s="432"/>
      <c r="AH68" s="432"/>
      <c r="AI68" s="432"/>
      <c r="AJ68" s="432"/>
      <c r="AK68" s="432"/>
      <c r="AL68" s="432"/>
      <c r="AM68" s="432"/>
      <c r="AN68" s="432"/>
      <c r="AO68" s="432"/>
      <c r="AP68" s="432"/>
      <c r="AQ68" s="432"/>
      <c r="AR68" s="432"/>
      <c r="AS68" s="432"/>
      <c r="AT68" s="432"/>
      <c r="AU68" s="432"/>
      <c r="AV68" s="432"/>
      <c r="AW68" s="432"/>
      <c r="AX68" s="432"/>
      <c r="AY68" s="432"/>
      <c r="AZ68" s="432"/>
      <c r="BA68" s="432"/>
      <c r="BB68" s="432"/>
      <c r="BC68" s="432"/>
      <c r="BD68" s="432"/>
      <c r="BE68" s="432"/>
      <c r="BF68" s="432"/>
      <c r="BG68" s="432"/>
      <c r="BH68" s="432"/>
      <c r="BI68" s="432"/>
      <c r="BJ68" s="432"/>
      <c r="BK68" s="432"/>
      <c r="BL68" s="432"/>
      <c r="BM68" s="432"/>
      <c r="BN68" s="432"/>
      <c r="BO68" s="432"/>
      <c r="BP68" s="432"/>
      <c r="BQ68" s="432"/>
      <c r="BR68" s="432"/>
      <c r="BS68" s="432"/>
      <c r="BT68" s="432"/>
      <c r="BU68" s="432"/>
      <c r="BV68" s="432"/>
      <c r="BW68" s="432"/>
      <c r="BX68" s="432"/>
      <c r="BY68" s="432"/>
      <c r="BZ68" s="432"/>
      <c r="CA68" s="432"/>
      <c r="CB68" s="432"/>
      <c r="CC68" s="432"/>
      <c r="CD68" s="432"/>
      <c r="CE68" s="432"/>
      <c r="CF68" s="432"/>
      <c r="CG68" s="432"/>
      <c r="CH68" s="432"/>
      <c r="CI68" s="432"/>
      <c r="CJ68" s="432"/>
      <c r="CK68" s="432"/>
      <c r="CL68" s="432"/>
      <c r="CM68" s="432"/>
      <c r="CN68" s="432"/>
      <c r="CO68" s="432"/>
      <c r="CP68" s="432"/>
      <c r="CQ68" s="432"/>
      <c r="CR68" s="432"/>
      <c r="CS68" s="432"/>
      <c r="CT68" s="432"/>
      <c r="CU68" s="432"/>
      <c r="CV68" s="432"/>
      <c r="CW68" s="432"/>
      <c r="CX68" s="432"/>
      <c r="CY68" s="432"/>
      <c r="CZ68" s="432"/>
      <c r="DA68" s="432"/>
      <c r="DB68" s="432"/>
      <c r="DC68" s="432"/>
      <c r="DD68" s="432"/>
      <c r="DE68" s="432"/>
      <c r="DF68" s="432"/>
      <c r="DG68" s="432"/>
      <c r="DH68" s="432"/>
      <c r="DI68" s="432"/>
      <c r="DJ68" s="432"/>
      <c r="DK68" s="432"/>
      <c r="DL68" s="432"/>
      <c r="DM68" s="432"/>
      <c r="DN68" s="432"/>
      <c r="DO68" s="432"/>
      <c r="DP68" s="432"/>
      <c r="DQ68" s="432"/>
      <c r="DR68" s="432"/>
      <c r="DS68" s="432"/>
      <c r="DT68" s="432"/>
      <c r="DU68" s="432"/>
      <c r="DV68" s="432"/>
      <c r="DW68" s="432"/>
      <c r="DX68" s="432"/>
      <c r="DY68" s="432"/>
      <c r="DZ68" s="432"/>
      <c r="EA68" s="432"/>
      <c r="EB68" s="432"/>
      <c r="EC68" s="432"/>
      <c r="ED68" s="432"/>
      <c r="EE68" s="432"/>
      <c r="EF68" s="432"/>
      <c r="EG68" s="432"/>
      <c r="EH68" s="432"/>
      <c r="EI68" s="432"/>
      <c r="EJ68" s="432"/>
      <c r="EK68" s="432"/>
      <c r="EL68" s="432"/>
      <c r="EM68" s="432"/>
      <c r="EN68" s="432"/>
      <c r="EO68" s="432"/>
      <c r="EP68" s="432"/>
      <c r="EQ68" s="432"/>
      <c r="ER68" s="432"/>
      <c r="ES68" s="432"/>
      <c r="ET68" s="432"/>
      <c r="EU68" s="432"/>
      <c r="EV68" s="432"/>
      <c r="EW68" s="432"/>
      <c r="EX68" s="432"/>
      <c r="EY68" s="432"/>
      <c r="EZ68" s="432"/>
      <c r="FA68" s="432"/>
      <c r="FB68" s="432"/>
      <c r="FC68" s="432"/>
      <c r="FD68" s="432"/>
      <c r="FE68" s="432"/>
      <c r="FF68" s="432"/>
      <c r="FG68" s="432"/>
      <c r="FH68" s="432"/>
      <c r="FI68" s="432"/>
      <c r="FJ68" s="432"/>
      <c r="FK68" s="432"/>
      <c r="FL68" s="432"/>
      <c r="FM68" s="432"/>
      <c r="FN68" s="432"/>
      <c r="FO68" s="432"/>
      <c r="FP68" s="432"/>
      <c r="FQ68" s="432"/>
      <c r="FR68" s="432"/>
      <c r="FS68" s="432"/>
      <c r="FT68" s="432"/>
      <c r="FU68" s="432"/>
      <c r="FV68" s="432"/>
      <c r="FW68" s="432"/>
      <c r="FX68" s="432"/>
      <c r="FY68" s="432"/>
      <c r="FZ68" s="432"/>
      <c r="GA68" s="432"/>
      <c r="GB68" s="432"/>
      <c r="GC68" s="432"/>
      <c r="GD68" s="432"/>
      <c r="GE68" s="432"/>
      <c r="GF68" s="432"/>
      <c r="GG68" s="432"/>
      <c r="GH68" s="432"/>
      <c r="GI68" s="432"/>
      <c r="GJ68" s="432"/>
      <c r="GK68" s="432"/>
      <c r="GL68" s="432"/>
      <c r="GM68" s="432"/>
      <c r="GN68" s="432"/>
      <c r="GO68" s="432"/>
      <c r="GP68" s="432"/>
      <c r="GQ68" s="432"/>
      <c r="GR68" s="432"/>
      <c r="GS68" s="432"/>
      <c r="GT68" s="432"/>
      <c r="GU68" s="432"/>
      <c r="GV68" s="432"/>
      <c r="GW68" s="432"/>
      <c r="GX68" s="432"/>
    </row>
    <row r="69" spans="1:206" hidden="1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436"/>
      <c r="R69" s="436"/>
      <c r="S69" s="438"/>
      <c r="T69" s="436"/>
      <c r="U69" s="436"/>
      <c r="V69" s="436"/>
    </row>
    <row r="70" spans="1:206" ht="40.5" hidden="1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436"/>
      <c r="R70" s="436"/>
      <c r="S70" s="438"/>
      <c r="T70" s="436"/>
      <c r="U70" s="436"/>
      <c r="V70" s="436"/>
    </row>
    <row r="71" spans="1:206" hidden="1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436"/>
      <c r="R71" s="436"/>
      <c r="S71" s="438"/>
      <c r="T71" s="436"/>
      <c r="U71" s="436"/>
      <c r="V71" s="436"/>
    </row>
    <row r="72" spans="1:206" hidden="1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436"/>
      <c r="R72" s="436"/>
      <c r="S72" s="438"/>
      <c r="T72" s="436"/>
      <c r="U72" s="436"/>
      <c r="V72" s="436"/>
    </row>
    <row r="73" spans="1:206" hidden="1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436"/>
      <c r="R73" s="436"/>
      <c r="S73" s="438"/>
      <c r="T73" s="436"/>
      <c r="U73" s="436"/>
      <c r="V73" s="436"/>
    </row>
    <row r="74" spans="1:206" hidden="1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436"/>
      <c r="R74" s="436"/>
      <c r="S74" s="438"/>
      <c r="T74" s="436"/>
      <c r="U74" s="436"/>
      <c r="V74" s="436"/>
    </row>
    <row r="75" spans="1:206" hidden="1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436"/>
      <c r="R75" s="436"/>
      <c r="S75" s="438"/>
      <c r="T75" s="436"/>
      <c r="U75" s="436"/>
      <c r="V75" s="436"/>
    </row>
    <row r="76" spans="1:206" hidden="1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436"/>
      <c r="R76" s="436"/>
      <c r="S76" s="438"/>
      <c r="T76" s="436"/>
      <c r="U76" s="436"/>
      <c r="V76" s="436"/>
    </row>
    <row r="77" spans="1:206" hidden="1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436"/>
      <c r="R77" s="436"/>
      <c r="S77" s="438"/>
      <c r="T77" s="436"/>
      <c r="U77" s="436"/>
      <c r="V77" s="436"/>
    </row>
    <row r="78" spans="1:206" ht="25.5" hidden="1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436"/>
      <c r="R78" s="436"/>
      <c r="S78" s="438"/>
      <c r="T78" s="436"/>
      <c r="U78" s="436"/>
      <c r="V78" s="436"/>
    </row>
    <row r="79" spans="1:206" hidden="1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436"/>
      <c r="R79" s="436"/>
      <c r="S79" s="438"/>
      <c r="T79" s="436"/>
      <c r="U79" s="436"/>
      <c r="V79" s="436"/>
    </row>
    <row r="80" spans="1:206" s="169" customFormat="1" hidden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436"/>
      <c r="R80" s="436"/>
      <c r="S80" s="438"/>
      <c r="T80" s="436"/>
      <c r="U80" s="436"/>
      <c r="V80" s="436"/>
      <c r="W80" s="432"/>
      <c r="X80" s="432"/>
      <c r="Y80" s="432"/>
      <c r="Z80" s="432"/>
      <c r="AA80" s="432"/>
      <c r="AB80" s="432"/>
      <c r="AC80" s="432"/>
      <c r="AD80" s="432"/>
      <c r="AE80" s="432"/>
      <c r="AF80" s="432"/>
      <c r="AG80" s="432"/>
      <c r="AH80" s="432"/>
      <c r="AI80" s="432"/>
      <c r="AJ80" s="432"/>
      <c r="AK80" s="432"/>
      <c r="AL80" s="432"/>
      <c r="AM80" s="432"/>
      <c r="AN80" s="432"/>
      <c r="AO80" s="432"/>
      <c r="AP80" s="432"/>
      <c r="AQ80" s="432"/>
      <c r="AR80" s="432"/>
      <c r="AS80" s="432"/>
      <c r="AT80" s="432"/>
      <c r="AU80" s="432"/>
      <c r="AV80" s="432"/>
      <c r="AW80" s="432"/>
      <c r="AX80" s="432"/>
      <c r="AY80" s="432"/>
      <c r="AZ80" s="432"/>
      <c r="BA80" s="432"/>
      <c r="BB80" s="432"/>
      <c r="BC80" s="432"/>
      <c r="BD80" s="432"/>
      <c r="BE80" s="432"/>
      <c r="BF80" s="432"/>
      <c r="BG80" s="432"/>
      <c r="BH80" s="432"/>
      <c r="BI80" s="432"/>
      <c r="BJ80" s="432"/>
      <c r="BK80" s="432"/>
      <c r="BL80" s="432"/>
      <c r="BM80" s="432"/>
      <c r="BN80" s="432"/>
      <c r="BO80" s="432"/>
      <c r="BP80" s="432"/>
      <c r="BQ80" s="432"/>
      <c r="BR80" s="432"/>
      <c r="BS80" s="432"/>
      <c r="BT80" s="432"/>
      <c r="BU80" s="432"/>
      <c r="BV80" s="432"/>
      <c r="BW80" s="432"/>
      <c r="BX80" s="432"/>
      <c r="BY80" s="432"/>
      <c r="BZ80" s="432"/>
      <c r="CA80" s="432"/>
      <c r="CB80" s="432"/>
      <c r="CC80" s="432"/>
      <c r="CD80" s="432"/>
      <c r="CE80" s="432"/>
      <c r="CF80" s="432"/>
      <c r="CG80" s="432"/>
      <c r="CH80" s="432"/>
      <c r="CI80" s="432"/>
      <c r="CJ80" s="432"/>
      <c r="CK80" s="432"/>
      <c r="CL80" s="432"/>
      <c r="CM80" s="432"/>
      <c r="CN80" s="432"/>
      <c r="CO80" s="432"/>
      <c r="CP80" s="432"/>
      <c r="CQ80" s="432"/>
      <c r="CR80" s="432"/>
      <c r="CS80" s="432"/>
      <c r="CT80" s="432"/>
      <c r="CU80" s="432"/>
      <c r="CV80" s="432"/>
      <c r="CW80" s="432"/>
      <c r="CX80" s="432"/>
      <c r="CY80" s="432"/>
      <c r="CZ80" s="432"/>
      <c r="DA80" s="432"/>
      <c r="DB80" s="432"/>
      <c r="DC80" s="432"/>
      <c r="DD80" s="432"/>
      <c r="DE80" s="432"/>
      <c r="DF80" s="432"/>
      <c r="DG80" s="432"/>
      <c r="DH80" s="432"/>
      <c r="DI80" s="432"/>
      <c r="DJ80" s="432"/>
      <c r="DK80" s="432"/>
      <c r="DL80" s="432"/>
      <c r="DM80" s="432"/>
      <c r="DN80" s="432"/>
      <c r="DO80" s="432"/>
      <c r="DP80" s="432"/>
      <c r="DQ80" s="432"/>
      <c r="DR80" s="432"/>
      <c r="DS80" s="432"/>
      <c r="DT80" s="432"/>
      <c r="DU80" s="432"/>
      <c r="DV80" s="432"/>
      <c r="DW80" s="432"/>
      <c r="DX80" s="432"/>
      <c r="DY80" s="432"/>
      <c r="DZ80" s="432"/>
      <c r="EA80" s="432"/>
      <c r="EB80" s="432"/>
      <c r="EC80" s="432"/>
      <c r="ED80" s="432"/>
      <c r="EE80" s="432"/>
      <c r="EF80" s="432"/>
      <c r="EG80" s="432"/>
      <c r="EH80" s="432"/>
      <c r="EI80" s="432"/>
      <c r="EJ80" s="432"/>
      <c r="EK80" s="432"/>
      <c r="EL80" s="432"/>
      <c r="EM80" s="432"/>
      <c r="EN80" s="432"/>
      <c r="EO80" s="432"/>
      <c r="EP80" s="432"/>
      <c r="EQ80" s="432"/>
      <c r="ER80" s="432"/>
      <c r="ES80" s="432"/>
      <c r="ET80" s="432"/>
      <c r="EU80" s="432"/>
      <c r="EV80" s="432"/>
      <c r="EW80" s="432"/>
      <c r="EX80" s="432"/>
      <c r="EY80" s="432"/>
      <c r="EZ80" s="432"/>
      <c r="FA80" s="432"/>
      <c r="FB80" s="432"/>
      <c r="FC80" s="432"/>
      <c r="FD80" s="432"/>
      <c r="FE80" s="432"/>
      <c r="FF80" s="432"/>
      <c r="FG80" s="432"/>
      <c r="FH80" s="432"/>
      <c r="FI80" s="432"/>
      <c r="FJ80" s="432"/>
      <c r="FK80" s="432"/>
      <c r="FL80" s="432"/>
      <c r="FM80" s="432"/>
      <c r="FN80" s="432"/>
      <c r="FO80" s="432"/>
      <c r="FP80" s="432"/>
      <c r="FQ80" s="432"/>
      <c r="FR80" s="432"/>
      <c r="FS80" s="432"/>
      <c r="FT80" s="432"/>
      <c r="FU80" s="432"/>
      <c r="FV80" s="432"/>
      <c r="FW80" s="432"/>
      <c r="FX80" s="432"/>
      <c r="FY80" s="432"/>
      <c r="FZ80" s="432"/>
      <c r="GA80" s="432"/>
      <c r="GB80" s="432"/>
      <c r="GC80" s="432"/>
      <c r="GD80" s="432"/>
      <c r="GE80" s="432"/>
      <c r="GF80" s="432"/>
      <c r="GG80" s="432"/>
      <c r="GH80" s="432"/>
      <c r="GI80" s="432"/>
      <c r="GJ80" s="432"/>
      <c r="GK80" s="432"/>
      <c r="GL80" s="432"/>
      <c r="GM80" s="432"/>
      <c r="GN80" s="432"/>
      <c r="GO80" s="432"/>
      <c r="GP80" s="432"/>
      <c r="GQ80" s="432"/>
      <c r="GR80" s="432"/>
      <c r="GS80" s="432"/>
      <c r="GT80" s="432"/>
      <c r="GU80" s="432"/>
      <c r="GV80" s="432"/>
      <c r="GW80" s="432"/>
      <c r="GX80" s="432"/>
    </row>
    <row r="81" spans="1:206" hidden="1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436"/>
      <c r="R81" s="436"/>
      <c r="S81" s="438"/>
      <c r="T81" s="436"/>
      <c r="U81" s="436"/>
      <c r="V81" s="436"/>
    </row>
    <row r="82" spans="1:206" s="155" customFormat="1" hidden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436"/>
      <c r="R82" s="436"/>
      <c r="S82" s="438"/>
      <c r="T82" s="436"/>
      <c r="U82" s="436"/>
      <c r="V82" s="436"/>
      <c r="W82" s="432"/>
      <c r="X82" s="432"/>
      <c r="Y82" s="432"/>
      <c r="Z82" s="432"/>
      <c r="AA82" s="432"/>
      <c r="AB82" s="432"/>
      <c r="AC82" s="432"/>
      <c r="AD82" s="432"/>
      <c r="AE82" s="432"/>
      <c r="AF82" s="432"/>
      <c r="AG82" s="432"/>
      <c r="AH82" s="432"/>
      <c r="AI82" s="432"/>
      <c r="AJ82" s="432"/>
      <c r="AK82" s="432"/>
      <c r="AL82" s="432"/>
      <c r="AM82" s="432"/>
      <c r="AN82" s="432"/>
      <c r="AO82" s="432"/>
      <c r="AP82" s="432"/>
      <c r="AQ82" s="432"/>
      <c r="AR82" s="432"/>
      <c r="AS82" s="432"/>
      <c r="AT82" s="432"/>
      <c r="AU82" s="432"/>
      <c r="AV82" s="432"/>
      <c r="AW82" s="432"/>
      <c r="AX82" s="432"/>
      <c r="AY82" s="432"/>
      <c r="AZ82" s="432"/>
      <c r="BA82" s="432"/>
      <c r="BB82" s="432"/>
      <c r="BC82" s="432"/>
      <c r="BD82" s="432"/>
      <c r="BE82" s="432"/>
      <c r="BF82" s="432"/>
      <c r="BG82" s="432"/>
      <c r="BH82" s="432"/>
      <c r="BI82" s="432"/>
      <c r="BJ82" s="432"/>
      <c r="BK82" s="432"/>
      <c r="BL82" s="432"/>
      <c r="BM82" s="432"/>
      <c r="BN82" s="432"/>
      <c r="BO82" s="432"/>
      <c r="BP82" s="432"/>
      <c r="BQ82" s="432"/>
      <c r="BR82" s="432"/>
      <c r="BS82" s="432"/>
      <c r="BT82" s="432"/>
      <c r="BU82" s="432"/>
      <c r="BV82" s="432"/>
      <c r="BW82" s="432"/>
      <c r="BX82" s="432"/>
      <c r="BY82" s="432"/>
      <c r="BZ82" s="432"/>
      <c r="CA82" s="432"/>
      <c r="CB82" s="432"/>
      <c r="CC82" s="432"/>
      <c r="CD82" s="432"/>
      <c r="CE82" s="432"/>
      <c r="CF82" s="432"/>
      <c r="CG82" s="432"/>
      <c r="CH82" s="432"/>
      <c r="CI82" s="432"/>
      <c r="CJ82" s="432"/>
      <c r="CK82" s="432"/>
      <c r="CL82" s="432"/>
      <c r="CM82" s="432"/>
      <c r="CN82" s="432"/>
      <c r="CO82" s="432"/>
      <c r="CP82" s="432"/>
      <c r="CQ82" s="432"/>
      <c r="CR82" s="432"/>
      <c r="CS82" s="432"/>
      <c r="CT82" s="432"/>
      <c r="CU82" s="432"/>
      <c r="CV82" s="432"/>
      <c r="CW82" s="432"/>
      <c r="CX82" s="432"/>
      <c r="CY82" s="432"/>
      <c r="CZ82" s="432"/>
      <c r="DA82" s="432"/>
      <c r="DB82" s="432"/>
      <c r="DC82" s="432"/>
      <c r="DD82" s="432"/>
      <c r="DE82" s="432"/>
      <c r="DF82" s="432"/>
      <c r="DG82" s="432"/>
      <c r="DH82" s="432"/>
      <c r="DI82" s="432"/>
      <c r="DJ82" s="432"/>
      <c r="DK82" s="432"/>
      <c r="DL82" s="432"/>
      <c r="DM82" s="432"/>
      <c r="DN82" s="432"/>
      <c r="DO82" s="432"/>
      <c r="DP82" s="432"/>
      <c r="DQ82" s="432"/>
      <c r="DR82" s="432"/>
      <c r="DS82" s="432"/>
      <c r="DT82" s="432"/>
      <c r="DU82" s="432"/>
      <c r="DV82" s="432"/>
      <c r="DW82" s="432"/>
      <c r="DX82" s="432"/>
      <c r="DY82" s="432"/>
      <c r="DZ82" s="432"/>
      <c r="EA82" s="432"/>
      <c r="EB82" s="432"/>
      <c r="EC82" s="432"/>
      <c r="ED82" s="432"/>
      <c r="EE82" s="432"/>
      <c r="EF82" s="432"/>
      <c r="EG82" s="432"/>
      <c r="EH82" s="432"/>
      <c r="EI82" s="432"/>
      <c r="EJ82" s="432"/>
      <c r="EK82" s="432"/>
      <c r="EL82" s="432"/>
      <c r="EM82" s="432"/>
      <c r="EN82" s="432"/>
      <c r="EO82" s="432"/>
      <c r="EP82" s="432"/>
      <c r="EQ82" s="432"/>
      <c r="ER82" s="432"/>
      <c r="ES82" s="432"/>
      <c r="ET82" s="432"/>
      <c r="EU82" s="432"/>
      <c r="EV82" s="432"/>
      <c r="EW82" s="432"/>
      <c r="EX82" s="432"/>
      <c r="EY82" s="432"/>
      <c r="EZ82" s="432"/>
      <c r="FA82" s="432"/>
      <c r="FB82" s="432"/>
      <c r="FC82" s="432"/>
      <c r="FD82" s="432"/>
      <c r="FE82" s="432"/>
      <c r="FF82" s="432"/>
      <c r="FG82" s="432"/>
      <c r="FH82" s="432"/>
      <c r="FI82" s="432"/>
      <c r="FJ82" s="432"/>
      <c r="FK82" s="432"/>
      <c r="FL82" s="432"/>
      <c r="FM82" s="432"/>
      <c r="FN82" s="432"/>
      <c r="FO82" s="432"/>
      <c r="FP82" s="432"/>
      <c r="FQ82" s="432"/>
      <c r="FR82" s="432"/>
      <c r="FS82" s="432"/>
      <c r="FT82" s="432"/>
      <c r="FU82" s="432"/>
      <c r="FV82" s="432"/>
      <c r="FW82" s="432"/>
      <c r="FX82" s="432"/>
      <c r="FY82" s="432"/>
      <c r="FZ82" s="432"/>
      <c r="GA82" s="432"/>
      <c r="GB82" s="432"/>
      <c r="GC82" s="432"/>
      <c r="GD82" s="432"/>
      <c r="GE82" s="432"/>
      <c r="GF82" s="432"/>
      <c r="GG82" s="432"/>
      <c r="GH82" s="432"/>
      <c r="GI82" s="432"/>
      <c r="GJ82" s="432"/>
      <c r="GK82" s="432"/>
      <c r="GL82" s="432"/>
      <c r="GM82" s="432"/>
      <c r="GN82" s="432"/>
      <c r="GO82" s="432"/>
      <c r="GP82" s="432"/>
      <c r="GQ82" s="432"/>
      <c r="GR82" s="432"/>
      <c r="GS82" s="432"/>
      <c r="GT82" s="432"/>
      <c r="GU82" s="432"/>
      <c r="GV82" s="432"/>
      <c r="GW82" s="432"/>
      <c r="GX82" s="432"/>
    </row>
    <row r="83" spans="1:206" hidden="1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436"/>
      <c r="R83" s="436"/>
      <c r="S83" s="438"/>
      <c r="T83" s="436"/>
      <c r="U83" s="436"/>
      <c r="V83" s="436"/>
    </row>
    <row r="84" spans="1:206" s="114" customFormat="1" ht="27" hidden="1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436"/>
      <c r="R84" s="436"/>
      <c r="S84" s="438"/>
      <c r="T84" s="436"/>
      <c r="U84" s="436"/>
      <c r="V84" s="436"/>
      <c r="W84" s="432"/>
      <c r="X84" s="432"/>
      <c r="Y84" s="432"/>
      <c r="Z84" s="432"/>
      <c r="AA84" s="432"/>
      <c r="AB84" s="432"/>
      <c r="AC84" s="432"/>
      <c r="AD84" s="432"/>
      <c r="AE84" s="432"/>
      <c r="AF84" s="432"/>
      <c r="AG84" s="432"/>
      <c r="AH84" s="432"/>
      <c r="AI84" s="432"/>
      <c r="AJ84" s="432"/>
      <c r="AK84" s="432"/>
      <c r="AL84" s="432"/>
      <c r="AM84" s="432"/>
      <c r="AN84" s="432"/>
      <c r="AO84" s="432"/>
      <c r="AP84" s="432"/>
      <c r="AQ84" s="432"/>
      <c r="AR84" s="432"/>
      <c r="AS84" s="432"/>
      <c r="AT84" s="432"/>
      <c r="AU84" s="432"/>
      <c r="AV84" s="432"/>
      <c r="AW84" s="432"/>
      <c r="AX84" s="432"/>
      <c r="AY84" s="432"/>
      <c r="AZ84" s="432"/>
      <c r="BA84" s="432"/>
      <c r="BB84" s="432"/>
      <c r="BC84" s="432"/>
      <c r="BD84" s="432"/>
      <c r="BE84" s="432"/>
      <c r="BF84" s="432"/>
      <c r="BG84" s="432"/>
      <c r="BH84" s="432"/>
      <c r="BI84" s="432"/>
      <c r="BJ84" s="432"/>
      <c r="BK84" s="432"/>
      <c r="BL84" s="432"/>
      <c r="BM84" s="432"/>
      <c r="BN84" s="432"/>
      <c r="BO84" s="432"/>
      <c r="BP84" s="432"/>
      <c r="BQ84" s="432"/>
      <c r="BR84" s="432"/>
      <c r="BS84" s="432"/>
      <c r="BT84" s="432"/>
      <c r="BU84" s="432"/>
      <c r="BV84" s="432"/>
      <c r="BW84" s="432"/>
      <c r="BX84" s="432"/>
      <c r="BY84" s="432"/>
      <c r="BZ84" s="432"/>
      <c r="CA84" s="432"/>
      <c r="CB84" s="432"/>
      <c r="CC84" s="432"/>
      <c r="CD84" s="432"/>
      <c r="CE84" s="432"/>
      <c r="CF84" s="432"/>
      <c r="CG84" s="432"/>
      <c r="CH84" s="432"/>
      <c r="CI84" s="432"/>
      <c r="CJ84" s="432"/>
      <c r="CK84" s="432"/>
      <c r="CL84" s="432"/>
      <c r="CM84" s="432"/>
      <c r="CN84" s="432"/>
      <c r="CO84" s="432"/>
      <c r="CP84" s="432"/>
      <c r="CQ84" s="432"/>
      <c r="CR84" s="432"/>
      <c r="CS84" s="432"/>
      <c r="CT84" s="432"/>
      <c r="CU84" s="432"/>
      <c r="CV84" s="432"/>
      <c r="CW84" s="432"/>
      <c r="CX84" s="432"/>
      <c r="CY84" s="432"/>
      <c r="CZ84" s="432"/>
      <c r="DA84" s="432"/>
      <c r="DB84" s="432"/>
      <c r="DC84" s="432"/>
      <c r="DD84" s="432"/>
      <c r="DE84" s="432"/>
      <c r="DF84" s="432"/>
      <c r="DG84" s="432"/>
      <c r="DH84" s="432"/>
      <c r="DI84" s="432"/>
      <c r="DJ84" s="432"/>
      <c r="DK84" s="432"/>
      <c r="DL84" s="432"/>
      <c r="DM84" s="432"/>
      <c r="DN84" s="432"/>
      <c r="DO84" s="432"/>
      <c r="DP84" s="432"/>
      <c r="DQ84" s="432"/>
      <c r="DR84" s="432"/>
      <c r="DS84" s="432"/>
      <c r="DT84" s="432"/>
      <c r="DU84" s="432"/>
      <c r="DV84" s="432"/>
      <c r="DW84" s="432"/>
      <c r="DX84" s="432"/>
      <c r="DY84" s="432"/>
      <c r="DZ84" s="432"/>
      <c r="EA84" s="432"/>
      <c r="EB84" s="432"/>
      <c r="EC84" s="432"/>
      <c r="ED84" s="432"/>
      <c r="EE84" s="432"/>
      <c r="EF84" s="432"/>
      <c r="EG84" s="432"/>
      <c r="EH84" s="432"/>
      <c r="EI84" s="432"/>
      <c r="EJ84" s="432"/>
      <c r="EK84" s="432"/>
      <c r="EL84" s="432"/>
      <c r="EM84" s="432"/>
      <c r="EN84" s="432"/>
      <c r="EO84" s="432"/>
      <c r="EP84" s="432"/>
      <c r="EQ84" s="432"/>
      <c r="ER84" s="432"/>
      <c r="ES84" s="432"/>
      <c r="ET84" s="432"/>
      <c r="EU84" s="432"/>
      <c r="EV84" s="432"/>
      <c r="EW84" s="432"/>
      <c r="EX84" s="432"/>
      <c r="EY84" s="432"/>
      <c r="EZ84" s="432"/>
      <c r="FA84" s="432"/>
      <c r="FB84" s="432"/>
      <c r="FC84" s="432"/>
      <c r="FD84" s="432"/>
      <c r="FE84" s="432"/>
      <c r="FF84" s="432"/>
      <c r="FG84" s="432"/>
      <c r="FH84" s="432"/>
      <c r="FI84" s="432"/>
      <c r="FJ84" s="432"/>
      <c r="FK84" s="432"/>
      <c r="FL84" s="432"/>
      <c r="FM84" s="432"/>
      <c r="FN84" s="432"/>
      <c r="FO84" s="432"/>
      <c r="FP84" s="432"/>
      <c r="FQ84" s="432"/>
      <c r="FR84" s="432"/>
      <c r="FS84" s="432"/>
      <c r="FT84" s="432"/>
      <c r="FU84" s="432"/>
      <c r="FV84" s="432"/>
      <c r="FW84" s="432"/>
      <c r="FX84" s="432"/>
      <c r="FY84" s="432"/>
      <c r="FZ84" s="432"/>
      <c r="GA84" s="432"/>
      <c r="GB84" s="432"/>
      <c r="GC84" s="432"/>
      <c r="GD84" s="432"/>
      <c r="GE84" s="432"/>
      <c r="GF84" s="432"/>
      <c r="GG84" s="432"/>
      <c r="GH84" s="432"/>
      <c r="GI84" s="432"/>
      <c r="GJ84" s="432"/>
      <c r="GK84" s="432"/>
      <c r="GL84" s="432"/>
      <c r="GM84" s="432"/>
      <c r="GN84" s="432"/>
      <c r="GO84" s="432"/>
      <c r="GP84" s="432"/>
      <c r="GQ84" s="432"/>
      <c r="GR84" s="432"/>
      <c r="GS84" s="432"/>
      <c r="GT84" s="432"/>
      <c r="GU84" s="432"/>
      <c r="GV84" s="432"/>
      <c r="GW84" s="432"/>
      <c r="GX84" s="432"/>
    </row>
    <row r="85" spans="1:206" hidden="1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436"/>
      <c r="R85" s="436"/>
      <c r="S85" s="438"/>
      <c r="T85" s="436"/>
      <c r="U85" s="436"/>
      <c r="V85" s="436"/>
    </row>
    <row r="86" spans="1:206" s="114" customFormat="1" ht="25.5" hidden="1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" si="7">+O88+O91+O93+O95+O97</f>
        <v>0</v>
      </c>
      <c r="P86" s="191">
        <f>+P88+P91+P93+P95+P97</f>
        <v>0</v>
      </c>
      <c r="Q86" s="436"/>
      <c r="R86" s="436"/>
      <c r="S86" s="438"/>
      <c r="T86" s="436"/>
      <c r="U86" s="436"/>
      <c r="V86" s="436"/>
      <c r="W86" s="432"/>
      <c r="X86" s="432"/>
      <c r="Y86" s="432"/>
      <c r="Z86" s="432"/>
      <c r="AA86" s="432"/>
      <c r="AB86" s="432"/>
      <c r="AC86" s="432"/>
      <c r="AD86" s="432"/>
      <c r="AE86" s="432"/>
      <c r="AF86" s="432"/>
      <c r="AG86" s="432"/>
      <c r="AH86" s="432"/>
      <c r="AI86" s="432"/>
      <c r="AJ86" s="432"/>
      <c r="AK86" s="432"/>
      <c r="AL86" s="432"/>
      <c r="AM86" s="432"/>
      <c r="AN86" s="432"/>
      <c r="AO86" s="432"/>
      <c r="AP86" s="432"/>
      <c r="AQ86" s="432"/>
      <c r="AR86" s="432"/>
      <c r="AS86" s="432"/>
      <c r="AT86" s="432"/>
      <c r="AU86" s="432"/>
      <c r="AV86" s="432"/>
      <c r="AW86" s="432"/>
      <c r="AX86" s="432"/>
      <c r="AY86" s="432"/>
      <c r="AZ86" s="432"/>
      <c r="BA86" s="432"/>
      <c r="BB86" s="432"/>
      <c r="BC86" s="432"/>
      <c r="BD86" s="432"/>
      <c r="BE86" s="432"/>
      <c r="BF86" s="432"/>
      <c r="BG86" s="432"/>
      <c r="BH86" s="432"/>
      <c r="BI86" s="432"/>
      <c r="BJ86" s="432"/>
      <c r="BK86" s="432"/>
      <c r="BL86" s="432"/>
      <c r="BM86" s="432"/>
      <c r="BN86" s="432"/>
      <c r="BO86" s="432"/>
      <c r="BP86" s="432"/>
      <c r="BQ86" s="432"/>
      <c r="BR86" s="432"/>
      <c r="BS86" s="432"/>
      <c r="BT86" s="432"/>
      <c r="BU86" s="432"/>
      <c r="BV86" s="432"/>
      <c r="BW86" s="432"/>
      <c r="BX86" s="432"/>
      <c r="BY86" s="432"/>
      <c r="BZ86" s="432"/>
      <c r="CA86" s="432"/>
      <c r="CB86" s="432"/>
      <c r="CC86" s="432"/>
      <c r="CD86" s="432"/>
      <c r="CE86" s="432"/>
      <c r="CF86" s="432"/>
      <c r="CG86" s="432"/>
      <c r="CH86" s="432"/>
      <c r="CI86" s="432"/>
      <c r="CJ86" s="432"/>
      <c r="CK86" s="432"/>
      <c r="CL86" s="432"/>
      <c r="CM86" s="432"/>
      <c r="CN86" s="432"/>
      <c r="CO86" s="432"/>
      <c r="CP86" s="432"/>
      <c r="CQ86" s="432"/>
      <c r="CR86" s="432"/>
      <c r="CS86" s="432"/>
      <c r="CT86" s="432"/>
      <c r="CU86" s="432"/>
      <c r="CV86" s="432"/>
      <c r="CW86" s="432"/>
      <c r="CX86" s="432"/>
      <c r="CY86" s="432"/>
      <c r="CZ86" s="432"/>
      <c r="DA86" s="432"/>
      <c r="DB86" s="432"/>
      <c r="DC86" s="432"/>
      <c r="DD86" s="432"/>
      <c r="DE86" s="432"/>
      <c r="DF86" s="432"/>
      <c r="DG86" s="432"/>
      <c r="DH86" s="432"/>
      <c r="DI86" s="432"/>
      <c r="DJ86" s="432"/>
      <c r="DK86" s="432"/>
      <c r="DL86" s="432"/>
      <c r="DM86" s="432"/>
      <c r="DN86" s="432"/>
      <c r="DO86" s="432"/>
      <c r="DP86" s="432"/>
      <c r="DQ86" s="432"/>
      <c r="DR86" s="432"/>
      <c r="DS86" s="432"/>
      <c r="DT86" s="432"/>
      <c r="DU86" s="432"/>
      <c r="DV86" s="432"/>
      <c r="DW86" s="432"/>
      <c r="DX86" s="432"/>
      <c r="DY86" s="432"/>
      <c r="DZ86" s="432"/>
      <c r="EA86" s="432"/>
      <c r="EB86" s="432"/>
      <c r="EC86" s="432"/>
      <c r="ED86" s="432"/>
      <c r="EE86" s="432"/>
      <c r="EF86" s="432"/>
      <c r="EG86" s="432"/>
      <c r="EH86" s="432"/>
      <c r="EI86" s="432"/>
      <c r="EJ86" s="432"/>
      <c r="EK86" s="432"/>
      <c r="EL86" s="432"/>
      <c r="EM86" s="432"/>
      <c r="EN86" s="432"/>
      <c r="EO86" s="432"/>
      <c r="EP86" s="432"/>
      <c r="EQ86" s="432"/>
      <c r="ER86" s="432"/>
      <c r="ES86" s="432"/>
      <c r="ET86" s="432"/>
      <c r="EU86" s="432"/>
      <c r="EV86" s="432"/>
      <c r="EW86" s="432"/>
      <c r="EX86" s="432"/>
      <c r="EY86" s="432"/>
      <c r="EZ86" s="432"/>
      <c r="FA86" s="432"/>
      <c r="FB86" s="432"/>
      <c r="FC86" s="432"/>
      <c r="FD86" s="432"/>
      <c r="FE86" s="432"/>
      <c r="FF86" s="432"/>
      <c r="FG86" s="432"/>
      <c r="FH86" s="432"/>
      <c r="FI86" s="432"/>
      <c r="FJ86" s="432"/>
      <c r="FK86" s="432"/>
      <c r="FL86" s="432"/>
      <c r="FM86" s="432"/>
      <c r="FN86" s="432"/>
      <c r="FO86" s="432"/>
      <c r="FP86" s="432"/>
      <c r="FQ86" s="432"/>
      <c r="FR86" s="432"/>
      <c r="FS86" s="432"/>
      <c r="FT86" s="432"/>
      <c r="FU86" s="432"/>
      <c r="FV86" s="432"/>
      <c r="FW86" s="432"/>
      <c r="FX86" s="432"/>
      <c r="FY86" s="432"/>
      <c r="FZ86" s="432"/>
      <c r="GA86" s="432"/>
      <c r="GB86" s="432"/>
      <c r="GC86" s="432"/>
      <c r="GD86" s="432"/>
      <c r="GE86" s="432"/>
      <c r="GF86" s="432"/>
      <c r="GG86" s="432"/>
      <c r="GH86" s="432"/>
      <c r="GI86" s="432"/>
      <c r="GJ86" s="432"/>
      <c r="GK86" s="432"/>
      <c r="GL86" s="432"/>
      <c r="GM86" s="432"/>
      <c r="GN86" s="432"/>
      <c r="GO86" s="432"/>
      <c r="GP86" s="432"/>
      <c r="GQ86" s="432"/>
      <c r="GR86" s="432"/>
      <c r="GS86" s="432"/>
      <c r="GT86" s="432"/>
      <c r="GU86" s="432"/>
      <c r="GV86" s="432"/>
      <c r="GW86" s="432"/>
      <c r="GX86" s="432"/>
    </row>
    <row r="87" spans="1:206" hidden="1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436"/>
      <c r="R87" s="436"/>
      <c r="S87" s="438"/>
      <c r="T87" s="436"/>
      <c r="U87" s="436"/>
      <c r="V87" s="436"/>
    </row>
    <row r="88" spans="1:206" s="114" customFormat="1" hidden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436"/>
      <c r="R88" s="436"/>
      <c r="S88" s="438"/>
      <c r="T88" s="436"/>
      <c r="U88" s="436"/>
      <c r="V88" s="436"/>
      <c r="W88" s="432"/>
      <c r="X88" s="432"/>
      <c r="Y88" s="432"/>
      <c r="Z88" s="432"/>
      <c r="AA88" s="432"/>
      <c r="AB88" s="432"/>
      <c r="AC88" s="432"/>
      <c r="AD88" s="432"/>
      <c r="AE88" s="432"/>
      <c r="AF88" s="432"/>
      <c r="AG88" s="432"/>
      <c r="AH88" s="432"/>
      <c r="AI88" s="432"/>
      <c r="AJ88" s="432"/>
      <c r="AK88" s="432"/>
      <c r="AL88" s="432"/>
      <c r="AM88" s="432"/>
      <c r="AN88" s="432"/>
      <c r="AO88" s="432"/>
      <c r="AP88" s="432"/>
      <c r="AQ88" s="432"/>
      <c r="AR88" s="432"/>
      <c r="AS88" s="432"/>
      <c r="AT88" s="432"/>
      <c r="AU88" s="432"/>
      <c r="AV88" s="432"/>
      <c r="AW88" s="432"/>
      <c r="AX88" s="432"/>
      <c r="AY88" s="432"/>
      <c r="AZ88" s="432"/>
      <c r="BA88" s="432"/>
      <c r="BB88" s="432"/>
      <c r="BC88" s="432"/>
      <c r="BD88" s="432"/>
      <c r="BE88" s="432"/>
      <c r="BF88" s="432"/>
      <c r="BG88" s="432"/>
      <c r="BH88" s="432"/>
      <c r="BI88" s="432"/>
      <c r="BJ88" s="432"/>
      <c r="BK88" s="432"/>
      <c r="BL88" s="432"/>
      <c r="BM88" s="432"/>
      <c r="BN88" s="432"/>
      <c r="BO88" s="432"/>
      <c r="BP88" s="432"/>
      <c r="BQ88" s="432"/>
      <c r="BR88" s="432"/>
      <c r="BS88" s="432"/>
      <c r="BT88" s="432"/>
      <c r="BU88" s="432"/>
      <c r="BV88" s="432"/>
      <c r="BW88" s="432"/>
      <c r="BX88" s="432"/>
      <c r="BY88" s="432"/>
      <c r="BZ88" s="432"/>
      <c r="CA88" s="432"/>
      <c r="CB88" s="432"/>
      <c r="CC88" s="432"/>
      <c r="CD88" s="432"/>
      <c r="CE88" s="432"/>
      <c r="CF88" s="432"/>
      <c r="CG88" s="432"/>
      <c r="CH88" s="432"/>
      <c r="CI88" s="432"/>
      <c r="CJ88" s="432"/>
      <c r="CK88" s="432"/>
      <c r="CL88" s="432"/>
      <c r="CM88" s="432"/>
      <c r="CN88" s="432"/>
      <c r="CO88" s="432"/>
      <c r="CP88" s="432"/>
      <c r="CQ88" s="432"/>
      <c r="CR88" s="432"/>
      <c r="CS88" s="432"/>
      <c r="CT88" s="432"/>
      <c r="CU88" s="432"/>
      <c r="CV88" s="432"/>
      <c r="CW88" s="432"/>
      <c r="CX88" s="432"/>
      <c r="CY88" s="432"/>
      <c r="CZ88" s="432"/>
      <c r="DA88" s="432"/>
      <c r="DB88" s="432"/>
      <c r="DC88" s="432"/>
      <c r="DD88" s="432"/>
      <c r="DE88" s="432"/>
      <c r="DF88" s="432"/>
      <c r="DG88" s="432"/>
      <c r="DH88" s="432"/>
      <c r="DI88" s="432"/>
      <c r="DJ88" s="432"/>
      <c r="DK88" s="432"/>
      <c r="DL88" s="432"/>
      <c r="DM88" s="432"/>
      <c r="DN88" s="432"/>
      <c r="DO88" s="432"/>
      <c r="DP88" s="432"/>
      <c r="DQ88" s="432"/>
      <c r="DR88" s="432"/>
      <c r="DS88" s="432"/>
      <c r="DT88" s="432"/>
      <c r="DU88" s="432"/>
      <c r="DV88" s="432"/>
      <c r="DW88" s="432"/>
      <c r="DX88" s="432"/>
      <c r="DY88" s="432"/>
      <c r="DZ88" s="432"/>
      <c r="EA88" s="432"/>
      <c r="EB88" s="432"/>
      <c r="EC88" s="432"/>
      <c r="ED88" s="432"/>
      <c r="EE88" s="432"/>
      <c r="EF88" s="432"/>
      <c r="EG88" s="432"/>
      <c r="EH88" s="432"/>
      <c r="EI88" s="432"/>
      <c r="EJ88" s="432"/>
      <c r="EK88" s="432"/>
      <c r="EL88" s="432"/>
      <c r="EM88" s="432"/>
      <c r="EN88" s="432"/>
      <c r="EO88" s="432"/>
      <c r="EP88" s="432"/>
      <c r="EQ88" s="432"/>
      <c r="ER88" s="432"/>
      <c r="ES88" s="432"/>
      <c r="ET88" s="432"/>
      <c r="EU88" s="432"/>
      <c r="EV88" s="432"/>
      <c r="EW88" s="432"/>
      <c r="EX88" s="432"/>
      <c r="EY88" s="432"/>
      <c r="EZ88" s="432"/>
      <c r="FA88" s="432"/>
      <c r="FB88" s="432"/>
      <c r="FC88" s="432"/>
      <c r="FD88" s="432"/>
      <c r="FE88" s="432"/>
      <c r="FF88" s="432"/>
      <c r="FG88" s="432"/>
      <c r="FH88" s="432"/>
      <c r="FI88" s="432"/>
      <c r="FJ88" s="432"/>
      <c r="FK88" s="432"/>
      <c r="FL88" s="432"/>
      <c r="FM88" s="432"/>
      <c r="FN88" s="432"/>
      <c r="FO88" s="432"/>
      <c r="FP88" s="432"/>
      <c r="FQ88" s="432"/>
      <c r="FR88" s="432"/>
      <c r="FS88" s="432"/>
      <c r="FT88" s="432"/>
      <c r="FU88" s="432"/>
      <c r="FV88" s="432"/>
      <c r="FW88" s="432"/>
      <c r="FX88" s="432"/>
      <c r="FY88" s="432"/>
      <c r="FZ88" s="432"/>
      <c r="GA88" s="432"/>
      <c r="GB88" s="432"/>
      <c r="GC88" s="432"/>
      <c r="GD88" s="432"/>
      <c r="GE88" s="432"/>
      <c r="GF88" s="432"/>
      <c r="GG88" s="432"/>
      <c r="GH88" s="432"/>
      <c r="GI88" s="432"/>
      <c r="GJ88" s="432"/>
      <c r="GK88" s="432"/>
      <c r="GL88" s="432"/>
      <c r="GM88" s="432"/>
      <c r="GN88" s="432"/>
      <c r="GO88" s="432"/>
      <c r="GP88" s="432"/>
      <c r="GQ88" s="432"/>
      <c r="GR88" s="432"/>
      <c r="GS88" s="432"/>
      <c r="GT88" s="432"/>
      <c r="GU88" s="432"/>
      <c r="GV88" s="432"/>
      <c r="GW88" s="432"/>
      <c r="GX88" s="432"/>
    </row>
    <row r="89" spans="1:206" hidden="1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/>
      <c r="Q89" s="436"/>
      <c r="R89" s="436"/>
      <c r="S89" s="438"/>
      <c r="T89" s="436"/>
      <c r="U89" s="436"/>
      <c r="V89" s="436"/>
    </row>
    <row r="90" spans="1:206" hidden="1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/>
      <c r="P90" s="182"/>
      <c r="Q90" s="436"/>
      <c r="R90" s="436"/>
      <c r="S90" s="438"/>
      <c r="T90" s="436"/>
      <c r="U90" s="436"/>
      <c r="V90" s="436"/>
    </row>
    <row r="91" spans="1:206" s="114" customFormat="1" ht="27" hidden="1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436"/>
      <c r="R91" s="436"/>
      <c r="S91" s="438"/>
      <c r="T91" s="436"/>
      <c r="U91" s="436"/>
      <c r="V91" s="436"/>
      <c r="W91" s="432"/>
      <c r="X91" s="432"/>
      <c r="Y91" s="432"/>
      <c r="Z91" s="432"/>
      <c r="AA91" s="432"/>
      <c r="AB91" s="432"/>
      <c r="AC91" s="432"/>
      <c r="AD91" s="432"/>
      <c r="AE91" s="432"/>
      <c r="AF91" s="432"/>
      <c r="AG91" s="432"/>
      <c r="AH91" s="432"/>
      <c r="AI91" s="432"/>
      <c r="AJ91" s="432"/>
      <c r="AK91" s="432"/>
      <c r="AL91" s="432"/>
      <c r="AM91" s="432"/>
      <c r="AN91" s="432"/>
      <c r="AO91" s="432"/>
      <c r="AP91" s="432"/>
      <c r="AQ91" s="432"/>
      <c r="AR91" s="432"/>
      <c r="AS91" s="432"/>
      <c r="AT91" s="432"/>
      <c r="AU91" s="432"/>
      <c r="AV91" s="432"/>
      <c r="AW91" s="432"/>
      <c r="AX91" s="432"/>
      <c r="AY91" s="432"/>
      <c r="AZ91" s="432"/>
      <c r="BA91" s="432"/>
      <c r="BB91" s="432"/>
      <c r="BC91" s="432"/>
      <c r="BD91" s="432"/>
      <c r="BE91" s="432"/>
      <c r="BF91" s="432"/>
      <c r="BG91" s="432"/>
      <c r="BH91" s="432"/>
      <c r="BI91" s="432"/>
      <c r="BJ91" s="432"/>
      <c r="BK91" s="432"/>
      <c r="BL91" s="432"/>
      <c r="BM91" s="432"/>
      <c r="BN91" s="432"/>
      <c r="BO91" s="432"/>
      <c r="BP91" s="432"/>
      <c r="BQ91" s="432"/>
      <c r="BR91" s="432"/>
      <c r="BS91" s="432"/>
      <c r="BT91" s="432"/>
      <c r="BU91" s="432"/>
      <c r="BV91" s="432"/>
      <c r="BW91" s="432"/>
      <c r="BX91" s="432"/>
      <c r="BY91" s="432"/>
      <c r="BZ91" s="432"/>
      <c r="CA91" s="432"/>
      <c r="CB91" s="432"/>
      <c r="CC91" s="432"/>
      <c r="CD91" s="432"/>
      <c r="CE91" s="432"/>
      <c r="CF91" s="432"/>
      <c r="CG91" s="432"/>
      <c r="CH91" s="432"/>
      <c r="CI91" s="432"/>
      <c r="CJ91" s="432"/>
      <c r="CK91" s="432"/>
      <c r="CL91" s="432"/>
      <c r="CM91" s="432"/>
      <c r="CN91" s="432"/>
      <c r="CO91" s="432"/>
      <c r="CP91" s="432"/>
      <c r="CQ91" s="432"/>
      <c r="CR91" s="432"/>
      <c r="CS91" s="432"/>
      <c r="CT91" s="432"/>
      <c r="CU91" s="432"/>
      <c r="CV91" s="432"/>
      <c r="CW91" s="432"/>
      <c r="CX91" s="432"/>
      <c r="CY91" s="432"/>
      <c r="CZ91" s="432"/>
      <c r="DA91" s="432"/>
      <c r="DB91" s="432"/>
      <c r="DC91" s="432"/>
      <c r="DD91" s="432"/>
      <c r="DE91" s="432"/>
      <c r="DF91" s="432"/>
      <c r="DG91" s="432"/>
      <c r="DH91" s="432"/>
      <c r="DI91" s="432"/>
      <c r="DJ91" s="432"/>
      <c r="DK91" s="432"/>
      <c r="DL91" s="432"/>
      <c r="DM91" s="432"/>
      <c r="DN91" s="432"/>
      <c r="DO91" s="432"/>
      <c r="DP91" s="432"/>
      <c r="DQ91" s="432"/>
      <c r="DR91" s="432"/>
      <c r="DS91" s="432"/>
      <c r="DT91" s="432"/>
      <c r="DU91" s="432"/>
      <c r="DV91" s="432"/>
      <c r="DW91" s="432"/>
      <c r="DX91" s="432"/>
      <c r="DY91" s="432"/>
      <c r="DZ91" s="432"/>
      <c r="EA91" s="432"/>
      <c r="EB91" s="432"/>
      <c r="EC91" s="432"/>
      <c r="ED91" s="432"/>
      <c r="EE91" s="432"/>
      <c r="EF91" s="432"/>
      <c r="EG91" s="432"/>
      <c r="EH91" s="432"/>
      <c r="EI91" s="432"/>
      <c r="EJ91" s="432"/>
      <c r="EK91" s="432"/>
      <c r="EL91" s="432"/>
      <c r="EM91" s="432"/>
      <c r="EN91" s="432"/>
      <c r="EO91" s="432"/>
      <c r="EP91" s="432"/>
      <c r="EQ91" s="432"/>
      <c r="ER91" s="432"/>
      <c r="ES91" s="432"/>
      <c r="ET91" s="432"/>
      <c r="EU91" s="432"/>
      <c r="EV91" s="432"/>
      <c r="EW91" s="432"/>
      <c r="EX91" s="432"/>
      <c r="EY91" s="432"/>
      <c r="EZ91" s="432"/>
      <c r="FA91" s="432"/>
      <c r="FB91" s="432"/>
      <c r="FC91" s="432"/>
      <c r="FD91" s="432"/>
      <c r="FE91" s="432"/>
      <c r="FF91" s="432"/>
      <c r="FG91" s="432"/>
      <c r="FH91" s="432"/>
      <c r="FI91" s="432"/>
      <c r="FJ91" s="432"/>
      <c r="FK91" s="432"/>
      <c r="FL91" s="432"/>
      <c r="FM91" s="432"/>
      <c r="FN91" s="432"/>
      <c r="FO91" s="432"/>
      <c r="FP91" s="432"/>
      <c r="FQ91" s="432"/>
      <c r="FR91" s="432"/>
      <c r="FS91" s="432"/>
      <c r="FT91" s="432"/>
      <c r="FU91" s="432"/>
      <c r="FV91" s="432"/>
      <c r="FW91" s="432"/>
      <c r="FX91" s="432"/>
      <c r="FY91" s="432"/>
      <c r="FZ91" s="432"/>
      <c r="GA91" s="432"/>
      <c r="GB91" s="432"/>
      <c r="GC91" s="432"/>
      <c r="GD91" s="432"/>
      <c r="GE91" s="432"/>
      <c r="GF91" s="432"/>
      <c r="GG91" s="432"/>
      <c r="GH91" s="432"/>
      <c r="GI91" s="432"/>
      <c r="GJ91" s="432"/>
      <c r="GK91" s="432"/>
      <c r="GL91" s="432"/>
      <c r="GM91" s="432"/>
      <c r="GN91" s="432"/>
      <c r="GO91" s="432"/>
      <c r="GP91" s="432"/>
      <c r="GQ91" s="432"/>
      <c r="GR91" s="432"/>
      <c r="GS91" s="432"/>
      <c r="GT91" s="432"/>
      <c r="GU91" s="432"/>
      <c r="GV91" s="432"/>
      <c r="GW91" s="432"/>
      <c r="GX91" s="432"/>
    </row>
    <row r="92" spans="1:206" hidden="1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436"/>
      <c r="R92" s="436"/>
      <c r="S92" s="438"/>
      <c r="T92" s="436"/>
      <c r="U92" s="436"/>
      <c r="V92" s="436"/>
    </row>
    <row r="93" spans="1:206" ht="27" hidden="1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436"/>
      <c r="R93" s="436"/>
      <c r="S93" s="438"/>
      <c r="T93" s="436"/>
      <c r="U93" s="436"/>
      <c r="V93" s="436"/>
    </row>
    <row r="94" spans="1:206" s="114" customFormat="1" hidden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>
        <v>0</v>
      </c>
      <c r="P94" s="182"/>
      <c r="Q94" s="436"/>
      <c r="R94" s="436"/>
      <c r="S94" s="438"/>
      <c r="T94" s="436"/>
      <c r="U94" s="436"/>
      <c r="V94" s="436"/>
      <c r="W94" s="432"/>
      <c r="X94" s="432"/>
      <c r="Y94" s="432"/>
      <c r="Z94" s="432"/>
      <c r="AA94" s="432"/>
      <c r="AB94" s="432"/>
      <c r="AC94" s="432"/>
      <c r="AD94" s="432"/>
      <c r="AE94" s="432"/>
      <c r="AF94" s="432"/>
      <c r="AG94" s="432"/>
      <c r="AH94" s="432"/>
      <c r="AI94" s="432"/>
      <c r="AJ94" s="432"/>
      <c r="AK94" s="432"/>
      <c r="AL94" s="432"/>
      <c r="AM94" s="432"/>
      <c r="AN94" s="432"/>
      <c r="AO94" s="432"/>
      <c r="AP94" s="432"/>
      <c r="AQ94" s="432"/>
      <c r="AR94" s="432"/>
      <c r="AS94" s="432"/>
      <c r="AT94" s="432"/>
      <c r="AU94" s="432"/>
      <c r="AV94" s="432"/>
      <c r="AW94" s="432"/>
      <c r="AX94" s="432"/>
      <c r="AY94" s="432"/>
      <c r="AZ94" s="432"/>
      <c r="BA94" s="432"/>
      <c r="BB94" s="432"/>
      <c r="BC94" s="432"/>
      <c r="BD94" s="432"/>
      <c r="BE94" s="432"/>
      <c r="BF94" s="432"/>
      <c r="BG94" s="432"/>
      <c r="BH94" s="432"/>
      <c r="BI94" s="432"/>
      <c r="BJ94" s="432"/>
      <c r="BK94" s="432"/>
      <c r="BL94" s="432"/>
      <c r="BM94" s="432"/>
      <c r="BN94" s="432"/>
      <c r="BO94" s="432"/>
      <c r="BP94" s="432"/>
      <c r="BQ94" s="432"/>
      <c r="BR94" s="432"/>
      <c r="BS94" s="432"/>
      <c r="BT94" s="432"/>
      <c r="BU94" s="432"/>
      <c r="BV94" s="432"/>
      <c r="BW94" s="432"/>
      <c r="BX94" s="432"/>
      <c r="BY94" s="432"/>
      <c r="BZ94" s="432"/>
      <c r="CA94" s="432"/>
      <c r="CB94" s="432"/>
      <c r="CC94" s="432"/>
      <c r="CD94" s="432"/>
      <c r="CE94" s="432"/>
      <c r="CF94" s="432"/>
      <c r="CG94" s="432"/>
      <c r="CH94" s="432"/>
      <c r="CI94" s="432"/>
      <c r="CJ94" s="432"/>
      <c r="CK94" s="432"/>
      <c r="CL94" s="432"/>
      <c r="CM94" s="432"/>
      <c r="CN94" s="432"/>
      <c r="CO94" s="432"/>
      <c r="CP94" s="432"/>
      <c r="CQ94" s="432"/>
      <c r="CR94" s="432"/>
      <c r="CS94" s="432"/>
      <c r="CT94" s="432"/>
      <c r="CU94" s="432"/>
      <c r="CV94" s="432"/>
      <c r="CW94" s="432"/>
      <c r="CX94" s="432"/>
      <c r="CY94" s="432"/>
      <c r="CZ94" s="432"/>
      <c r="DA94" s="432"/>
      <c r="DB94" s="432"/>
      <c r="DC94" s="432"/>
      <c r="DD94" s="432"/>
      <c r="DE94" s="432"/>
      <c r="DF94" s="432"/>
      <c r="DG94" s="432"/>
      <c r="DH94" s="432"/>
      <c r="DI94" s="432"/>
      <c r="DJ94" s="432"/>
      <c r="DK94" s="432"/>
      <c r="DL94" s="432"/>
      <c r="DM94" s="432"/>
      <c r="DN94" s="432"/>
      <c r="DO94" s="432"/>
      <c r="DP94" s="432"/>
      <c r="DQ94" s="432"/>
      <c r="DR94" s="432"/>
      <c r="DS94" s="432"/>
      <c r="DT94" s="432"/>
      <c r="DU94" s="432"/>
      <c r="DV94" s="432"/>
      <c r="DW94" s="432"/>
      <c r="DX94" s="432"/>
      <c r="DY94" s="432"/>
      <c r="DZ94" s="432"/>
      <c r="EA94" s="432"/>
      <c r="EB94" s="432"/>
      <c r="EC94" s="432"/>
      <c r="ED94" s="432"/>
      <c r="EE94" s="432"/>
      <c r="EF94" s="432"/>
      <c r="EG94" s="432"/>
      <c r="EH94" s="432"/>
      <c r="EI94" s="432"/>
      <c r="EJ94" s="432"/>
      <c r="EK94" s="432"/>
      <c r="EL94" s="432"/>
      <c r="EM94" s="432"/>
      <c r="EN94" s="432"/>
      <c r="EO94" s="432"/>
      <c r="EP94" s="432"/>
      <c r="EQ94" s="432"/>
      <c r="ER94" s="432"/>
      <c r="ES94" s="432"/>
      <c r="ET94" s="432"/>
      <c r="EU94" s="432"/>
      <c r="EV94" s="432"/>
      <c r="EW94" s="432"/>
      <c r="EX94" s="432"/>
      <c r="EY94" s="432"/>
      <c r="EZ94" s="432"/>
      <c r="FA94" s="432"/>
      <c r="FB94" s="432"/>
      <c r="FC94" s="432"/>
      <c r="FD94" s="432"/>
      <c r="FE94" s="432"/>
      <c r="FF94" s="432"/>
      <c r="FG94" s="432"/>
      <c r="FH94" s="432"/>
      <c r="FI94" s="432"/>
      <c r="FJ94" s="432"/>
      <c r="FK94" s="432"/>
      <c r="FL94" s="432"/>
      <c r="FM94" s="432"/>
      <c r="FN94" s="432"/>
      <c r="FO94" s="432"/>
      <c r="FP94" s="432"/>
      <c r="FQ94" s="432"/>
      <c r="FR94" s="432"/>
      <c r="FS94" s="432"/>
      <c r="FT94" s="432"/>
      <c r="FU94" s="432"/>
      <c r="FV94" s="432"/>
      <c r="FW94" s="432"/>
      <c r="FX94" s="432"/>
      <c r="FY94" s="432"/>
      <c r="FZ94" s="432"/>
      <c r="GA94" s="432"/>
      <c r="GB94" s="432"/>
      <c r="GC94" s="432"/>
      <c r="GD94" s="432"/>
      <c r="GE94" s="432"/>
      <c r="GF94" s="432"/>
      <c r="GG94" s="432"/>
      <c r="GH94" s="432"/>
      <c r="GI94" s="432"/>
      <c r="GJ94" s="432"/>
      <c r="GK94" s="432"/>
      <c r="GL94" s="432"/>
      <c r="GM94" s="432"/>
      <c r="GN94" s="432"/>
      <c r="GO94" s="432"/>
      <c r="GP94" s="432"/>
      <c r="GQ94" s="432"/>
      <c r="GR94" s="432"/>
      <c r="GS94" s="432"/>
      <c r="GT94" s="432"/>
      <c r="GU94" s="432"/>
      <c r="GV94" s="432"/>
      <c r="GW94" s="432"/>
      <c r="GX94" s="432"/>
    </row>
    <row r="95" spans="1:206" s="169" customFormat="1" ht="27" hidden="1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436"/>
      <c r="R95" s="436"/>
      <c r="S95" s="438"/>
      <c r="T95" s="436"/>
      <c r="U95" s="436"/>
      <c r="V95" s="436"/>
      <c r="W95" s="432"/>
      <c r="X95" s="432"/>
      <c r="Y95" s="432"/>
      <c r="Z95" s="432"/>
      <c r="AA95" s="432"/>
      <c r="AB95" s="432"/>
      <c r="AC95" s="432"/>
      <c r="AD95" s="432"/>
      <c r="AE95" s="432"/>
      <c r="AF95" s="432"/>
      <c r="AG95" s="432"/>
      <c r="AH95" s="432"/>
      <c r="AI95" s="432"/>
      <c r="AJ95" s="432"/>
      <c r="AK95" s="432"/>
      <c r="AL95" s="432"/>
      <c r="AM95" s="432"/>
      <c r="AN95" s="432"/>
      <c r="AO95" s="432"/>
      <c r="AP95" s="432"/>
      <c r="AQ95" s="432"/>
      <c r="AR95" s="432"/>
      <c r="AS95" s="432"/>
      <c r="AT95" s="432"/>
      <c r="AU95" s="432"/>
      <c r="AV95" s="432"/>
      <c r="AW95" s="432"/>
      <c r="AX95" s="432"/>
      <c r="AY95" s="432"/>
      <c r="AZ95" s="432"/>
      <c r="BA95" s="432"/>
      <c r="BB95" s="432"/>
      <c r="BC95" s="432"/>
      <c r="BD95" s="432"/>
      <c r="BE95" s="432"/>
      <c r="BF95" s="432"/>
      <c r="BG95" s="432"/>
      <c r="BH95" s="432"/>
      <c r="BI95" s="432"/>
      <c r="BJ95" s="432"/>
      <c r="BK95" s="432"/>
      <c r="BL95" s="432"/>
      <c r="BM95" s="432"/>
      <c r="BN95" s="432"/>
      <c r="BO95" s="432"/>
      <c r="BP95" s="432"/>
      <c r="BQ95" s="432"/>
      <c r="BR95" s="432"/>
      <c r="BS95" s="432"/>
      <c r="BT95" s="432"/>
      <c r="BU95" s="432"/>
      <c r="BV95" s="432"/>
      <c r="BW95" s="432"/>
      <c r="BX95" s="432"/>
      <c r="BY95" s="432"/>
      <c r="BZ95" s="432"/>
      <c r="CA95" s="432"/>
      <c r="CB95" s="432"/>
      <c r="CC95" s="432"/>
      <c r="CD95" s="432"/>
      <c r="CE95" s="432"/>
      <c r="CF95" s="432"/>
      <c r="CG95" s="432"/>
      <c r="CH95" s="432"/>
      <c r="CI95" s="432"/>
      <c r="CJ95" s="432"/>
      <c r="CK95" s="432"/>
      <c r="CL95" s="432"/>
      <c r="CM95" s="432"/>
      <c r="CN95" s="432"/>
      <c r="CO95" s="432"/>
      <c r="CP95" s="432"/>
      <c r="CQ95" s="432"/>
      <c r="CR95" s="432"/>
      <c r="CS95" s="432"/>
      <c r="CT95" s="432"/>
      <c r="CU95" s="432"/>
      <c r="CV95" s="432"/>
      <c r="CW95" s="432"/>
      <c r="CX95" s="432"/>
      <c r="CY95" s="432"/>
      <c r="CZ95" s="432"/>
      <c r="DA95" s="432"/>
      <c r="DB95" s="432"/>
      <c r="DC95" s="432"/>
      <c r="DD95" s="432"/>
      <c r="DE95" s="432"/>
      <c r="DF95" s="432"/>
      <c r="DG95" s="432"/>
      <c r="DH95" s="432"/>
      <c r="DI95" s="432"/>
      <c r="DJ95" s="432"/>
      <c r="DK95" s="432"/>
      <c r="DL95" s="432"/>
      <c r="DM95" s="432"/>
      <c r="DN95" s="432"/>
      <c r="DO95" s="432"/>
      <c r="DP95" s="432"/>
      <c r="DQ95" s="432"/>
      <c r="DR95" s="432"/>
      <c r="DS95" s="432"/>
      <c r="DT95" s="432"/>
      <c r="DU95" s="432"/>
      <c r="DV95" s="432"/>
      <c r="DW95" s="432"/>
      <c r="DX95" s="432"/>
      <c r="DY95" s="432"/>
      <c r="DZ95" s="432"/>
      <c r="EA95" s="432"/>
      <c r="EB95" s="432"/>
      <c r="EC95" s="432"/>
      <c r="ED95" s="432"/>
      <c r="EE95" s="432"/>
      <c r="EF95" s="432"/>
      <c r="EG95" s="432"/>
      <c r="EH95" s="432"/>
      <c r="EI95" s="432"/>
      <c r="EJ95" s="432"/>
      <c r="EK95" s="432"/>
      <c r="EL95" s="432"/>
      <c r="EM95" s="432"/>
      <c r="EN95" s="432"/>
      <c r="EO95" s="432"/>
      <c r="EP95" s="432"/>
      <c r="EQ95" s="432"/>
      <c r="ER95" s="432"/>
      <c r="ES95" s="432"/>
      <c r="ET95" s="432"/>
      <c r="EU95" s="432"/>
      <c r="EV95" s="432"/>
      <c r="EW95" s="432"/>
      <c r="EX95" s="432"/>
      <c r="EY95" s="432"/>
      <c r="EZ95" s="432"/>
      <c r="FA95" s="432"/>
      <c r="FB95" s="432"/>
      <c r="FC95" s="432"/>
      <c r="FD95" s="432"/>
      <c r="FE95" s="432"/>
      <c r="FF95" s="432"/>
      <c r="FG95" s="432"/>
      <c r="FH95" s="432"/>
      <c r="FI95" s="432"/>
      <c r="FJ95" s="432"/>
      <c r="FK95" s="432"/>
      <c r="FL95" s="432"/>
      <c r="FM95" s="432"/>
      <c r="FN95" s="432"/>
      <c r="FO95" s="432"/>
      <c r="FP95" s="432"/>
      <c r="FQ95" s="432"/>
      <c r="FR95" s="432"/>
      <c r="FS95" s="432"/>
      <c r="FT95" s="432"/>
      <c r="FU95" s="432"/>
      <c r="FV95" s="432"/>
      <c r="FW95" s="432"/>
      <c r="FX95" s="432"/>
      <c r="FY95" s="432"/>
      <c r="FZ95" s="432"/>
      <c r="GA95" s="432"/>
      <c r="GB95" s="432"/>
      <c r="GC95" s="432"/>
      <c r="GD95" s="432"/>
      <c r="GE95" s="432"/>
      <c r="GF95" s="432"/>
      <c r="GG95" s="432"/>
      <c r="GH95" s="432"/>
      <c r="GI95" s="432"/>
      <c r="GJ95" s="432"/>
      <c r="GK95" s="432"/>
      <c r="GL95" s="432"/>
      <c r="GM95" s="432"/>
      <c r="GN95" s="432"/>
      <c r="GO95" s="432"/>
      <c r="GP95" s="432"/>
      <c r="GQ95" s="432"/>
      <c r="GR95" s="432"/>
      <c r="GS95" s="432"/>
      <c r="GT95" s="432"/>
      <c r="GU95" s="432"/>
      <c r="GV95" s="432"/>
      <c r="GW95" s="432"/>
      <c r="GX95" s="432"/>
    </row>
    <row r="96" spans="1:206" hidden="1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436"/>
      <c r="R96" s="436"/>
      <c r="S96" s="438"/>
      <c r="T96" s="436"/>
      <c r="U96" s="436"/>
      <c r="V96" s="436"/>
    </row>
    <row r="97" spans="1:206" s="155" customFormat="1" hidden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768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436"/>
      <c r="R97" s="436"/>
      <c r="S97" s="438"/>
      <c r="T97" s="436"/>
      <c r="U97" s="436"/>
      <c r="V97" s="436"/>
      <c r="W97" s="432"/>
      <c r="X97" s="432"/>
      <c r="Y97" s="432"/>
      <c r="Z97" s="432"/>
      <c r="AA97" s="432"/>
      <c r="AB97" s="432"/>
      <c r="AC97" s="432"/>
      <c r="AD97" s="432"/>
      <c r="AE97" s="432"/>
      <c r="AF97" s="432"/>
      <c r="AG97" s="432"/>
      <c r="AH97" s="432"/>
      <c r="AI97" s="432"/>
      <c r="AJ97" s="432"/>
      <c r="AK97" s="432"/>
      <c r="AL97" s="432"/>
      <c r="AM97" s="432"/>
      <c r="AN97" s="432"/>
      <c r="AO97" s="432"/>
      <c r="AP97" s="432"/>
      <c r="AQ97" s="432"/>
      <c r="AR97" s="432"/>
      <c r="AS97" s="432"/>
      <c r="AT97" s="432"/>
      <c r="AU97" s="432"/>
      <c r="AV97" s="432"/>
      <c r="AW97" s="432"/>
      <c r="AX97" s="432"/>
      <c r="AY97" s="432"/>
      <c r="AZ97" s="432"/>
      <c r="BA97" s="432"/>
      <c r="BB97" s="432"/>
      <c r="BC97" s="432"/>
      <c r="BD97" s="432"/>
      <c r="BE97" s="432"/>
      <c r="BF97" s="432"/>
      <c r="BG97" s="432"/>
      <c r="BH97" s="432"/>
      <c r="BI97" s="432"/>
      <c r="BJ97" s="432"/>
      <c r="BK97" s="432"/>
      <c r="BL97" s="432"/>
      <c r="BM97" s="432"/>
      <c r="BN97" s="432"/>
      <c r="BO97" s="432"/>
      <c r="BP97" s="432"/>
      <c r="BQ97" s="432"/>
      <c r="BR97" s="432"/>
      <c r="BS97" s="432"/>
      <c r="BT97" s="432"/>
      <c r="BU97" s="432"/>
      <c r="BV97" s="432"/>
      <c r="BW97" s="432"/>
      <c r="BX97" s="432"/>
      <c r="BY97" s="432"/>
      <c r="BZ97" s="432"/>
      <c r="CA97" s="432"/>
      <c r="CB97" s="432"/>
      <c r="CC97" s="432"/>
      <c r="CD97" s="432"/>
      <c r="CE97" s="432"/>
      <c r="CF97" s="432"/>
      <c r="CG97" s="432"/>
      <c r="CH97" s="432"/>
      <c r="CI97" s="432"/>
      <c r="CJ97" s="432"/>
      <c r="CK97" s="432"/>
      <c r="CL97" s="432"/>
      <c r="CM97" s="432"/>
      <c r="CN97" s="432"/>
      <c r="CO97" s="432"/>
      <c r="CP97" s="432"/>
      <c r="CQ97" s="432"/>
      <c r="CR97" s="432"/>
      <c r="CS97" s="432"/>
      <c r="CT97" s="432"/>
      <c r="CU97" s="432"/>
      <c r="CV97" s="432"/>
      <c r="CW97" s="432"/>
      <c r="CX97" s="432"/>
      <c r="CY97" s="432"/>
      <c r="CZ97" s="432"/>
      <c r="DA97" s="432"/>
      <c r="DB97" s="432"/>
      <c r="DC97" s="432"/>
      <c r="DD97" s="432"/>
      <c r="DE97" s="432"/>
      <c r="DF97" s="432"/>
      <c r="DG97" s="432"/>
      <c r="DH97" s="432"/>
      <c r="DI97" s="432"/>
      <c r="DJ97" s="432"/>
      <c r="DK97" s="432"/>
      <c r="DL97" s="432"/>
      <c r="DM97" s="432"/>
      <c r="DN97" s="432"/>
      <c r="DO97" s="432"/>
      <c r="DP97" s="432"/>
      <c r="DQ97" s="432"/>
      <c r="DR97" s="432"/>
      <c r="DS97" s="432"/>
      <c r="DT97" s="432"/>
      <c r="DU97" s="432"/>
      <c r="DV97" s="432"/>
      <c r="DW97" s="432"/>
      <c r="DX97" s="432"/>
      <c r="DY97" s="432"/>
      <c r="DZ97" s="432"/>
      <c r="EA97" s="432"/>
      <c r="EB97" s="432"/>
      <c r="EC97" s="432"/>
      <c r="ED97" s="432"/>
      <c r="EE97" s="432"/>
      <c r="EF97" s="432"/>
      <c r="EG97" s="432"/>
      <c r="EH97" s="432"/>
      <c r="EI97" s="432"/>
      <c r="EJ97" s="432"/>
      <c r="EK97" s="432"/>
      <c r="EL97" s="432"/>
      <c r="EM97" s="432"/>
      <c r="EN97" s="432"/>
      <c r="EO97" s="432"/>
      <c r="EP97" s="432"/>
      <c r="EQ97" s="432"/>
      <c r="ER97" s="432"/>
      <c r="ES97" s="432"/>
      <c r="ET97" s="432"/>
      <c r="EU97" s="432"/>
      <c r="EV97" s="432"/>
      <c r="EW97" s="432"/>
      <c r="EX97" s="432"/>
      <c r="EY97" s="432"/>
      <c r="EZ97" s="432"/>
      <c r="FA97" s="432"/>
      <c r="FB97" s="432"/>
      <c r="FC97" s="432"/>
      <c r="FD97" s="432"/>
      <c r="FE97" s="432"/>
      <c r="FF97" s="432"/>
      <c r="FG97" s="432"/>
      <c r="FH97" s="432"/>
      <c r="FI97" s="432"/>
      <c r="FJ97" s="432"/>
      <c r="FK97" s="432"/>
      <c r="FL97" s="432"/>
      <c r="FM97" s="432"/>
      <c r="FN97" s="432"/>
      <c r="FO97" s="432"/>
      <c r="FP97" s="432"/>
      <c r="FQ97" s="432"/>
      <c r="FR97" s="432"/>
      <c r="FS97" s="432"/>
      <c r="FT97" s="432"/>
      <c r="FU97" s="432"/>
      <c r="FV97" s="432"/>
      <c r="FW97" s="432"/>
      <c r="FX97" s="432"/>
      <c r="FY97" s="432"/>
      <c r="FZ97" s="432"/>
      <c r="GA97" s="432"/>
      <c r="GB97" s="432"/>
      <c r="GC97" s="432"/>
      <c r="GD97" s="432"/>
      <c r="GE97" s="432"/>
      <c r="GF97" s="432"/>
      <c r="GG97" s="432"/>
      <c r="GH97" s="432"/>
      <c r="GI97" s="432"/>
      <c r="GJ97" s="432"/>
      <c r="GK97" s="432"/>
      <c r="GL97" s="432"/>
      <c r="GM97" s="432"/>
      <c r="GN97" s="432"/>
      <c r="GO97" s="432"/>
      <c r="GP97" s="432"/>
      <c r="GQ97" s="432"/>
      <c r="GR97" s="432"/>
      <c r="GS97" s="432"/>
      <c r="GT97" s="432"/>
      <c r="GU97" s="432"/>
      <c r="GV97" s="432"/>
      <c r="GW97" s="432"/>
      <c r="GX97" s="432"/>
    </row>
    <row r="98" spans="1:206" hidden="1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436"/>
      <c r="R98" s="436"/>
      <c r="S98" s="438"/>
      <c r="T98" s="436"/>
      <c r="U98" s="436"/>
      <c r="V98" s="436"/>
    </row>
    <row r="99" spans="1:206" s="114" customFormat="1" ht="27" hidden="1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436"/>
      <c r="R99" s="436"/>
      <c r="S99" s="438"/>
      <c r="T99" s="436"/>
      <c r="U99" s="436"/>
      <c r="V99" s="436"/>
      <c r="W99" s="432"/>
      <c r="X99" s="432"/>
      <c r="Y99" s="432"/>
      <c r="Z99" s="432"/>
      <c r="AA99" s="432"/>
      <c r="AB99" s="432"/>
      <c r="AC99" s="432"/>
      <c r="AD99" s="432"/>
      <c r="AE99" s="432"/>
      <c r="AF99" s="432"/>
      <c r="AG99" s="432"/>
      <c r="AH99" s="432"/>
      <c r="AI99" s="432"/>
      <c r="AJ99" s="432"/>
      <c r="AK99" s="432"/>
      <c r="AL99" s="432"/>
      <c r="AM99" s="432"/>
      <c r="AN99" s="432"/>
      <c r="AO99" s="432"/>
      <c r="AP99" s="432"/>
      <c r="AQ99" s="432"/>
      <c r="AR99" s="432"/>
      <c r="AS99" s="432"/>
      <c r="AT99" s="432"/>
      <c r="AU99" s="432"/>
      <c r="AV99" s="432"/>
      <c r="AW99" s="432"/>
      <c r="AX99" s="432"/>
      <c r="AY99" s="432"/>
      <c r="AZ99" s="432"/>
      <c r="BA99" s="432"/>
      <c r="BB99" s="432"/>
      <c r="BC99" s="432"/>
      <c r="BD99" s="432"/>
      <c r="BE99" s="432"/>
      <c r="BF99" s="432"/>
      <c r="BG99" s="432"/>
      <c r="BH99" s="432"/>
      <c r="BI99" s="432"/>
      <c r="BJ99" s="432"/>
      <c r="BK99" s="432"/>
      <c r="BL99" s="432"/>
      <c r="BM99" s="432"/>
      <c r="BN99" s="432"/>
      <c r="BO99" s="432"/>
      <c r="BP99" s="432"/>
      <c r="BQ99" s="432"/>
      <c r="BR99" s="432"/>
      <c r="BS99" s="432"/>
      <c r="BT99" s="432"/>
      <c r="BU99" s="432"/>
      <c r="BV99" s="432"/>
      <c r="BW99" s="432"/>
      <c r="BX99" s="432"/>
      <c r="BY99" s="432"/>
      <c r="BZ99" s="432"/>
      <c r="CA99" s="432"/>
      <c r="CB99" s="432"/>
      <c r="CC99" s="432"/>
      <c r="CD99" s="432"/>
      <c r="CE99" s="432"/>
      <c r="CF99" s="432"/>
      <c r="CG99" s="432"/>
      <c r="CH99" s="432"/>
      <c r="CI99" s="432"/>
      <c r="CJ99" s="432"/>
      <c r="CK99" s="432"/>
      <c r="CL99" s="432"/>
      <c r="CM99" s="432"/>
      <c r="CN99" s="432"/>
      <c r="CO99" s="432"/>
      <c r="CP99" s="432"/>
      <c r="CQ99" s="432"/>
      <c r="CR99" s="432"/>
      <c r="CS99" s="432"/>
      <c r="CT99" s="432"/>
      <c r="CU99" s="432"/>
      <c r="CV99" s="432"/>
      <c r="CW99" s="432"/>
      <c r="CX99" s="432"/>
      <c r="CY99" s="432"/>
      <c r="CZ99" s="432"/>
      <c r="DA99" s="432"/>
      <c r="DB99" s="432"/>
      <c r="DC99" s="432"/>
      <c r="DD99" s="432"/>
      <c r="DE99" s="432"/>
      <c r="DF99" s="432"/>
      <c r="DG99" s="432"/>
      <c r="DH99" s="432"/>
      <c r="DI99" s="432"/>
      <c r="DJ99" s="432"/>
      <c r="DK99" s="432"/>
      <c r="DL99" s="432"/>
      <c r="DM99" s="432"/>
      <c r="DN99" s="432"/>
      <c r="DO99" s="432"/>
      <c r="DP99" s="432"/>
      <c r="DQ99" s="432"/>
      <c r="DR99" s="432"/>
      <c r="DS99" s="432"/>
      <c r="DT99" s="432"/>
      <c r="DU99" s="432"/>
      <c r="DV99" s="432"/>
      <c r="DW99" s="432"/>
      <c r="DX99" s="432"/>
      <c r="DY99" s="432"/>
      <c r="DZ99" s="432"/>
      <c r="EA99" s="432"/>
      <c r="EB99" s="432"/>
      <c r="EC99" s="432"/>
      <c r="ED99" s="432"/>
      <c r="EE99" s="432"/>
      <c r="EF99" s="432"/>
      <c r="EG99" s="432"/>
      <c r="EH99" s="432"/>
      <c r="EI99" s="432"/>
      <c r="EJ99" s="432"/>
      <c r="EK99" s="432"/>
      <c r="EL99" s="432"/>
      <c r="EM99" s="432"/>
      <c r="EN99" s="432"/>
      <c r="EO99" s="432"/>
      <c r="EP99" s="432"/>
      <c r="EQ99" s="432"/>
      <c r="ER99" s="432"/>
      <c r="ES99" s="432"/>
      <c r="ET99" s="432"/>
      <c r="EU99" s="432"/>
      <c r="EV99" s="432"/>
      <c r="EW99" s="432"/>
      <c r="EX99" s="432"/>
      <c r="EY99" s="432"/>
      <c r="EZ99" s="432"/>
      <c r="FA99" s="432"/>
      <c r="FB99" s="432"/>
      <c r="FC99" s="432"/>
      <c r="FD99" s="432"/>
      <c r="FE99" s="432"/>
      <c r="FF99" s="432"/>
      <c r="FG99" s="432"/>
      <c r="FH99" s="432"/>
      <c r="FI99" s="432"/>
      <c r="FJ99" s="432"/>
      <c r="FK99" s="432"/>
      <c r="FL99" s="432"/>
      <c r="FM99" s="432"/>
      <c r="FN99" s="432"/>
      <c r="FO99" s="432"/>
      <c r="FP99" s="432"/>
      <c r="FQ99" s="432"/>
      <c r="FR99" s="432"/>
      <c r="FS99" s="432"/>
      <c r="FT99" s="432"/>
      <c r="FU99" s="432"/>
      <c r="FV99" s="432"/>
      <c r="FW99" s="432"/>
      <c r="FX99" s="432"/>
      <c r="FY99" s="432"/>
      <c r="FZ99" s="432"/>
      <c r="GA99" s="432"/>
      <c r="GB99" s="432"/>
      <c r="GC99" s="432"/>
      <c r="GD99" s="432"/>
      <c r="GE99" s="432"/>
      <c r="GF99" s="432"/>
      <c r="GG99" s="432"/>
      <c r="GH99" s="432"/>
      <c r="GI99" s="432"/>
      <c r="GJ99" s="432"/>
      <c r="GK99" s="432"/>
      <c r="GL99" s="432"/>
      <c r="GM99" s="432"/>
      <c r="GN99" s="432"/>
      <c r="GO99" s="432"/>
      <c r="GP99" s="432"/>
      <c r="GQ99" s="432"/>
      <c r="GR99" s="432"/>
      <c r="GS99" s="432"/>
      <c r="GT99" s="432"/>
      <c r="GU99" s="432"/>
      <c r="GV99" s="432"/>
      <c r="GW99" s="432"/>
      <c r="GX99" s="432"/>
    </row>
    <row r="100" spans="1:206" hidden="1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436"/>
      <c r="R100" s="436"/>
      <c r="S100" s="438"/>
      <c r="T100" s="436"/>
      <c r="U100" s="436"/>
      <c r="V100" s="436"/>
    </row>
    <row r="101" spans="1:206" ht="25.5" hidden="1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436"/>
      <c r="R101" s="436"/>
      <c r="S101" s="438"/>
      <c r="T101" s="436"/>
      <c r="U101" s="436"/>
      <c r="V101" s="436"/>
    </row>
    <row r="102" spans="1:206" s="114" customFormat="1" hidden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436"/>
      <c r="R102" s="436"/>
      <c r="S102" s="438"/>
      <c r="T102" s="436"/>
      <c r="U102" s="436"/>
      <c r="V102" s="436"/>
      <c r="W102" s="432"/>
      <c r="X102" s="432"/>
      <c r="Y102" s="432"/>
      <c r="Z102" s="432"/>
      <c r="AA102" s="432"/>
      <c r="AB102" s="432"/>
      <c r="AC102" s="432"/>
      <c r="AD102" s="432"/>
      <c r="AE102" s="432"/>
      <c r="AF102" s="432"/>
      <c r="AG102" s="432"/>
      <c r="AH102" s="432"/>
      <c r="AI102" s="432"/>
      <c r="AJ102" s="432"/>
      <c r="AK102" s="432"/>
      <c r="AL102" s="432"/>
      <c r="AM102" s="432"/>
      <c r="AN102" s="432"/>
      <c r="AO102" s="432"/>
      <c r="AP102" s="432"/>
      <c r="AQ102" s="432"/>
      <c r="AR102" s="432"/>
      <c r="AS102" s="432"/>
      <c r="AT102" s="432"/>
      <c r="AU102" s="432"/>
      <c r="AV102" s="432"/>
      <c r="AW102" s="432"/>
      <c r="AX102" s="432"/>
      <c r="AY102" s="432"/>
      <c r="AZ102" s="432"/>
      <c r="BA102" s="432"/>
      <c r="BB102" s="432"/>
      <c r="BC102" s="432"/>
      <c r="BD102" s="432"/>
      <c r="BE102" s="432"/>
      <c r="BF102" s="432"/>
      <c r="BG102" s="432"/>
      <c r="BH102" s="432"/>
      <c r="BI102" s="432"/>
      <c r="BJ102" s="432"/>
      <c r="BK102" s="432"/>
      <c r="BL102" s="432"/>
      <c r="BM102" s="432"/>
      <c r="BN102" s="432"/>
      <c r="BO102" s="432"/>
      <c r="BP102" s="432"/>
      <c r="BQ102" s="432"/>
      <c r="BR102" s="432"/>
      <c r="BS102" s="432"/>
      <c r="BT102" s="432"/>
      <c r="BU102" s="432"/>
      <c r="BV102" s="432"/>
      <c r="BW102" s="432"/>
      <c r="BX102" s="432"/>
      <c r="BY102" s="432"/>
      <c r="BZ102" s="432"/>
      <c r="CA102" s="432"/>
      <c r="CB102" s="432"/>
      <c r="CC102" s="432"/>
      <c r="CD102" s="432"/>
      <c r="CE102" s="432"/>
      <c r="CF102" s="432"/>
      <c r="CG102" s="432"/>
      <c r="CH102" s="432"/>
      <c r="CI102" s="432"/>
      <c r="CJ102" s="432"/>
      <c r="CK102" s="432"/>
      <c r="CL102" s="432"/>
      <c r="CM102" s="432"/>
      <c r="CN102" s="432"/>
      <c r="CO102" s="432"/>
      <c r="CP102" s="432"/>
      <c r="CQ102" s="432"/>
      <c r="CR102" s="432"/>
      <c r="CS102" s="432"/>
      <c r="CT102" s="432"/>
      <c r="CU102" s="432"/>
      <c r="CV102" s="432"/>
      <c r="CW102" s="432"/>
      <c r="CX102" s="432"/>
      <c r="CY102" s="432"/>
      <c r="CZ102" s="432"/>
      <c r="DA102" s="432"/>
      <c r="DB102" s="432"/>
      <c r="DC102" s="432"/>
      <c r="DD102" s="432"/>
      <c r="DE102" s="432"/>
      <c r="DF102" s="432"/>
      <c r="DG102" s="432"/>
      <c r="DH102" s="432"/>
      <c r="DI102" s="432"/>
      <c r="DJ102" s="432"/>
      <c r="DK102" s="432"/>
      <c r="DL102" s="432"/>
      <c r="DM102" s="432"/>
      <c r="DN102" s="432"/>
      <c r="DO102" s="432"/>
      <c r="DP102" s="432"/>
      <c r="DQ102" s="432"/>
      <c r="DR102" s="432"/>
      <c r="DS102" s="432"/>
      <c r="DT102" s="432"/>
      <c r="DU102" s="432"/>
      <c r="DV102" s="432"/>
      <c r="DW102" s="432"/>
      <c r="DX102" s="432"/>
      <c r="DY102" s="432"/>
      <c r="DZ102" s="432"/>
      <c r="EA102" s="432"/>
      <c r="EB102" s="432"/>
      <c r="EC102" s="432"/>
      <c r="ED102" s="432"/>
      <c r="EE102" s="432"/>
      <c r="EF102" s="432"/>
      <c r="EG102" s="432"/>
      <c r="EH102" s="432"/>
      <c r="EI102" s="432"/>
      <c r="EJ102" s="432"/>
      <c r="EK102" s="432"/>
      <c r="EL102" s="432"/>
      <c r="EM102" s="432"/>
      <c r="EN102" s="432"/>
      <c r="EO102" s="432"/>
      <c r="EP102" s="432"/>
      <c r="EQ102" s="432"/>
      <c r="ER102" s="432"/>
      <c r="ES102" s="432"/>
      <c r="ET102" s="432"/>
      <c r="EU102" s="432"/>
      <c r="EV102" s="432"/>
      <c r="EW102" s="432"/>
      <c r="EX102" s="432"/>
      <c r="EY102" s="432"/>
      <c r="EZ102" s="432"/>
      <c r="FA102" s="432"/>
      <c r="FB102" s="432"/>
      <c r="FC102" s="432"/>
      <c r="FD102" s="432"/>
      <c r="FE102" s="432"/>
      <c r="FF102" s="432"/>
      <c r="FG102" s="432"/>
      <c r="FH102" s="432"/>
      <c r="FI102" s="432"/>
      <c r="FJ102" s="432"/>
      <c r="FK102" s="432"/>
      <c r="FL102" s="432"/>
      <c r="FM102" s="432"/>
      <c r="FN102" s="432"/>
      <c r="FO102" s="432"/>
      <c r="FP102" s="432"/>
      <c r="FQ102" s="432"/>
      <c r="FR102" s="432"/>
      <c r="FS102" s="432"/>
      <c r="FT102" s="432"/>
      <c r="FU102" s="432"/>
      <c r="FV102" s="432"/>
      <c r="FW102" s="432"/>
      <c r="FX102" s="432"/>
      <c r="FY102" s="432"/>
      <c r="FZ102" s="432"/>
      <c r="GA102" s="432"/>
      <c r="GB102" s="432"/>
      <c r="GC102" s="432"/>
      <c r="GD102" s="432"/>
      <c r="GE102" s="432"/>
      <c r="GF102" s="432"/>
      <c r="GG102" s="432"/>
      <c r="GH102" s="432"/>
      <c r="GI102" s="432"/>
      <c r="GJ102" s="432"/>
      <c r="GK102" s="432"/>
      <c r="GL102" s="432"/>
      <c r="GM102" s="432"/>
      <c r="GN102" s="432"/>
      <c r="GO102" s="432"/>
      <c r="GP102" s="432"/>
      <c r="GQ102" s="432"/>
      <c r="GR102" s="432"/>
      <c r="GS102" s="432"/>
      <c r="GT102" s="432"/>
      <c r="GU102" s="432"/>
      <c r="GV102" s="432"/>
      <c r="GW102" s="432"/>
      <c r="GX102" s="432"/>
    </row>
    <row r="103" spans="1:206" ht="40.5" hidden="1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436"/>
      <c r="R103" s="436"/>
      <c r="S103" s="438"/>
      <c r="T103" s="436"/>
      <c r="U103" s="436"/>
      <c r="V103" s="436"/>
    </row>
    <row r="104" spans="1:206" hidden="1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436"/>
      <c r="R104" s="436"/>
      <c r="S104" s="438"/>
      <c r="T104" s="436"/>
      <c r="U104" s="436"/>
      <c r="V104" s="436"/>
    </row>
    <row r="105" spans="1:206" s="181" customFormat="1" hidden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436"/>
      <c r="R105" s="436"/>
      <c r="S105" s="438"/>
      <c r="T105" s="436"/>
      <c r="U105" s="436"/>
      <c r="V105" s="436"/>
      <c r="W105" s="432"/>
      <c r="X105" s="432"/>
      <c r="Y105" s="432"/>
      <c r="Z105" s="432"/>
      <c r="AA105" s="432"/>
      <c r="AB105" s="432"/>
      <c r="AC105" s="432"/>
      <c r="AD105" s="432"/>
      <c r="AE105" s="432"/>
      <c r="AF105" s="432"/>
      <c r="AG105" s="432"/>
      <c r="AH105" s="432"/>
      <c r="AI105" s="432"/>
      <c r="AJ105" s="432"/>
      <c r="AK105" s="432"/>
      <c r="AL105" s="432"/>
      <c r="AM105" s="432"/>
      <c r="AN105" s="432"/>
      <c r="AO105" s="432"/>
      <c r="AP105" s="432"/>
      <c r="AQ105" s="432"/>
      <c r="AR105" s="432"/>
      <c r="AS105" s="432"/>
      <c r="AT105" s="432"/>
      <c r="AU105" s="432"/>
      <c r="AV105" s="432"/>
      <c r="AW105" s="432"/>
      <c r="AX105" s="432"/>
      <c r="AY105" s="432"/>
      <c r="AZ105" s="432"/>
      <c r="BA105" s="432"/>
      <c r="BB105" s="432"/>
      <c r="BC105" s="432"/>
      <c r="BD105" s="432"/>
      <c r="BE105" s="432"/>
      <c r="BF105" s="432"/>
      <c r="BG105" s="432"/>
      <c r="BH105" s="432"/>
      <c r="BI105" s="432"/>
      <c r="BJ105" s="432"/>
      <c r="BK105" s="432"/>
      <c r="BL105" s="432"/>
      <c r="BM105" s="432"/>
      <c r="BN105" s="432"/>
      <c r="BO105" s="432"/>
      <c r="BP105" s="432"/>
      <c r="BQ105" s="432"/>
      <c r="BR105" s="432"/>
      <c r="BS105" s="432"/>
      <c r="BT105" s="432"/>
      <c r="BU105" s="432"/>
      <c r="BV105" s="432"/>
      <c r="BW105" s="432"/>
      <c r="BX105" s="432"/>
      <c r="BY105" s="432"/>
      <c r="BZ105" s="432"/>
      <c r="CA105" s="432"/>
      <c r="CB105" s="432"/>
      <c r="CC105" s="432"/>
      <c r="CD105" s="432"/>
      <c r="CE105" s="432"/>
      <c r="CF105" s="432"/>
      <c r="CG105" s="432"/>
      <c r="CH105" s="432"/>
      <c r="CI105" s="432"/>
      <c r="CJ105" s="432"/>
      <c r="CK105" s="432"/>
      <c r="CL105" s="432"/>
      <c r="CM105" s="432"/>
      <c r="CN105" s="432"/>
      <c r="CO105" s="432"/>
      <c r="CP105" s="432"/>
      <c r="CQ105" s="432"/>
      <c r="CR105" s="432"/>
      <c r="CS105" s="432"/>
      <c r="CT105" s="432"/>
      <c r="CU105" s="432"/>
      <c r="CV105" s="432"/>
      <c r="CW105" s="432"/>
      <c r="CX105" s="432"/>
      <c r="CY105" s="432"/>
      <c r="CZ105" s="432"/>
      <c r="DA105" s="432"/>
      <c r="DB105" s="432"/>
      <c r="DC105" s="432"/>
      <c r="DD105" s="432"/>
      <c r="DE105" s="432"/>
      <c r="DF105" s="432"/>
      <c r="DG105" s="432"/>
      <c r="DH105" s="432"/>
      <c r="DI105" s="432"/>
      <c r="DJ105" s="432"/>
      <c r="DK105" s="432"/>
      <c r="DL105" s="432"/>
      <c r="DM105" s="432"/>
      <c r="DN105" s="432"/>
      <c r="DO105" s="432"/>
      <c r="DP105" s="432"/>
      <c r="DQ105" s="432"/>
      <c r="DR105" s="432"/>
      <c r="DS105" s="432"/>
      <c r="DT105" s="432"/>
      <c r="DU105" s="432"/>
      <c r="DV105" s="432"/>
      <c r="DW105" s="432"/>
      <c r="DX105" s="432"/>
      <c r="DY105" s="432"/>
      <c r="DZ105" s="432"/>
      <c r="EA105" s="432"/>
      <c r="EB105" s="432"/>
      <c r="EC105" s="432"/>
      <c r="ED105" s="432"/>
      <c r="EE105" s="432"/>
      <c r="EF105" s="432"/>
      <c r="EG105" s="432"/>
      <c r="EH105" s="432"/>
      <c r="EI105" s="432"/>
      <c r="EJ105" s="432"/>
      <c r="EK105" s="432"/>
      <c r="EL105" s="432"/>
      <c r="EM105" s="432"/>
      <c r="EN105" s="432"/>
      <c r="EO105" s="432"/>
      <c r="EP105" s="432"/>
      <c r="EQ105" s="432"/>
      <c r="ER105" s="432"/>
      <c r="ES105" s="432"/>
      <c r="ET105" s="432"/>
      <c r="EU105" s="432"/>
      <c r="EV105" s="432"/>
      <c r="EW105" s="432"/>
      <c r="EX105" s="432"/>
      <c r="EY105" s="432"/>
      <c r="EZ105" s="432"/>
      <c r="FA105" s="432"/>
      <c r="FB105" s="432"/>
      <c r="FC105" s="432"/>
      <c r="FD105" s="432"/>
      <c r="FE105" s="432"/>
      <c r="FF105" s="432"/>
      <c r="FG105" s="432"/>
      <c r="FH105" s="432"/>
      <c r="FI105" s="432"/>
      <c r="FJ105" s="432"/>
      <c r="FK105" s="432"/>
      <c r="FL105" s="432"/>
      <c r="FM105" s="432"/>
      <c r="FN105" s="432"/>
      <c r="FO105" s="432"/>
      <c r="FP105" s="432"/>
      <c r="FQ105" s="432"/>
      <c r="FR105" s="432"/>
      <c r="FS105" s="432"/>
      <c r="FT105" s="432"/>
      <c r="FU105" s="432"/>
      <c r="FV105" s="432"/>
      <c r="FW105" s="432"/>
      <c r="FX105" s="432"/>
      <c r="FY105" s="432"/>
      <c r="FZ105" s="432"/>
      <c r="GA105" s="432"/>
      <c r="GB105" s="432"/>
      <c r="GC105" s="432"/>
      <c r="GD105" s="432"/>
      <c r="GE105" s="432"/>
      <c r="GF105" s="432"/>
      <c r="GG105" s="432"/>
      <c r="GH105" s="432"/>
      <c r="GI105" s="432"/>
      <c r="GJ105" s="432"/>
      <c r="GK105" s="432"/>
      <c r="GL105" s="432"/>
      <c r="GM105" s="432"/>
      <c r="GN105" s="432"/>
      <c r="GO105" s="432"/>
      <c r="GP105" s="432"/>
      <c r="GQ105" s="432"/>
      <c r="GR105" s="432"/>
      <c r="GS105" s="432"/>
      <c r="GT105" s="432"/>
      <c r="GU105" s="432"/>
      <c r="GV105" s="432"/>
      <c r="GW105" s="432"/>
      <c r="GX105" s="432"/>
    </row>
    <row r="106" spans="1:206" ht="40.5" hidden="1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436"/>
      <c r="R106" s="436"/>
      <c r="S106" s="438"/>
      <c r="T106" s="436"/>
      <c r="U106" s="436"/>
      <c r="V106" s="436"/>
    </row>
    <row r="107" spans="1:206" s="169" customFormat="1" hidden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436"/>
      <c r="R107" s="436"/>
      <c r="S107" s="438"/>
      <c r="T107" s="436"/>
      <c r="U107" s="436"/>
      <c r="V107" s="436"/>
      <c r="W107" s="432"/>
      <c r="X107" s="432"/>
      <c r="Y107" s="432"/>
      <c r="Z107" s="432"/>
      <c r="AA107" s="432"/>
      <c r="AB107" s="432"/>
      <c r="AC107" s="432"/>
      <c r="AD107" s="432"/>
      <c r="AE107" s="432"/>
      <c r="AF107" s="432"/>
      <c r="AG107" s="432"/>
      <c r="AH107" s="432"/>
      <c r="AI107" s="432"/>
      <c r="AJ107" s="432"/>
      <c r="AK107" s="432"/>
      <c r="AL107" s="432"/>
      <c r="AM107" s="432"/>
      <c r="AN107" s="432"/>
      <c r="AO107" s="432"/>
      <c r="AP107" s="432"/>
      <c r="AQ107" s="432"/>
      <c r="AR107" s="432"/>
      <c r="AS107" s="432"/>
      <c r="AT107" s="432"/>
      <c r="AU107" s="432"/>
      <c r="AV107" s="432"/>
      <c r="AW107" s="432"/>
      <c r="AX107" s="432"/>
      <c r="AY107" s="432"/>
      <c r="AZ107" s="432"/>
      <c r="BA107" s="432"/>
      <c r="BB107" s="432"/>
      <c r="BC107" s="432"/>
      <c r="BD107" s="432"/>
      <c r="BE107" s="432"/>
      <c r="BF107" s="432"/>
      <c r="BG107" s="432"/>
      <c r="BH107" s="432"/>
      <c r="BI107" s="432"/>
      <c r="BJ107" s="432"/>
      <c r="BK107" s="432"/>
      <c r="BL107" s="432"/>
      <c r="BM107" s="432"/>
      <c r="BN107" s="432"/>
      <c r="BO107" s="432"/>
      <c r="BP107" s="432"/>
      <c r="BQ107" s="432"/>
      <c r="BR107" s="432"/>
      <c r="BS107" s="432"/>
      <c r="BT107" s="432"/>
      <c r="BU107" s="432"/>
      <c r="BV107" s="432"/>
      <c r="BW107" s="432"/>
      <c r="BX107" s="432"/>
      <c r="BY107" s="432"/>
      <c r="BZ107" s="432"/>
      <c r="CA107" s="432"/>
      <c r="CB107" s="432"/>
      <c r="CC107" s="432"/>
      <c r="CD107" s="432"/>
      <c r="CE107" s="432"/>
      <c r="CF107" s="432"/>
      <c r="CG107" s="432"/>
      <c r="CH107" s="432"/>
      <c r="CI107" s="432"/>
      <c r="CJ107" s="432"/>
      <c r="CK107" s="432"/>
      <c r="CL107" s="432"/>
      <c r="CM107" s="432"/>
      <c r="CN107" s="432"/>
      <c r="CO107" s="432"/>
      <c r="CP107" s="432"/>
      <c r="CQ107" s="432"/>
      <c r="CR107" s="432"/>
      <c r="CS107" s="432"/>
      <c r="CT107" s="432"/>
      <c r="CU107" s="432"/>
      <c r="CV107" s="432"/>
      <c r="CW107" s="432"/>
      <c r="CX107" s="432"/>
      <c r="CY107" s="432"/>
      <c r="CZ107" s="432"/>
      <c r="DA107" s="432"/>
      <c r="DB107" s="432"/>
      <c r="DC107" s="432"/>
      <c r="DD107" s="432"/>
      <c r="DE107" s="432"/>
      <c r="DF107" s="432"/>
      <c r="DG107" s="432"/>
      <c r="DH107" s="432"/>
      <c r="DI107" s="432"/>
      <c r="DJ107" s="432"/>
      <c r="DK107" s="432"/>
      <c r="DL107" s="432"/>
      <c r="DM107" s="432"/>
      <c r="DN107" s="432"/>
      <c r="DO107" s="432"/>
      <c r="DP107" s="432"/>
      <c r="DQ107" s="432"/>
      <c r="DR107" s="432"/>
      <c r="DS107" s="432"/>
      <c r="DT107" s="432"/>
      <c r="DU107" s="432"/>
      <c r="DV107" s="432"/>
      <c r="DW107" s="432"/>
      <c r="DX107" s="432"/>
      <c r="DY107" s="432"/>
      <c r="DZ107" s="432"/>
      <c r="EA107" s="432"/>
      <c r="EB107" s="432"/>
      <c r="EC107" s="432"/>
      <c r="ED107" s="432"/>
      <c r="EE107" s="432"/>
      <c r="EF107" s="432"/>
      <c r="EG107" s="432"/>
      <c r="EH107" s="432"/>
      <c r="EI107" s="432"/>
      <c r="EJ107" s="432"/>
      <c r="EK107" s="432"/>
      <c r="EL107" s="432"/>
      <c r="EM107" s="432"/>
      <c r="EN107" s="432"/>
      <c r="EO107" s="432"/>
      <c r="EP107" s="432"/>
      <c r="EQ107" s="432"/>
      <c r="ER107" s="432"/>
      <c r="ES107" s="432"/>
      <c r="ET107" s="432"/>
      <c r="EU107" s="432"/>
      <c r="EV107" s="432"/>
      <c r="EW107" s="432"/>
      <c r="EX107" s="432"/>
      <c r="EY107" s="432"/>
      <c r="EZ107" s="432"/>
      <c r="FA107" s="432"/>
      <c r="FB107" s="432"/>
      <c r="FC107" s="432"/>
      <c r="FD107" s="432"/>
      <c r="FE107" s="432"/>
      <c r="FF107" s="432"/>
      <c r="FG107" s="432"/>
      <c r="FH107" s="432"/>
      <c r="FI107" s="432"/>
      <c r="FJ107" s="432"/>
      <c r="FK107" s="432"/>
      <c r="FL107" s="432"/>
      <c r="FM107" s="432"/>
      <c r="FN107" s="432"/>
      <c r="FO107" s="432"/>
      <c r="FP107" s="432"/>
      <c r="FQ107" s="432"/>
      <c r="FR107" s="432"/>
      <c r="FS107" s="432"/>
      <c r="FT107" s="432"/>
      <c r="FU107" s="432"/>
      <c r="FV107" s="432"/>
      <c r="FW107" s="432"/>
      <c r="FX107" s="432"/>
      <c r="FY107" s="432"/>
      <c r="FZ107" s="432"/>
      <c r="GA107" s="432"/>
      <c r="GB107" s="432"/>
      <c r="GC107" s="432"/>
      <c r="GD107" s="432"/>
      <c r="GE107" s="432"/>
      <c r="GF107" s="432"/>
      <c r="GG107" s="432"/>
      <c r="GH107" s="432"/>
      <c r="GI107" s="432"/>
      <c r="GJ107" s="432"/>
      <c r="GK107" s="432"/>
      <c r="GL107" s="432"/>
      <c r="GM107" s="432"/>
      <c r="GN107" s="432"/>
      <c r="GO107" s="432"/>
      <c r="GP107" s="432"/>
      <c r="GQ107" s="432"/>
      <c r="GR107" s="432"/>
      <c r="GS107" s="432"/>
      <c r="GT107" s="432"/>
      <c r="GU107" s="432"/>
      <c r="GV107" s="432"/>
      <c r="GW107" s="432"/>
      <c r="GX107" s="432"/>
    </row>
    <row r="108" spans="1:206" hidden="1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436"/>
      <c r="R108" s="436"/>
      <c r="S108" s="438"/>
      <c r="T108" s="436"/>
      <c r="U108" s="436"/>
      <c r="V108" s="436"/>
    </row>
    <row r="109" spans="1:206" s="155" customFormat="1" hidden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436"/>
      <c r="R109" s="436"/>
      <c r="S109" s="438"/>
      <c r="T109" s="436"/>
      <c r="U109" s="436"/>
      <c r="V109" s="436"/>
      <c r="W109" s="432"/>
      <c r="X109" s="432"/>
      <c r="Y109" s="432"/>
      <c r="Z109" s="432"/>
      <c r="AA109" s="432"/>
      <c r="AB109" s="432"/>
      <c r="AC109" s="432"/>
      <c r="AD109" s="432"/>
      <c r="AE109" s="432"/>
      <c r="AF109" s="432"/>
      <c r="AG109" s="432"/>
      <c r="AH109" s="432"/>
      <c r="AI109" s="432"/>
      <c r="AJ109" s="432"/>
      <c r="AK109" s="432"/>
      <c r="AL109" s="432"/>
      <c r="AM109" s="432"/>
      <c r="AN109" s="432"/>
      <c r="AO109" s="432"/>
      <c r="AP109" s="432"/>
      <c r="AQ109" s="432"/>
      <c r="AR109" s="432"/>
      <c r="AS109" s="432"/>
      <c r="AT109" s="432"/>
      <c r="AU109" s="432"/>
      <c r="AV109" s="432"/>
      <c r="AW109" s="432"/>
      <c r="AX109" s="432"/>
      <c r="AY109" s="432"/>
      <c r="AZ109" s="432"/>
      <c r="BA109" s="432"/>
      <c r="BB109" s="432"/>
      <c r="BC109" s="432"/>
      <c r="BD109" s="432"/>
      <c r="BE109" s="432"/>
      <c r="BF109" s="432"/>
      <c r="BG109" s="432"/>
      <c r="BH109" s="432"/>
      <c r="BI109" s="432"/>
      <c r="BJ109" s="432"/>
      <c r="BK109" s="432"/>
      <c r="BL109" s="432"/>
      <c r="BM109" s="432"/>
      <c r="BN109" s="432"/>
      <c r="BO109" s="432"/>
      <c r="BP109" s="432"/>
      <c r="BQ109" s="432"/>
      <c r="BR109" s="432"/>
      <c r="BS109" s="432"/>
      <c r="BT109" s="432"/>
      <c r="BU109" s="432"/>
      <c r="BV109" s="432"/>
      <c r="BW109" s="432"/>
      <c r="BX109" s="432"/>
      <c r="BY109" s="432"/>
      <c r="BZ109" s="432"/>
      <c r="CA109" s="432"/>
      <c r="CB109" s="432"/>
      <c r="CC109" s="432"/>
      <c r="CD109" s="432"/>
      <c r="CE109" s="432"/>
      <c r="CF109" s="432"/>
      <c r="CG109" s="432"/>
      <c r="CH109" s="432"/>
      <c r="CI109" s="432"/>
      <c r="CJ109" s="432"/>
      <c r="CK109" s="432"/>
      <c r="CL109" s="432"/>
      <c r="CM109" s="432"/>
      <c r="CN109" s="432"/>
      <c r="CO109" s="432"/>
      <c r="CP109" s="432"/>
      <c r="CQ109" s="432"/>
      <c r="CR109" s="432"/>
      <c r="CS109" s="432"/>
      <c r="CT109" s="432"/>
      <c r="CU109" s="432"/>
      <c r="CV109" s="432"/>
      <c r="CW109" s="432"/>
      <c r="CX109" s="432"/>
      <c r="CY109" s="432"/>
      <c r="CZ109" s="432"/>
      <c r="DA109" s="432"/>
      <c r="DB109" s="432"/>
      <c r="DC109" s="432"/>
      <c r="DD109" s="432"/>
      <c r="DE109" s="432"/>
      <c r="DF109" s="432"/>
      <c r="DG109" s="432"/>
      <c r="DH109" s="432"/>
      <c r="DI109" s="432"/>
      <c r="DJ109" s="432"/>
      <c r="DK109" s="432"/>
      <c r="DL109" s="432"/>
      <c r="DM109" s="432"/>
      <c r="DN109" s="432"/>
      <c r="DO109" s="432"/>
      <c r="DP109" s="432"/>
      <c r="DQ109" s="432"/>
      <c r="DR109" s="432"/>
      <c r="DS109" s="432"/>
      <c r="DT109" s="432"/>
      <c r="DU109" s="432"/>
      <c r="DV109" s="432"/>
      <c r="DW109" s="432"/>
      <c r="DX109" s="432"/>
      <c r="DY109" s="432"/>
      <c r="DZ109" s="432"/>
      <c r="EA109" s="432"/>
      <c r="EB109" s="432"/>
      <c r="EC109" s="432"/>
      <c r="ED109" s="432"/>
      <c r="EE109" s="432"/>
      <c r="EF109" s="432"/>
      <c r="EG109" s="432"/>
      <c r="EH109" s="432"/>
      <c r="EI109" s="432"/>
      <c r="EJ109" s="432"/>
      <c r="EK109" s="432"/>
      <c r="EL109" s="432"/>
      <c r="EM109" s="432"/>
      <c r="EN109" s="432"/>
      <c r="EO109" s="432"/>
      <c r="EP109" s="432"/>
      <c r="EQ109" s="432"/>
      <c r="ER109" s="432"/>
      <c r="ES109" s="432"/>
      <c r="ET109" s="432"/>
      <c r="EU109" s="432"/>
      <c r="EV109" s="432"/>
      <c r="EW109" s="432"/>
      <c r="EX109" s="432"/>
      <c r="EY109" s="432"/>
      <c r="EZ109" s="432"/>
      <c r="FA109" s="432"/>
      <c r="FB109" s="432"/>
      <c r="FC109" s="432"/>
      <c r="FD109" s="432"/>
      <c r="FE109" s="432"/>
      <c r="FF109" s="432"/>
      <c r="FG109" s="432"/>
      <c r="FH109" s="432"/>
      <c r="FI109" s="432"/>
      <c r="FJ109" s="432"/>
      <c r="FK109" s="432"/>
      <c r="FL109" s="432"/>
      <c r="FM109" s="432"/>
      <c r="FN109" s="432"/>
      <c r="FO109" s="432"/>
      <c r="FP109" s="432"/>
      <c r="FQ109" s="432"/>
      <c r="FR109" s="432"/>
      <c r="FS109" s="432"/>
      <c r="FT109" s="432"/>
      <c r="FU109" s="432"/>
      <c r="FV109" s="432"/>
      <c r="FW109" s="432"/>
      <c r="FX109" s="432"/>
      <c r="FY109" s="432"/>
      <c r="FZ109" s="432"/>
      <c r="GA109" s="432"/>
      <c r="GB109" s="432"/>
      <c r="GC109" s="432"/>
      <c r="GD109" s="432"/>
      <c r="GE109" s="432"/>
      <c r="GF109" s="432"/>
      <c r="GG109" s="432"/>
      <c r="GH109" s="432"/>
      <c r="GI109" s="432"/>
      <c r="GJ109" s="432"/>
      <c r="GK109" s="432"/>
      <c r="GL109" s="432"/>
      <c r="GM109" s="432"/>
      <c r="GN109" s="432"/>
      <c r="GO109" s="432"/>
      <c r="GP109" s="432"/>
      <c r="GQ109" s="432"/>
      <c r="GR109" s="432"/>
      <c r="GS109" s="432"/>
      <c r="GT109" s="432"/>
      <c r="GU109" s="432"/>
      <c r="GV109" s="432"/>
      <c r="GW109" s="432"/>
      <c r="GX109" s="432"/>
    </row>
    <row r="110" spans="1:206" hidden="1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436"/>
      <c r="R110" s="436"/>
      <c r="S110" s="438"/>
      <c r="T110" s="436"/>
      <c r="U110" s="436"/>
      <c r="V110" s="436"/>
    </row>
    <row r="111" spans="1:206" s="114" customFormat="1" hidden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436"/>
      <c r="R111" s="436"/>
      <c r="S111" s="438"/>
      <c r="T111" s="436"/>
      <c r="U111" s="436"/>
      <c r="V111" s="436"/>
      <c r="W111" s="432"/>
      <c r="X111" s="432"/>
      <c r="Y111" s="432"/>
      <c r="Z111" s="432"/>
      <c r="AA111" s="432"/>
      <c r="AB111" s="432"/>
      <c r="AC111" s="432"/>
      <c r="AD111" s="432"/>
      <c r="AE111" s="432"/>
      <c r="AF111" s="432"/>
      <c r="AG111" s="432"/>
      <c r="AH111" s="432"/>
      <c r="AI111" s="432"/>
      <c r="AJ111" s="432"/>
      <c r="AK111" s="432"/>
      <c r="AL111" s="432"/>
      <c r="AM111" s="432"/>
      <c r="AN111" s="432"/>
      <c r="AO111" s="432"/>
      <c r="AP111" s="432"/>
      <c r="AQ111" s="432"/>
      <c r="AR111" s="432"/>
      <c r="AS111" s="432"/>
      <c r="AT111" s="432"/>
      <c r="AU111" s="432"/>
      <c r="AV111" s="432"/>
      <c r="AW111" s="432"/>
      <c r="AX111" s="432"/>
      <c r="AY111" s="432"/>
      <c r="AZ111" s="432"/>
      <c r="BA111" s="432"/>
      <c r="BB111" s="432"/>
      <c r="BC111" s="432"/>
      <c r="BD111" s="432"/>
      <c r="BE111" s="432"/>
      <c r="BF111" s="432"/>
      <c r="BG111" s="432"/>
      <c r="BH111" s="432"/>
      <c r="BI111" s="432"/>
      <c r="BJ111" s="432"/>
      <c r="BK111" s="432"/>
      <c r="BL111" s="432"/>
      <c r="BM111" s="432"/>
      <c r="BN111" s="432"/>
      <c r="BO111" s="432"/>
      <c r="BP111" s="432"/>
      <c r="BQ111" s="432"/>
      <c r="BR111" s="432"/>
      <c r="BS111" s="432"/>
      <c r="BT111" s="432"/>
      <c r="BU111" s="432"/>
      <c r="BV111" s="432"/>
      <c r="BW111" s="432"/>
      <c r="BX111" s="432"/>
      <c r="BY111" s="432"/>
      <c r="BZ111" s="432"/>
      <c r="CA111" s="432"/>
      <c r="CB111" s="432"/>
      <c r="CC111" s="432"/>
      <c r="CD111" s="432"/>
      <c r="CE111" s="432"/>
      <c r="CF111" s="432"/>
      <c r="CG111" s="432"/>
      <c r="CH111" s="432"/>
      <c r="CI111" s="432"/>
      <c r="CJ111" s="432"/>
      <c r="CK111" s="432"/>
      <c r="CL111" s="432"/>
      <c r="CM111" s="432"/>
      <c r="CN111" s="432"/>
      <c r="CO111" s="432"/>
      <c r="CP111" s="432"/>
      <c r="CQ111" s="432"/>
      <c r="CR111" s="432"/>
      <c r="CS111" s="432"/>
      <c r="CT111" s="432"/>
      <c r="CU111" s="432"/>
      <c r="CV111" s="432"/>
      <c r="CW111" s="432"/>
      <c r="CX111" s="432"/>
      <c r="CY111" s="432"/>
      <c r="CZ111" s="432"/>
      <c r="DA111" s="432"/>
      <c r="DB111" s="432"/>
      <c r="DC111" s="432"/>
      <c r="DD111" s="432"/>
      <c r="DE111" s="432"/>
      <c r="DF111" s="432"/>
      <c r="DG111" s="432"/>
      <c r="DH111" s="432"/>
      <c r="DI111" s="432"/>
      <c r="DJ111" s="432"/>
      <c r="DK111" s="432"/>
      <c r="DL111" s="432"/>
      <c r="DM111" s="432"/>
      <c r="DN111" s="432"/>
      <c r="DO111" s="432"/>
      <c r="DP111" s="432"/>
      <c r="DQ111" s="432"/>
      <c r="DR111" s="432"/>
      <c r="DS111" s="432"/>
      <c r="DT111" s="432"/>
      <c r="DU111" s="432"/>
      <c r="DV111" s="432"/>
      <c r="DW111" s="432"/>
      <c r="DX111" s="432"/>
      <c r="DY111" s="432"/>
      <c r="DZ111" s="432"/>
      <c r="EA111" s="432"/>
      <c r="EB111" s="432"/>
      <c r="EC111" s="432"/>
      <c r="ED111" s="432"/>
      <c r="EE111" s="432"/>
      <c r="EF111" s="432"/>
      <c r="EG111" s="432"/>
      <c r="EH111" s="432"/>
      <c r="EI111" s="432"/>
      <c r="EJ111" s="432"/>
      <c r="EK111" s="432"/>
      <c r="EL111" s="432"/>
      <c r="EM111" s="432"/>
      <c r="EN111" s="432"/>
      <c r="EO111" s="432"/>
      <c r="EP111" s="432"/>
      <c r="EQ111" s="432"/>
      <c r="ER111" s="432"/>
      <c r="ES111" s="432"/>
      <c r="ET111" s="432"/>
      <c r="EU111" s="432"/>
      <c r="EV111" s="432"/>
      <c r="EW111" s="432"/>
      <c r="EX111" s="432"/>
      <c r="EY111" s="432"/>
      <c r="EZ111" s="432"/>
      <c r="FA111" s="432"/>
      <c r="FB111" s="432"/>
      <c r="FC111" s="432"/>
      <c r="FD111" s="432"/>
      <c r="FE111" s="432"/>
      <c r="FF111" s="432"/>
      <c r="FG111" s="432"/>
      <c r="FH111" s="432"/>
      <c r="FI111" s="432"/>
      <c r="FJ111" s="432"/>
      <c r="FK111" s="432"/>
      <c r="FL111" s="432"/>
      <c r="FM111" s="432"/>
      <c r="FN111" s="432"/>
      <c r="FO111" s="432"/>
      <c r="FP111" s="432"/>
      <c r="FQ111" s="432"/>
      <c r="FR111" s="432"/>
      <c r="FS111" s="432"/>
      <c r="FT111" s="432"/>
      <c r="FU111" s="432"/>
      <c r="FV111" s="432"/>
      <c r="FW111" s="432"/>
      <c r="FX111" s="432"/>
      <c r="FY111" s="432"/>
      <c r="FZ111" s="432"/>
      <c r="GA111" s="432"/>
      <c r="GB111" s="432"/>
      <c r="GC111" s="432"/>
      <c r="GD111" s="432"/>
      <c r="GE111" s="432"/>
      <c r="GF111" s="432"/>
      <c r="GG111" s="432"/>
      <c r="GH111" s="432"/>
      <c r="GI111" s="432"/>
      <c r="GJ111" s="432"/>
      <c r="GK111" s="432"/>
      <c r="GL111" s="432"/>
      <c r="GM111" s="432"/>
      <c r="GN111" s="432"/>
      <c r="GO111" s="432"/>
      <c r="GP111" s="432"/>
      <c r="GQ111" s="432"/>
      <c r="GR111" s="432"/>
      <c r="GS111" s="432"/>
      <c r="GT111" s="432"/>
      <c r="GU111" s="432"/>
      <c r="GV111" s="432"/>
      <c r="GW111" s="432"/>
      <c r="GX111" s="432"/>
    </row>
    <row r="112" spans="1:206" hidden="1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436"/>
      <c r="R112" s="436"/>
      <c r="S112" s="438"/>
      <c r="T112" s="436"/>
      <c r="U112" s="436"/>
      <c r="V112" s="436"/>
    </row>
    <row r="113" spans="1:206" hidden="1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436"/>
      <c r="R113" s="436"/>
      <c r="S113" s="438"/>
      <c r="T113" s="436"/>
      <c r="U113" s="436"/>
      <c r="V113" s="436"/>
    </row>
    <row r="114" spans="1:206" hidden="1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436"/>
      <c r="R114" s="436"/>
      <c r="S114" s="438"/>
      <c r="T114" s="436"/>
      <c r="U114" s="436"/>
      <c r="V114" s="436"/>
    </row>
    <row r="115" spans="1:206" hidden="1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436"/>
      <c r="R115" s="436"/>
      <c r="S115" s="438"/>
      <c r="T115" s="436"/>
      <c r="U115" s="436"/>
      <c r="V115" s="436"/>
    </row>
    <row r="116" spans="1:206" s="169" customFormat="1" hidden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436"/>
      <c r="R116" s="436"/>
      <c r="S116" s="438"/>
      <c r="T116" s="436"/>
      <c r="U116" s="436"/>
      <c r="V116" s="436"/>
      <c r="W116" s="432"/>
      <c r="X116" s="432"/>
      <c r="Y116" s="432"/>
      <c r="Z116" s="432"/>
      <c r="AA116" s="432"/>
      <c r="AB116" s="432"/>
      <c r="AC116" s="432"/>
      <c r="AD116" s="432"/>
      <c r="AE116" s="432"/>
      <c r="AF116" s="432"/>
      <c r="AG116" s="432"/>
      <c r="AH116" s="432"/>
      <c r="AI116" s="432"/>
      <c r="AJ116" s="432"/>
      <c r="AK116" s="432"/>
      <c r="AL116" s="432"/>
      <c r="AM116" s="432"/>
      <c r="AN116" s="432"/>
      <c r="AO116" s="432"/>
      <c r="AP116" s="432"/>
      <c r="AQ116" s="432"/>
      <c r="AR116" s="432"/>
      <c r="AS116" s="432"/>
      <c r="AT116" s="432"/>
      <c r="AU116" s="432"/>
      <c r="AV116" s="432"/>
      <c r="AW116" s="432"/>
      <c r="AX116" s="432"/>
      <c r="AY116" s="432"/>
      <c r="AZ116" s="432"/>
      <c r="BA116" s="432"/>
      <c r="BB116" s="432"/>
      <c r="BC116" s="432"/>
      <c r="BD116" s="432"/>
      <c r="BE116" s="432"/>
      <c r="BF116" s="432"/>
      <c r="BG116" s="432"/>
      <c r="BH116" s="432"/>
      <c r="BI116" s="432"/>
      <c r="BJ116" s="432"/>
      <c r="BK116" s="432"/>
      <c r="BL116" s="432"/>
      <c r="BM116" s="432"/>
      <c r="BN116" s="432"/>
      <c r="BO116" s="432"/>
      <c r="BP116" s="432"/>
      <c r="BQ116" s="432"/>
      <c r="BR116" s="432"/>
      <c r="BS116" s="432"/>
      <c r="BT116" s="432"/>
      <c r="BU116" s="432"/>
      <c r="BV116" s="432"/>
      <c r="BW116" s="432"/>
      <c r="BX116" s="432"/>
      <c r="BY116" s="432"/>
      <c r="BZ116" s="432"/>
      <c r="CA116" s="432"/>
      <c r="CB116" s="432"/>
      <c r="CC116" s="432"/>
      <c r="CD116" s="432"/>
      <c r="CE116" s="432"/>
      <c r="CF116" s="432"/>
      <c r="CG116" s="432"/>
      <c r="CH116" s="432"/>
      <c r="CI116" s="432"/>
      <c r="CJ116" s="432"/>
      <c r="CK116" s="432"/>
      <c r="CL116" s="432"/>
      <c r="CM116" s="432"/>
      <c r="CN116" s="432"/>
      <c r="CO116" s="432"/>
      <c r="CP116" s="432"/>
      <c r="CQ116" s="432"/>
      <c r="CR116" s="432"/>
      <c r="CS116" s="432"/>
      <c r="CT116" s="432"/>
      <c r="CU116" s="432"/>
      <c r="CV116" s="432"/>
      <c r="CW116" s="432"/>
      <c r="CX116" s="432"/>
      <c r="CY116" s="432"/>
      <c r="CZ116" s="432"/>
      <c r="DA116" s="432"/>
      <c r="DB116" s="432"/>
      <c r="DC116" s="432"/>
      <c r="DD116" s="432"/>
      <c r="DE116" s="432"/>
      <c r="DF116" s="432"/>
      <c r="DG116" s="432"/>
      <c r="DH116" s="432"/>
      <c r="DI116" s="432"/>
      <c r="DJ116" s="432"/>
      <c r="DK116" s="432"/>
      <c r="DL116" s="432"/>
      <c r="DM116" s="432"/>
      <c r="DN116" s="432"/>
      <c r="DO116" s="432"/>
      <c r="DP116" s="432"/>
      <c r="DQ116" s="432"/>
      <c r="DR116" s="432"/>
      <c r="DS116" s="432"/>
      <c r="DT116" s="432"/>
      <c r="DU116" s="432"/>
      <c r="DV116" s="432"/>
      <c r="DW116" s="432"/>
      <c r="DX116" s="432"/>
      <c r="DY116" s="432"/>
      <c r="DZ116" s="432"/>
      <c r="EA116" s="432"/>
      <c r="EB116" s="432"/>
      <c r="EC116" s="432"/>
      <c r="ED116" s="432"/>
      <c r="EE116" s="432"/>
      <c r="EF116" s="432"/>
      <c r="EG116" s="432"/>
      <c r="EH116" s="432"/>
      <c r="EI116" s="432"/>
      <c r="EJ116" s="432"/>
      <c r="EK116" s="432"/>
      <c r="EL116" s="432"/>
      <c r="EM116" s="432"/>
      <c r="EN116" s="432"/>
      <c r="EO116" s="432"/>
      <c r="EP116" s="432"/>
      <c r="EQ116" s="432"/>
      <c r="ER116" s="432"/>
      <c r="ES116" s="432"/>
      <c r="ET116" s="432"/>
      <c r="EU116" s="432"/>
      <c r="EV116" s="432"/>
      <c r="EW116" s="432"/>
      <c r="EX116" s="432"/>
      <c r="EY116" s="432"/>
      <c r="EZ116" s="432"/>
      <c r="FA116" s="432"/>
      <c r="FB116" s="432"/>
      <c r="FC116" s="432"/>
      <c r="FD116" s="432"/>
      <c r="FE116" s="432"/>
      <c r="FF116" s="432"/>
      <c r="FG116" s="432"/>
      <c r="FH116" s="432"/>
      <c r="FI116" s="432"/>
      <c r="FJ116" s="432"/>
      <c r="FK116" s="432"/>
      <c r="FL116" s="432"/>
      <c r="FM116" s="432"/>
      <c r="FN116" s="432"/>
      <c r="FO116" s="432"/>
      <c r="FP116" s="432"/>
      <c r="FQ116" s="432"/>
      <c r="FR116" s="432"/>
      <c r="FS116" s="432"/>
      <c r="FT116" s="432"/>
      <c r="FU116" s="432"/>
      <c r="FV116" s="432"/>
      <c r="FW116" s="432"/>
      <c r="FX116" s="432"/>
      <c r="FY116" s="432"/>
      <c r="FZ116" s="432"/>
      <c r="GA116" s="432"/>
      <c r="GB116" s="432"/>
      <c r="GC116" s="432"/>
      <c r="GD116" s="432"/>
      <c r="GE116" s="432"/>
      <c r="GF116" s="432"/>
      <c r="GG116" s="432"/>
      <c r="GH116" s="432"/>
      <c r="GI116" s="432"/>
      <c r="GJ116" s="432"/>
      <c r="GK116" s="432"/>
      <c r="GL116" s="432"/>
      <c r="GM116" s="432"/>
      <c r="GN116" s="432"/>
      <c r="GO116" s="432"/>
      <c r="GP116" s="432"/>
      <c r="GQ116" s="432"/>
      <c r="GR116" s="432"/>
      <c r="GS116" s="432"/>
      <c r="GT116" s="432"/>
      <c r="GU116" s="432"/>
      <c r="GV116" s="432"/>
      <c r="GW116" s="432"/>
      <c r="GX116" s="432"/>
    </row>
    <row r="117" spans="1:206" s="169" customFormat="1" hidden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436"/>
      <c r="R117" s="436"/>
      <c r="S117" s="438"/>
      <c r="T117" s="436"/>
      <c r="U117" s="436"/>
      <c r="V117" s="436"/>
      <c r="W117" s="432"/>
      <c r="X117" s="432"/>
      <c r="Y117" s="432"/>
      <c r="Z117" s="432"/>
      <c r="AA117" s="432"/>
      <c r="AB117" s="432"/>
      <c r="AC117" s="432"/>
      <c r="AD117" s="432"/>
      <c r="AE117" s="432"/>
      <c r="AF117" s="432"/>
      <c r="AG117" s="432"/>
      <c r="AH117" s="432"/>
      <c r="AI117" s="432"/>
      <c r="AJ117" s="432"/>
      <c r="AK117" s="432"/>
      <c r="AL117" s="432"/>
      <c r="AM117" s="432"/>
      <c r="AN117" s="432"/>
      <c r="AO117" s="432"/>
      <c r="AP117" s="432"/>
      <c r="AQ117" s="432"/>
      <c r="AR117" s="432"/>
      <c r="AS117" s="432"/>
      <c r="AT117" s="432"/>
      <c r="AU117" s="432"/>
      <c r="AV117" s="432"/>
      <c r="AW117" s="432"/>
      <c r="AX117" s="432"/>
      <c r="AY117" s="432"/>
      <c r="AZ117" s="432"/>
      <c r="BA117" s="432"/>
      <c r="BB117" s="432"/>
      <c r="BC117" s="432"/>
      <c r="BD117" s="432"/>
      <c r="BE117" s="432"/>
      <c r="BF117" s="432"/>
      <c r="BG117" s="432"/>
      <c r="BH117" s="432"/>
      <c r="BI117" s="432"/>
      <c r="BJ117" s="432"/>
      <c r="BK117" s="432"/>
      <c r="BL117" s="432"/>
      <c r="BM117" s="432"/>
      <c r="BN117" s="432"/>
      <c r="BO117" s="432"/>
      <c r="BP117" s="432"/>
      <c r="BQ117" s="432"/>
      <c r="BR117" s="432"/>
      <c r="BS117" s="432"/>
      <c r="BT117" s="432"/>
      <c r="BU117" s="432"/>
      <c r="BV117" s="432"/>
      <c r="BW117" s="432"/>
      <c r="BX117" s="432"/>
      <c r="BY117" s="432"/>
      <c r="BZ117" s="432"/>
      <c r="CA117" s="432"/>
      <c r="CB117" s="432"/>
      <c r="CC117" s="432"/>
      <c r="CD117" s="432"/>
      <c r="CE117" s="432"/>
      <c r="CF117" s="432"/>
      <c r="CG117" s="432"/>
      <c r="CH117" s="432"/>
      <c r="CI117" s="432"/>
      <c r="CJ117" s="432"/>
      <c r="CK117" s="432"/>
      <c r="CL117" s="432"/>
      <c r="CM117" s="432"/>
      <c r="CN117" s="432"/>
      <c r="CO117" s="432"/>
      <c r="CP117" s="432"/>
      <c r="CQ117" s="432"/>
      <c r="CR117" s="432"/>
      <c r="CS117" s="432"/>
      <c r="CT117" s="432"/>
      <c r="CU117" s="432"/>
      <c r="CV117" s="432"/>
      <c r="CW117" s="432"/>
      <c r="CX117" s="432"/>
      <c r="CY117" s="432"/>
      <c r="CZ117" s="432"/>
      <c r="DA117" s="432"/>
      <c r="DB117" s="432"/>
      <c r="DC117" s="432"/>
      <c r="DD117" s="432"/>
      <c r="DE117" s="432"/>
      <c r="DF117" s="432"/>
      <c r="DG117" s="432"/>
      <c r="DH117" s="432"/>
      <c r="DI117" s="432"/>
      <c r="DJ117" s="432"/>
      <c r="DK117" s="432"/>
      <c r="DL117" s="432"/>
      <c r="DM117" s="432"/>
      <c r="DN117" s="432"/>
      <c r="DO117" s="432"/>
      <c r="DP117" s="432"/>
      <c r="DQ117" s="432"/>
      <c r="DR117" s="432"/>
      <c r="DS117" s="432"/>
      <c r="DT117" s="432"/>
      <c r="DU117" s="432"/>
      <c r="DV117" s="432"/>
      <c r="DW117" s="432"/>
      <c r="DX117" s="432"/>
      <c r="DY117" s="432"/>
      <c r="DZ117" s="432"/>
      <c r="EA117" s="432"/>
      <c r="EB117" s="432"/>
      <c r="EC117" s="432"/>
      <c r="ED117" s="432"/>
      <c r="EE117" s="432"/>
      <c r="EF117" s="432"/>
      <c r="EG117" s="432"/>
      <c r="EH117" s="432"/>
      <c r="EI117" s="432"/>
      <c r="EJ117" s="432"/>
      <c r="EK117" s="432"/>
      <c r="EL117" s="432"/>
      <c r="EM117" s="432"/>
      <c r="EN117" s="432"/>
      <c r="EO117" s="432"/>
      <c r="EP117" s="432"/>
      <c r="EQ117" s="432"/>
      <c r="ER117" s="432"/>
      <c r="ES117" s="432"/>
      <c r="ET117" s="432"/>
      <c r="EU117" s="432"/>
      <c r="EV117" s="432"/>
      <c r="EW117" s="432"/>
      <c r="EX117" s="432"/>
      <c r="EY117" s="432"/>
      <c r="EZ117" s="432"/>
      <c r="FA117" s="432"/>
      <c r="FB117" s="432"/>
      <c r="FC117" s="432"/>
      <c r="FD117" s="432"/>
      <c r="FE117" s="432"/>
      <c r="FF117" s="432"/>
      <c r="FG117" s="432"/>
      <c r="FH117" s="432"/>
      <c r="FI117" s="432"/>
      <c r="FJ117" s="432"/>
      <c r="FK117" s="432"/>
      <c r="FL117" s="432"/>
      <c r="FM117" s="432"/>
      <c r="FN117" s="432"/>
      <c r="FO117" s="432"/>
      <c r="FP117" s="432"/>
      <c r="FQ117" s="432"/>
      <c r="FR117" s="432"/>
      <c r="FS117" s="432"/>
      <c r="FT117" s="432"/>
      <c r="FU117" s="432"/>
      <c r="FV117" s="432"/>
      <c r="FW117" s="432"/>
      <c r="FX117" s="432"/>
      <c r="FY117" s="432"/>
      <c r="FZ117" s="432"/>
      <c r="GA117" s="432"/>
      <c r="GB117" s="432"/>
      <c r="GC117" s="432"/>
      <c r="GD117" s="432"/>
      <c r="GE117" s="432"/>
      <c r="GF117" s="432"/>
      <c r="GG117" s="432"/>
      <c r="GH117" s="432"/>
      <c r="GI117" s="432"/>
      <c r="GJ117" s="432"/>
      <c r="GK117" s="432"/>
      <c r="GL117" s="432"/>
      <c r="GM117" s="432"/>
      <c r="GN117" s="432"/>
      <c r="GO117" s="432"/>
      <c r="GP117" s="432"/>
      <c r="GQ117" s="432"/>
      <c r="GR117" s="432"/>
      <c r="GS117" s="432"/>
      <c r="GT117" s="432"/>
      <c r="GU117" s="432"/>
      <c r="GV117" s="432"/>
      <c r="GW117" s="432"/>
      <c r="GX117" s="432"/>
    </row>
    <row r="118" spans="1:206" hidden="1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436"/>
      <c r="R118" s="436"/>
      <c r="S118" s="438"/>
      <c r="T118" s="436"/>
      <c r="U118" s="436"/>
      <c r="V118" s="436"/>
    </row>
    <row r="119" spans="1:206" s="155" customFormat="1" hidden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436"/>
      <c r="R119" s="436"/>
      <c r="S119" s="438"/>
      <c r="T119" s="436"/>
      <c r="U119" s="436"/>
      <c r="V119" s="436"/>
      <c r="W119" s="432"/>
      <c r="X119" s="432"/>
      <c r="Y119" s="432"/>
      <c r="Z119" s="432"/>
      <c r="AA119" s="432"/>
      <c r="AB119" s="432"/>
      <c r="AC119" s="432"/>
      <c r="AD119" s="432"/>
      <c r="AE119" s="432"/>
      <c r="AF119" s="432"/>
      <c r="AG119" s="432"/>
      <c r="AH119" s="432"/>
      <c r="AI119" s="432"/>
      <c r="AJ119" s="432"/>
      <c r="AK119" s="432"/>
      <c r="AL119" s="432"/>
      <c r="AM119" s="432"/>
      <c r="AN119" s="432"/>
      <c r="AO119" s="432"/>
      <c r="AP119" s="432"/>
      <c r="AQ119" s="432"/>
      <c r="AR119" s="432"/>
      <c r="AS119" s="432"/>
      <c r="AT119" s="432"/>
      <c r="AU119" s="432"/>
      <c r="AV119" s="432"/>
      <c r="AW119" s="432"/>
      <c r="AX119" s="432"/>
      <c r="AY119" s="432"/>
      <c r="AZ119" s="432"/>
      <c r="BA119" s="432"/>
      <c r="BB119" s="432"/>
      <c r="BC119" s="432"/>
      <c r="BD119" s="432"/>
      <c r="BE119" s="432"/>
      <c r="BF119" s="432"/>
      <c r="BG119" s="432"/>
      <c r="BH119" s="432"/>
      <c r="BI119" s="432"/>
      <c r="BJ119" s="432"/>
      <c r="BK119" s="432"/>
      <c r="BL119" s="432"/>
      <c r="BM119" s="432"/>
      <c r="BN119" s="432"/>
      <c r="BO119" s="432"/>
      <c r="BP119" s="432"/>
      <c r="BQ119" s="432"/>
      <c r="BR119" s="432"/>
      <c r="BS119" s="432"/>
      <c r="BT119" s="432"/>
      <c r="BU119" s="432"/>
      <c r="BV119" s="432"/>
      <c r="BW119" s="432"/>
      <c r="BX119" s="432"/>
      <c r="BY119" s="432"/>
      <c r="BZ119" s="432"/>
      <c r="CA119" s="432"/>
      <c r="CB119" s="432"/>
      <c r="CC119" s="432"/>
      <c r="CD119" s="432"/>
      <c r="CE119" s="432"/>
      <c r="CF119" s="432"/>
      <c r="CG119" s="432"/>
      <c r="CH119" s="432"/>
      <c r="CI119" s="432"/>
      <c r="CJ119" s="432"/>
      <c r="CK119" s="432"/>
      <c r="CL119" s="432"/>
      <c r="CM119" s="432"/>
      <c r="CN119" s="432"/>
      <c r="CO119" s="432"/>
      <c r="CP119" s="432"/>
      <c r="CQ119" s="432"/>
      <c r="CR119" s="432"/>
      <c r="CS119" s="432"/>
      <c r="CT119" s="432"/>
      <c r="CU119" s="432"/>
      <c r="CV119" s="432"/>
      <c r="CW119" s="432"/>
      <c r="CX119" s="432"/>
      <c r="CY119" s="432"/>
      <c r="CZ119" s="432"/>
      <c r="DA119" s="432"/>
      <c r="DB119" s="432"/>
      <c r="DC119" s="432"/>
      <c r="DD119" s="432"/>
      <c r="DE119" s="432"/>
      <c r="DF119" s="432"/>
      <c r="DG119" s="432"/>
      <c r="DH119" s="432"/>
      <c r="DI119" s="432"/>
      <c r="DJ119" s="432"/>
      <c r="DK119" s="432"/>
      <c r="DL119" s="432"/>
      <c r="DM119" s="432"/>
      <c r="DN119" s="432"/>
      <c r="DO119" s="432"/>
      <c r="DP119" s="432"/>
      <c r="DQ119" s="432"/>
      <c r="DR119" s="432"/>
      <c r="DS119" s="432"/>
      <c r="DT119" s="432"/>
      <c r="DU119" s="432"/>
      <c r="DV119" s="432"/>
      <c r="DW119" s="432"/>
      <c r="DX119" s="432"/>
      <c r="DY119" s="432"/>
      <c r="DZ119" s="432"/>
      <c r="EA119" s="432"/>
      <c r="EB119" s="432"/>
      <c r="EC119" s="432"/>
      <c r="ED119" s="432"/>
      <c r="EE119" s="432"/>
      <c r="EF119" s="432"/>
      <c r="EG119" s="432"/>
      <c r="EH119" s="432"/>
      <c r="EI119" s="432"/>
      <c r="EJ119" s="432"/>
      <c r="EK119" s="432"/>
      <c r="EL119" s="432"/>
      <c r="EM119" s="432"/>
      <c r="EN119" s="432"/>
      <c r="EO119" s="432"/>
      <c r="EP119" s="432"/>
      <c r="EQ119" s="432"/>
      <c r="ER119" s="432"/>
      <c r="ES119" s="432"/>
      <c r="ET119" s="432"/>
      <c r="EU119" s="432"/>
      <c r="EV119" s="432"/>
      <c r="EW119" s="432"/>
      <c r="EX119" s="432"/>
      <c r="EY119" s="432"/>
      <c r="EZ119" s="432"/>
      <c r="FA119" s="432"/>
      <c r="FB119" s="432"/>
      <c r="FC119" s="432"/>
      <c r="FD119" s="432"/>
      <c r="FE119" s="432"/>
      <c r="FF119" s="432"/>
      <c r="FG119" s="432"/>
      <c r="FH119" s="432"/>
      <c r="FI119" s="432"/>
      <c r="FJ119" s="432"/>
      <c r="FK119" s="432"/>
      <c r="FL119" s="432"/>
      <c r="FM119" s="432"/>
      <c r="FN119" s="432"/>
      <c r="FO119" s="432"/>
      <c r="FP119" s="432"/>
      <c r="FQ119" s="432"/>
      <c r="FR119" s="432"/>
      <c r="FS119" s="432"/>
      <c r="FT119" s="432"/>
      <c r="FU119" s="432"/>
      <c r="FV119" s="432"/>
      <c r="FW119" s="432"/>
      <c r="FX119" s="432"/>
      <c r="FY119" s="432"/>
      <c r="FZ119" s="432"/>
      <c r="GA119" s="432"/>
      <c r="GB119" s="432"/>
      <c r="GC119" s="432"/>
      <c r="GD119" s="432"/>
      <c r="GE119" s="432"/>
      <c r="GF119" s="432"/>
      <c r="GG119" s="432"/>
      <c r="GH119" s="432"/>
      <c r="GI119" s="432"/>
      <c r="GJ119" s="432"/>
      <c r="GK119" s="432"/>
      <c r="GL119" s="432"/>
      <c r="GM119" s="432"/>
      <c r="GN119" s="432"/>
      <c r="GO119" s="432"/>
      <c r="GP119" s="432"/>
      <c r="GQ119" s="432"/>
      <c r="GR119" s="432"/>
      <c r="GS119" s="432"/>
      <c r="GT119" s="432"/>
      <c r="GU119" s="432"/>
      <c r="GV119" s="432"/>
      <c r="GW119" s="432"/>
      <c r="GX119" s="432"/>
    </row>
    <row r="120" spans="1:206" ht="25.5" hidden="1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436"/>
      <c r="R120" s="436"/>
      <c r="S120" s="438"/>
      <c r="T120" s="436"/>
      <c r="U120" s="436"/>
      <c r="V120" s="436"/>
    </row>
    <row r="121" spans="1:206" s="114" customFormat="1" hidden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436"/>
      <c r="R121" s="436"/>
      <c r="S121" s="438"/>
      <c r="T121" s="436"/>
      <c r="U121" s="436"/>
      <c r="V121" s="436"/>
      <c r="W121" s="432"/>
      <c r="X121" s="432"/>
      <c r="Y121" s="432"/>
      <c r="Z121" s="432"/>
      <c r="AA121" s="432"/>
      <c r="AB121" s="432"/>
      <c r="AC121" s="432"/>
      <c r="AD121" s="432"/>
      <c r="AE121" s="432"/>
      <c r="AF121" s="432"/>
      <c r="AG121" s="432"/>
      <c r="AH121" s="432"/>
      <c r="AI121" s="432"/>
      <c r="AJ121" s="432"/>
      <c r="AK121" s="432"/>
      <c r="AL121" s="432"/>
      <c r="AM121" s="432"/>
      <c r="AN121" s="432"/>
      <c r="AO121" s="432"/>
      <c r="AP121" s="432"/>
      <c r="AQ121" s="432"/>
      <c r="AR121" s="432"/>
      <c r="AS121" s="432"/>
      <c r="AT121" s="432"/>
      <c r="AU121" s="432"/>
      <c r="AV121" s="432"/>
      <c r="AW121" s="432"/>
      <c r="AX121" s="432"/>
      <c r="AY121" s="432"/>
      <c r="AZ121" s="432"/>
      <c r="BA121" s="432"/>
      <c r="BB121" s="432"/>
      <c r="BC121" s="432"/>
      <c r="BD121" s="432"/>
      <c r="BE121" s="432"/>
      <c r="BF121" s="432"/>
      <c r="BG121" s="432"/>
      <c r="BH121" s="432"/>
      <c r="BI121" s="432"/>
      <c r="BJ121" s="432"/>
      <c r="BK121" s="432"/>
      <c r="BL121" s="432"/>
      <c r="BM121" s="432"/>
      <c r="BN121" s="432"/>
      <c r="BO121" s="432"/>
      <c r="BP121" s="432"/>
      <c r="BQ121" s="432"/>
      <c r="BR121" s="432"/>
      <c r="BS121" s="432"/>
      <c r="BT121" s="432"/>
      <c r="BU121" s="432"/>
      <c r="BV121" s="432"/>
      <c r="BW121" s="432"/>
      <c r="BX121" s="432"/>
      <c r="BY121" s="432"/>
      <c r="BZ121" s="432"/>
      <c r="CA121" s="432"/>
      <c r="CB121" s="432"/>
      <c r="CC121" s="432"/>
      <c r="CD121" s="432"/>
      <c r="CE121" s="432"/>
      <c r="CF121" s="432"/>
      <c r="CG121" s="432"/>
      <c r="CH121" s="432"/>
      <c r="CI121" s="432"/>
      <c r="CJ121" s="432"/>
      <c r="CK121" s="432"/>
      <c r="CL121" s="432"/>
      <c r="CM121" s="432"/>
      <c r="CN121" s="432"/>
      <c r="CO121" s="432"/>
      <c r="CP121" s="432"/>
      <c r="CQ121" s="432"/>
      <c r="CR121" s="432"/>
      <c r="CS121" s="432"/>
      <c r="CT121" s="432"/>
      <c r="CU121" s="432"/>
      <c r="CV121" s="432"/>
      <c r="CW121" s="432"/>
      <c r="CX121" s="432"/>
      <c r="CY121" s="432"/>
      <c r="CZ121" s="432"/>
      <c r="DA121" s="432"/>
      <c r="DB121" s="432"/>
      <c r="DC121" s="432"/>
      <c r="DD121" s="432"/>
      <c r="DE121" s="432"/>
      <c r="DF121" s="432"/>
      <c r="DG121" s="432"/>
      <c r="DH121" s="432"/>
      <c r="DI121" s="432"/>
      <c r="DJ121" s="432"/>
      <c r="DK121" s="432"/>
      <c r="DL121" s="432"/>
      <c r="DM121" s="432"/>
      <c r="DN121" s="432"/>
      <c r="DO121" s="432"/>
      <c r="DP121" s="432"/>
      <c r="DQ121" s="432"/>
      <c r="DR121" s="432"/>
      <c r="DS121" s="432"/>
      <c r="DT121" s="432"/>
      <c r="DU121" s="432"/>
      <c r="DV121" s="432"/>
      <c r="DW121" s="432"/>
      <c r="DX121" s="432"/>
      <c r="DY121" s="432"/>
      <c r="DZ121" s="432"/>
      <c r="EA121" s="432"/>
      <c r="EB121" s="432"/>
      <c r="EC121" s="432"/>
      <c r="ED121" s="432"/>
      <c r="EE121" s="432"/>
      <c r="EF121" s="432"/>
      <c r="EG121" s="432"/>
      <c r="EH121" s="432"/>
      <c r="EI121" s="432"/>
      <c r="EJ121" s="432"/>
      <c r="EK121" s="432"/>
      <c r="EL121" s="432"/>
      <c r="EM121" s="432"/>
      <c r="EN121" s="432"/>
      <c r="EO121" s="432"/>
      <c r="EP121" s="432"/>
      <c r="EQ121" s="432"/>
      <c r="ER121" s="432"/>
      <c r="ES121" s="432"/>
      <c r="ET121" s="432"/>
      <c r="EU121" s="432"/>
      <c r="EV121" s="432"/>
      <c r="EW121" s="432"/>
      <c r="EX121" s="432"/>
      <c r="EY121" s="432"/>
      <c r="EZ121" s="432"/>
      <c r="FA121" s="432"/>
      <c r="FB121" s="432"/>
      <c r="FC121" s="432"/>
      <c r="FD121" s="432"/>
      <c r="FE121" s="432"/>
      <c r="FF121" s="432"/>
      <c r="FG121" s="432"/>
      <c r="FH121" s="432"/>
      <c r="FI121" s="432"/>
      <c r="FJ121" s="432"/>
      <c r="FK121" s="432"/>
      <c r="FL121" s="432"/>
      <c r="FM121" s="432"/>
      <c r="FN121" s="432"/>
      <c r="FO121" s="432"/>
      <c r="FP121" s="432"/>
      <c r="FQ121" s="432"/>
      <c r="FR121" s="432"/>
      <c r="FS121" s="432"/>
      <c r="FT121" s="432"/>
      <c r="FU121" s="432"/>
      <c r="FV121" s="432"/>
      <c r="FW121" s="432"/>
      <c r="FX121" s="432"/>
      <c r="FY121" s="432"/>
      <c r="FZ121" s="432"/>
      <c r="GA121" s="432"/>
      <c r="GB121" s="432"/>
      <c r="GC121" s="432"/>
      <c r="GD121" s="432"/>
      <c r="GE121" s="432"/>
      <c r="GF121" s="432"/>
      <c r="GG121" s="432"/>
      <c r="GH121" s="432"/>
      <c r="GI121" s="432"/>
      <c r="GJ121" s="432"/>
      <c r="GK121" s="432"/>
      <c r="GL121" s="432"/>
      <c r="GM121" s="432"/>
      <c r="GN121" s="432"/>
      <c r="GO121" s="432"/>
      <c r="GP121" s="432"/>
      <c r="GQ121" s="432"/>
      <c r="GR121" s="432"/>
      <c r="GS121" s="432"/>
      <c r="GT121" s="432"/>
      <c r="GU121" s="432"/>
      <c r="GV121" s="432"/>
      <c r="GW121" s="432"/>
      <c r="GX121" s="432"/>
    </row>
    <row r="122" spans="1:206" hidden="1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436"/>
      <c r="R122" s="436"/>
      <c r="S122" s="438"/>
      <c r="T122" s="436"/>
      <c r="U122" s="436"/>
      <c r="V122" s="436"/>
    </row>
    <row r="123" spans="1:206" hidden="1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436"/>
      <c r="R123" s="436"/>
      <c r="S123" s="438"/>
      <c r="T123" s="436"/>
      <c r="U123" s="436"/>
      <c r="V123" s="436"/>
    </row>
    <row r="124" spans="1:206" hidden="1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436"/>
      <c r="R124" s="436"/>
      <c r="S124" s="438"/>
      <c r="T124" s="436"/>
      <c r="U124" s="436"/>
      <c r="V124" s="436"/>
    </row>
    <row r="125" spans="1:206" hidden="1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436"/>
      <c r="R125" s="436"/>
      <c r="S125" s="438"/>
      <c r="T125" s="436"/>
      <c r="U125" s="436"/>
      <c r="V125" s="436"/>
    </row>
    <row r="126" spans="1:206" s="114" customFormat="1" hidden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436"/>
      <c r="R126" s="436"/>
      <c r="S126" s="438"/>
      <c r="T126" s="436"/>
      <c r="U126" s="436"/>
      <c r="V126" s="436"/>
      <c r="W126" s="432"/>
      <c r="X126" s="432"/>
      <c r="Y126" s="432"/>
      <c r="Z126" s="432"/>
      <c r="AA126" s="432"/>
      <c r="AB126" s="432"/>
      <c r="AC126" s="432"/>
      <c r="AD126" s="432"/>
      <c r="AE126" s="432"/>
      <c r="AF126" s="432"/>
      <c r="AG126" s="432"/>
      <c r="AH126" s="432"/>
      <c r="AI126" s="432"/>
      <c r="AJ126" s="432"/>
      <c r="AK126" s="432"/>
      <c r="AL126" s="432"/>
      <c r="AM126" s="432"/>
      <c r="AN126" s="432"/>
      <c r="AO126" s="432"/>
      <c r="AP126" s="432"/>
      <c r="AQ126" s="432"/>
      <c r="AR126" s="432"/>
      <c r="AS126" s="432"/>
      <c r="AT126" s="432"/>
      <c r="AU126" s="432"/>
      <c r="AV126" s="432"/>
      <c r="AW126" s="432"/>
      <c r="AX126" s="432"/>
      <c r="AY126" s="432"/>
      <c r="AZ126" s="432"/>
      <c r="BA126" s="432"/>
      <c r="BB126" s="432"/>
      <c r="BC126" s="432"/>
      <c r="BD126" s="432"/>
      <c r="BE126" s="432"/>
      <c r="BF126" s="432"/>
      <c r="BG126" s="432"/>
      <c r="BH126" s="432"/>
      <c r="BI126" s="432"/>
      <c r="BJ126" s="432"/>
      <c r="BK126" s="432"/>
      <c r="BL126" s="432"/>
      <c r="BM126" s="432"/>
      <c r="BN126" s="432"/>
      <c r="BO126" s="432"/>
      <c r="BP126" s="432"/>
      <c r="BQ126" s="432"/>
      <c r="BR126" s="432"/>
      <c r="BS126" s="432"/>
      <c r="BT126" s="432"/>
      <c r="BU126" s="432"/>
      <c r="BV126" s="432"/>
      <c r="BW126" s="432"/>
      <c r="BX126" s="432"/>
      <c r="BY126" s="432"/>
      <c r="BZ126" s="432"/>
      <c r="CA126" s="432"/>
      <c r="CB126" s="432"/>
      <c r="CC126" s="432"/>
      <c r="CD126" s="432"/>
      <c r="CE126" s="432"/>
      <c r="CF126" s="432"/>
      <c r="CG126" s="432"/>
      <c r="CH126" s="432"/>
      <c r="CI126" s="432"/>
      <c r="CJ126" s="432"/>
      <c r="CK126" s="432"/>
      <c r="CL126" s="432"/>
      <c r="CM126" s="432"/>
      <c r="CN126" s="432"/>
      <c r="CO126" s="432"/>
      <c r="CP126" s="432"/>
      <c r="CQ126" s="432"/>
      <c r="CR126" s="432"/>
      <c r="CS126" s="432"/>
      <c r="CT126" s="432"/>
      <c r="CU126" s="432"/>
      <c r="CV126" s="432"/>
      <c r="CW126" s="432"/>
      <c r="CX126" s="432"/>
      <c r="CY126" s="432"/>
      <c r="CZ126" s="432"/>
      <c r="DA126" s="432"/>
      <c r="DB126" s="432"/>
      <c r="DC126" s="432"/>
      <c r="DD126" s="432"/>
      <c r="DE126" s="432"/>
      <c r="DF126" s="432"/>
      <c r="DG126" s="432"/>
      <c r="DH126" s="432"/>
      <c r="DI126" s="432"/>
      <c r="DJ126" s="432"/>
      <c r="DK126" s="432"/>
      <c r="DL126" s="432"/>
      <c r="DM126" s="432"/>
      <c r="DN126" s="432"/>
      <c r="DO126" s="432"/>
      <c r="DP126" s="432"/>
      <c r="DQ126" s="432"/>
      <c r="DR126" s="432"/>
      <c r="DS126" s="432"/>
      <c r="DT126" s="432"/>
      <c r="DU126" s="432"/>
      <c r="DV126" s="432"/>
      <c r="DW126" s="432"/>
      <c r="DX126" s="432"/>
      <c r="DY126" s="432"/>
      <c r="DZ126" s="432"/>
      <c r="EA126" s="432"/>
      <c r="EB126" s="432"/>
      <c r="EC126" s="432"/>
      <c r="ED126" s="432"/>
      <c r="EE126" s="432"/>
      <c r="EF126" s="432"/>
      <c r="EG126" s="432"/>
      <c r="EH126" s="432"/>
      <c r="EI126" s="432"/>
      <c r="EJ126" s="432"/>
      <c r="EK126" s="432"/>
      <c r="EL126" s="432"/>
      <c r="EM126" s="432"/>
      <c r="EN126" s="432"/>
      <c r="EO126" s="432"/>
      <c r="EP126" s="432"/>
      <c r="EQ126" s="432"/>
      <c r="ER126" s="432"/>
      <c r="ES126" s="432"/>
      <c r="ET126" s="432"/>
      <c r="EU126" s="432"/>
      <c r="EV126" s="432"/>
      <c r="EW126" s="432"/>
      <c r="EX126" s="432"/>
      <c r="EY126" s="432"/>
      <c r="EZ126" s="432"/>
      <c r="FA126" s="432"/>
      <c r="FB126" s="432"/>
      <c r="FC126" s="432"/>
      <c r="FD126" s="432"/>
      <c r="FE126" s="432"/>
      <c r="FF126" s="432"/>
      <c r="FG126" s="432"/>
      <c r="FH126" s="432"/>
      <c r="FI126" s="432"/>
      <c r="FJ126" s="432"/>
      <c r="FK126" s="432"/>
      <c r="FL126" s="432"/>
      <c r="FM126" s="432"/>
      <c r="FN126" s="432"/>
      <c r="FO126" s="432"/>
      <c r="FP126" s="432"/>
      <c r="FQ126" s="432"/>
      <c r="FR126" s="432"/>
      <c r="FS126" s="432"/>
      <c r="FT126" s="432"/>
      <c r="FU126" s="432"/>
      <c r="FV126" s="432"/>
      <c r="FW126" s="432"/>
      <c r="FX126" s="432"/>
      <c r="FY126" s="432"/>
      <c r="FZ126" s="432"/>
      <c r="GA126" s="432"/>
      <c r="GB126" s="432"/>
      <c r="GC126" s="432"/>
      <c r="GD126" s="432"/>
      <c r="GE126" s="432"/>
      <c r="GF126" s="432"/>
      <c r="GG126" s="432"/>
      <c r="GH126" s="432"/>
      <c r="GI126" s="432"/>
      <c r="GJ126" s="432"/>
      <c r="GK126" s="432"/>
      <c r="GL126" s="432"/>
      <c r="GM126" s="432"/>
      <c r="GN126" s="432"/>
      <c r="GO126" s="432"/>
      <c r="GP126" s="432"/>
      <c r="GQ126" s="432"/>
      <c r="GR126" s="432"/>
      <c r="GS126" s="432"/>
      <c r="GT126" s="432"/>
      <c r="GU126" s="432"/>
      <c r="GV126" s="432"/>
      <c r="GW126" s="432"/>
      <c r="GX126" s="432"/>
    </row>
    <row r="127" spans="1:206" hidden="1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436"/>
      <c r="R127" s="436"/>
      <c r="S127" s="438"/>
      <c r="T127" s="436"/>
      <c r="U127" s="436"/>
      <c r="V127" s="436"/>
    </row>
    <row r="128" spans="1:206" s="181" customFormat="1" hidden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436"/>
      <c r="R128" s="436"/>
      <c r="S128" s="438"/>
      <c r="T128" s="436"/>
      <c r="U128" s="436"/>
      <c r="V128" s="436"/>
      <c r="W128" s="432"/>
      <c r="X128" s="432"/>
      <c r="Y128" s="432"/>
      <c r="Z128" s="432"/>
      <c r="AA128" s="432"/>
      <c r="AB128" s="432"/>
      <c r="AC128" s="432"/>
      <c r="AD128" s="432"/>
      <c r="AE128" s="432"/>
      <c r="AF128" s="432"/>
      <c r="AG128" s="432"/>
      <c r="AH128" s="432"/>
      <c r="AI128" s="432"/>
      <c r="AJ128" s="432"/>
      <c r="AK128" s="432"/>
      <c r="AL128" s="432"/>
      <c r="AM128" s="432"/>
      <c r="AN128" s="432"/>
      <c r="AO128" s="432"/>
      <c r="AP128" s="432"/>
      <c r="AQ128" s="432"/>
      <c r="AR128" s="432"/>
      <c r="AS128" s="432"/>
      <c r="AT128" s="432"/>
      <c r="AU128" s="432"/>
      <c r="AV128" s="432"/>
      <c r="AW128" s="432"/>
      <c r="AX128" s="432"/>
      <c r="AY128" s="432"/>
      <c r="AZ128" s="432"/>
      <c r="BA128" s="432"/>
      <c r="BB128" s="432"/>
      <c r="BC128" s="432"/>
      <c r="BD128" s="432"/>
      <c r="BE128" s="432"/>
      <c r="BF128" s="432"/>
      <c r="BG128" s="432"/>
      <c r="BH128" s="432"/>
      <c r="BI128" s="432"/>
      <c r="BJ128" s="432"/>
      <c r="BK128" s="432"/>
      <c r="BL128" s="432"/>
      <c r="BM128" s="432"/>
      <c r="BN128" s="432"/>
      <c r="BO128" s="432"/>
      <c r="BP128" s="432"/>
      <c r="BQ128" s="432"/>
      <c r="BR128" s="432"/>
      <c r="BS128" s="432"/>
      <c r="BT128" s="432"/>
      <c r="BU128" s="432"/>
      <c r="BV128" s="432"/>
      <c r="BW128" s="432"/>
      <c r="BX128" s="432"/>
      <c r="BY128" s="432"/>
      <c r="BZ128" s="432"/>
      <c r="CA128" s="432"/>
      <c r="CB128" s="432"/>
      <c r="CC128" s="432"/>
      <c r="CD128" s="432"/>
      <c r="CE128" s="432"/>
      <c r="CF128" s="432"/>
      <c r="CG128" s="432"/>
      <c r="CH128" s="432"/>
      <c r="CI128" s="432"/>
      <c r="CJ128" s="432"/>
      <c r="CK128" s="432"/>
      <c r="CL128" s="432"/>
      <c r="CM128" s="432"/>
      <c r="CN128" s="432"/>
      <c r="CO128" s="432"/>
      <c r="CP128" s="432"/>
      <c r="CQ128" s="432"/>
      <c r="CR128" s="432"/>
      <c r="CS128" s="432"/>
      <c r="CT128" s="432"/>
      <c r="CU128" s="432"/>
      <c r="CV128" s="432"/>
      <c r="CW128" s="432"/>
      <c r="CX128" s="432"/>
      <c r="CY128" s="432"/>
      <c r="CZ128" s="432"/>
      <c r="DA128" s="432"/>
      <c r="DB128" s="432"/>
      <c r="DC128" s="432"/>
      <c r="DD128" s="432"/>
      <c r="DE128" s="432"/>
      <c r="DF128" s="432"/>
      <c r="DG128" s="432"/>
      <c r="DH128" s="432"/>
      <c r="DI128" s="432"/>
      <c r="DJ128" s="432"/>
      <c r="DK128" s="432"/>
      <c r="DL128" s="432"/>
      <c r="DM128" s="432"/>
      <c r="DN128" s="432"/>
      <c r="DO128" s="432"/>
      <c r="DP128" s="432"/>
      <c r="DQ128" s="432"/>
      <c r="DR128" s="432"/>
      <c r="DS128" s="432"/>
      <c r="DT128" s="432"/>
      <c r="DU128" s="432"/>
      <c r="DV128" s="432"/>
      <c r="DW128" s="432"/>
      <c r="DX128" s="432"/>
      <c r="DY128" s="432"/>
      <c r="DZ128" s="432"/>
      <c r="EA128" s="432"/>
      <c r="EB128" s="432"/>
      <c r="EC128" s="432"/>
      <c r="ED128" s="432"/>
      <c r="EE128" s="432"/>
      <c r="EF128" s="432"/>
      <c r="EG128" s="432"/>
      <c r="EH128" s="432"/>
      <c r="EI128" s="432"/>
      <c r="EJ128" s="432"/>
      <c r="EK128" s="432"/>
      <c r="EL128" s="432"/>
      <c r="EM128" s="432"/>
      <c r="EN128" s="432"/>
      <c r="EO128" s="432"/>
      <c r="EP128" s="432"/>
      <c r="EQ128" s="432"/>
      <c r="ER128" s="432"/>
      <c r="ES128" s="432"/>
      <c r="ET128" s="432"/>
      <c r="EU128" s="432"/>
      <c r="EV128" s="432"/>
      <c r="EW128" s="432"/>
      <c r="EX128" s="432"/>
      <c r="EY128" s="432"/>
      <c r="EZ128" s="432"/>
      <c r="FA128" s="432"/>
      <c r="FB128" s="432"/>
      <c r="FC128" s="432"/>
      <c r="FD128" s="432"/>
      <c r="FE128" s="432"/>
      <c r="FF128" s="432"/>
      <c r="FG128" s="432"/>
      <c r="FH128" s="432"/>
      <c r="FI128" s="432"/>
      <c r="FJ128" s="432"/>
      <c r="FK128" s="432"/>
      <c r="FL128" s="432"/>
      <c r="FM128" s="432"/>
      <c r="FN128" s="432"/>
      <c r="FO128" s="432"/>
      <c r="FP128" s="432"/>
      <c r="FQ128" s="432"/>
      <c r="FR128" s="432"/>
      <c r="FS128" s="432"/>
      <c r="FT128" s="432"/>
      <c r="FU128" s="432"/>
      <c r="FV128" s="432"/>
      <c r="FW128" s="432"/>
      <c r="FX128" s="432"/>
      <c r="FY128" s="432"/>
      <c r="FZ128" s="432"/>
      <c r="GA128" s="432"/>
      <c r="GB128" s="432"/>
      <c r="GC128" s="432"/>
      <c r="GD128" s="432"/>
      <c r="GE128" s="432"/>
      <c r="GF128" s="432"/>
      <c r="GG128" s="432"/>
      <c r="GH128" s="432"/>
      <c r="GI128" s="432"/>
      <c r="GJ128" s="432"/>
      <c r="GK128" s="432"/>
      <c r="GL128" s="432"/>
      <c r="GM128" s="432"/>
      <c r="GN128" s="432"/>
      <c r="GO128" s="432"/>
      <c r="GP128" s="432"/>
      <c r="GQ128" s="432"/>
      <c r="GR128" s="432"/>
      <c r="GS128" s="432"/>
      <c r="GT128" s="432"/>
      <c r="GU128" s="432"/>
      <c r="GV128" s="432"/>
      <c r="GW128" s="432"/>
      <c r="GX128" s="432"/>
    </row>
    <row r="129" spans="1:206" hidden="1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436"/>
      <c r="R129" s="436"/>
      <c r="S129" s="438"/>
      <c r="T129" s="436"/>
      <c r="U129" s="436"/>
      <c r="V129" s="436"/>
    </row>
    <row r="130" spans="1:206" s="169" customFormat="1" hidden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436"/>
      <c r="R130" s="436"/>
      <c r="S130" s="438"/>
      <c r="T130" s="436"/>
      <c r="U130" s="436"/>
      <c r="V130" s="436"/>
      <c r="W130" s="432"/>
      <c r="X130" s="432"/>
      <c r="Y130" s="432"/>
      <c r="Z130" s="432"/>
      <c r="AA130" s="432"/>
      <c r="AB130" s="432"/>
      <c r="AC130" s="432"/>
      <c r="AD130" s="432"/>
      <c r="AE130" s="432"/>
      <c r="AF130" s="432"/>
      <c r="AG130" s="432"/>
      <c r="AH130" s="432"/>
      <c r="AI130" s="432"/>
      <c r="AJ130" s="432"/>
      <c r="AK130" s="432"/>
      <c r="AL130" s="432"/>
      <c r="AM130" s="432"/>
      <c r="AN130" s="432"/>
      <c r="AO130" s="432"/>
      <c r="AP130" s="432"/>
      <c r="AQ130" s="432"/>
      <c r="AR130" s="432"/>
      <c r="AS130" s="432"/>
      <c r="AT130" s="432"/>
      <c r="AU130" s="432"/>
      <c r="AV130" s="432"/>
      <c r="AW130" s="432"/>
      <c r="AX130" s="432"/>
      <c r="AY130" s="432"/>
      <c r="AZ130" s="432"/>
      <c r="BA130" s="432"/>
      <c r="BB130" s="432"/>
      <c r="BC130" s="432"/>
      <c r="BD130" s="432"/>
      <c r="BE130" s="432"/>
      <c r="BF130" s="432"/>
      <c r="BG130" s="432"/>
      <c r="BH130" s="432"/>
      <c r="BI130" s="432"/>
      <c r="BJ130" s="432"/>
      <c r="BK130" s="432"/>
      <c r="BL130" s="432"/>
      <c r="BM130" s="432"/>
      <c r="BN130" s="432"/>
      <c r="BO130" s="432"/>
      <c r="BP130" s="432"/>
      <c r="BQ130" s="432"/>
      <c r="BR130" s="432"/>
      <c r="BS130" s="432"/>
      <c r="BT130" s="432"/>
      <c r="BU130" s="432"/>
      <c r="BV130" s="432"/>
      <c r="BW130" s="432"/>
      <c r="BX130" s="432"/>
      <c r="BY130" s="432"/>
      <c r="BZ130" s="432"/>
      <c r="CA130" s="432"/>
      <c r="CB130" s="432"/>
      <c r="CC130" s="432"/>
      <c r="CD130" s="432"/>
      <c r="CE130" s="432"/>
      <c r="CF130" s="432"/>
      <c r="CG130" s="432"/>
      <c r="CH130" s="432"/>
      <c r="CI130" s="432"/>
      <c r="CJ130" s="432"/>
      <c r="CK130" s="432"/>
      <c r="CL130" s="432"/>
      <c r="CM130" s="432"/>
      <c r="CN130" s="432"/>
      <c r="CO130" s="432"/>
      <c r="CP130" s="432"/>
      <c r="CQ130" s="432"/>
      <c r="CR130" s="432"/>
      <c r="CS130" s="432"/>
      <c r="CT130" s="432"/>
      <c r="CU130" s="432"/>
      <c r="CV130" s="432"/>
      <c r="CW130" s="432"/>
      <c r="CX130" s="432"/>
      <c r="CY130" s="432"/>
      <c r="CZ130" s="432"/>
      <c r="DA130" s="432"/>
      <c r="DB130" s="432"/>
      <c r="DC130" s="432"/>
      <c r="DD130" s="432"/>
      <c r="DE130" s="432"/>
      <c r="DF130" s="432"/>
      <c r="DG130" s="432"/>
      <c r="DH130" s="432"/>
      <c r="DI130" s="432"/>
      <c r="DJ130" s="432"/>
      <c r="DK130" s="432"/>
      <c r="DL130" s="432"/>
      <c r="DM130" s="432"/>
      <c r="DN130" s="432"/>
      <c r="DO130" s="432"/>
      <c r="DP130" s="432"/>
      <c r="DQ130" s="432"/>
      <c r="DR130" s="432"/>
      <c r="DS130" s="432"/>
      <c r="DT130" s="432"/>
      <c r="DU130" s="432"/>
      <c r="DV130" s="432"/>
      <c r="DW130" s="432"/>
      <c r="DX130" s="432"/>
      <c r="DY130" s="432"/>
      <c r="DZ130" s="432"/>
      <c r="EA130" s="432"/>
      <c r="EB130" s="432"/>
      <c r="EC130" s="432"/>
      <c r="ED130" s="432"/>
      <c r="EE130" s="432"/>
      <c r="EF130" s="432"/>
      <c r="EG130" s="432"/>
      <c r="EH130" s="432"/>
      <c r="EI130" s="432"/>
      <c r="EJ130" s="432"/>
      <c r="EK130" s="432"/>
      <c r="EL130" s="432"/>
      <c r="EM130" s="432"/>
      <c r="EN130" s="432"/>
      <c r="EO130" s="432"/>
      <c r="EP130" s="432"/>
      <c r="EQ130" s="432"/>
      <c r="ER130" s="432"/>
      <c r="ES130" s="432"/>
      <c r="ET130" s="432"/>
      <c r="EU130" s="432"/>
      <c r="EV130" s="432"/>
      <c r="EW130" s="432"/>
      <c r="EX130" s="432"/>
      <c r="EY130" s="432"/>
      <c r="EZ130" s="432"/>
      <c r="FA130" s="432"/>
      <c r="FB130" s="432"/>
      <c r="FC130" s="432"/>
      <c r="FD130" s="432"/>
      <c r="FE130" s="432"/>
      <c r="FF130" s="432"/>
      <c r="FG130" s="432"/>
      <c r="FH130" s="432"/>
      <c r="FI130" s="432"/>
      <c r="FJ130" s="432"/>
      <c r="FK130" s="432"/>
      <c r="FL130" s="432"/>
      <c r="FM130" s="432"/>
      <c r="FN130" s="432"/>
      <c r="FO130" s="432"/>
      <c r="FP130" s="432"/>
      <c r="FQ130" s="432"/>
      <c r="FR130" s="432"/>
      <c r="FS130" s="432"/>
      <c r="FT130" s="432"/>
      <c r="FU130" s="432"/>
      <c r="FV130" s="432"/>
      <c r="FW130" s="432"/>
      <c r="FX130" s="432"/>
      <c r="FY130" s="432"/>
      <c r="FZ130" s="432"/>
      <c r="GA130" s="432"/>
      <c r="GB130" s="432"/>
      <c r="GC130" s="432"/>
      <c r="GD130" s="432"/>
      <c r="GE130" s="432"/>
      <c r="GF130" s="432"/>
      <c r="GG130" s="432"/>
      <c r="GH130" s="432"/>
      <c r="GI130" s="432"/>
      <c r="GJ130" s="432"/>
      <c r="GK130" s="432"/>
      <c r="GL130" s="432"/>
      <c r="GM130" s="432"/>
      <c r="GN130" s="432"/>
      <c r="GO130" s="432"/>
      <c r="GP130" s="432"/>
      <c r="GQ130" s="432"/>
      <c r="GR130" s="432"/>
      <c r="GS130" s="432"/>
      <c r="GT130" s="432"/>
      <c r="GU130" s="432"/>
      <c r="GV130" s="432"/>
      <c r="GW130" s="432"/>
      <c r="GX130" s="432"/>
    </row>
    <row r="131" spans="1:206" hidden="1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436"/>
      <c r="R131" s="436"/>
      <c r="S131" s="438"/>
      <c r="T131" s="436"/>
      <c r="U131" s="436"/>
      <c r="V131" s="436"/>
    </row>
    <row r="132" spans="1:206" s="155" customFormat="1" ht="28.9" hidden="1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436"/>
      <c r="R132" s="436"/>
      <c r="S132" s="438"/>
      <c r="T132" s="436"/>
      <c r="U132" s="436"/>
      <c r="V132" s="436"/>
      <c r="W132" s="432"/>
      <c r="X132" s="432"/>
      <c r="Y132" s="432"/>
      <c r="Z132" s="432"/>
      <c r="AA132" s="432"/>
      <c r="AB132" s="432"/>
      <c r="AC132" s="432"/>
      <c r="AD132" s="432"/>
      <c r="AE132" s="432"/>
      <c r="AF132" s="432"/>
      <c r="AG132" s="432"/>
      <c r="AH132" s="432"/>
      <c r="AI132" s="432"/>
      <c r="AJ132" s="432"/>
      <c r="AK132" s="432"/>
      <c r="AL132" s="432"/>
      <c r="AM132" s="432"/>
      <c r="AN132" s="432"/>
      <c r="AO132" s="432"/>
      <c r="AP132" s="432"/>
      <c r="AQ132" s="432"/>
      <c r="AR132" s="432"/>
      <c r="AS132" s="432"/>
      <c r="AT132" s="432"/>
      <c r="AU132" s="432"/>
      <c r="AV132" s="432"/>
      <c r="AW132" s="432"/>
      <c r="AX132" s="432"/>
      <c r="AY132" s="432"/>
      <c r="AZ132" s="432"/>
      <c r="BA132" s="432"/>
      <c r="BB132" s="432"/>
      <c r="BC132" s="432"/>
      <c r="BD132" s="432"/>
      <c r="BE132" s="432"/>
      <c r="BF132" s="432"/>
      <c r="BG132" s="432"/>
      <c r="BH132" s="432"/>
      <c r="BI132" s="432"/>
      <c r="BJ132" s="432"/>
      <c r="BK132" s="432"/>
      <c r="BL132" s="432"/>
      <c r="BM132" s="432"/>
      <c r="BN132" s="432"/>
      <c r="BO132" s="432"/>
      <c r="BP132" s="432"/>
      <c r="BQ132" s="432"/>
      <c r="BR132" s="432"/>
      <c r="BS132" s="432"/>
      <c r="BT132" s="432"/>
      <c r="BU132" s="432"/>
      <c r="BV132" s="432"/>
      <c r="BW132" s="432"/>
      <c r="BX132" s="432"/>
      <c r="BY132" s="432"/>
      <c r="BZ132" s="432"/>
      <c r="CA132" s="432"/>
      <c r="CB132" s="432"/>
      <c r="CC132" s="432"/>
      <c r="CD132" s="432"/>
      <c r="CE132" s="432"/>
      <c r="CF132" s="432"/>
      <c r="CG132" s="432"/>
      <c r="CH132" s="432"/>
      <c r="CI132" s="432"/>
      <c r="CJ132" s="432"/>
      <c r="CK132" s="432"/>
      <c r="CL132" s="432"/>
      <c r="CM132" s="432"/>
      <c r="CN132" s="432"/>
      <c r="CO132" s="432"/>
      <c r="CP132" s="432"/>
      <c r="CQ132" s="432"/>
      <c r="CR132" s="432"/>
      <c r="CS132" s="432"/>
      <c r="CT132" s="432"/>
      <c r="CU132" s="432"/>
      <c r="CV132" s="432"/>
      <c r="CW132" s="432"/>
      <c r="CX132" s="432"/>
      <c r="CY132" s="432"/>
      <c r="CZ132" s="432"/>
      <c r="DA132" s="432"/>
      <c r="DB132" s="432"/>
      <c r="DC132" s="432"/>
      <c r="DD132" s="432"/>
      <c r="DE132" s="432"/>
      <c r="DF132" s="432"/>
      <c r="DG132" s="432"/>
      <c r="DH132" s="432"/>
      <c r="DI132" s="432"/>
      <c r="DJ132" s="432"/>
      <c r="DK132" s="432"/>
      <c r="DL132" s="432"/>
      <c r="DM132" s="432"/>
      <c r="DN132" s="432"/>
      <c r="DO132" s="432"/>
      <c r="DP132" s="432"/>
      <c r="DQ132" s="432"/>
      <c r="DR132" s="432"/>
      <c r="DS132" s="432"/>
      <c r="DT132" s="432"/>
      <c r="DU132" s="432"/>
      <c r="DV132" s="432"/>
      <c r="DW132" s="432"/>
      <c r="DX132" s="432"/>
      <c r="DY132" s="432"/>
      <c r="DZ132" s="432"/>
      <c r="EA132" s="432"/>
      <c r="EB132" s="432"/>
      <c r="EC132" s="432"/>
      <c r="ED132" s="432"/>
      <c r="EE132" s="432"/>
      <c r="EF132" s="432"/>
      <c r="EG132" s="432"/>
      <c r="EH132" s="432"/>
      <c r="EI132" s="432"/>
      <c r="EJ132" s="432"/>
      <c r="EK132" s="432"/>
      <c r="EL132" s="432"/>
      <c r="EM132" s="432"/>
      <c r="EN132" s="432"/>
      <c r="EO132" s="432"/>
      <c r="EP132" s="432"/>
      <c r="EQ132" s="432"/>
      <c r="ER132" s="432"/>
      <c r="ES132" s="432"/>
      <c r="ET132" s="432"/>
      <c r="EU132" s="432"/>
      <c r="EV132" s="432"/>
      <c r="EW132" s="432"/>
      <c r="EX132" s="432"/>
      <c r="EY132" s="432"/>
      <c r="EZ132" s="432"/>
      <c r="FA132" s="432"/>
      <c r="FB132" s="432"/>
      <c r="FC132" s="432"/>
      <c r="FD132" s="432"/>
      <c r="FE132" s="432"/>
      <c r="FF132" s="432"/>
      <c r="FG132" s="432"/>
      <c r="FH132" s="432"/>
      <c r="FI132" s="432"/>
      <c r="FJ132" s="432"/>
      <c r="FK132" s="432"/>
      <c r="FL132" s="432"/>
      <c r="FM132" s="432"/>
      <c r="FN132" s="432"/>
      <c r="FO132" s="432"/>
      <c r="FP132" s="432"/>
      <c r="FQ132" s="432"/>
      <c r="FR132" s="432"/>
      <c r="FS132" s="432"/>
      <c r="FT132" s="432"/>
      <c r="FU132" s="432"/>
      <c r="FV132" s="432"/>
      <c r="FW132" s="432"/>
      <c r="FX132" s="432"/>
      <c r="FY132" s="432"/>
      <c r="FZ132" s="432"/>
      <c r="GA132" s="432"/>
      <c r="GB132" s="432"/>
      <c r="GC132" s="432"/>
      <c r="GD132" s="432"/>
      <c r="GE132" s="432"/>
      <c r="GF132" s="432"/>
      <c r="GG132" s="432"/>
      <c r="GH132" s="432"/>
      <c r="GI132" s="432"/>
      <c r="GJ132" s="432"/>
      <c r="GK132" s="432"/>
      <c r="GL132" s="432"/>
      <c r="GM132" s="432"/>
      <c r="GN132" s="432"/>
      <c r="GO132" s="432"/>
      <c r="GP132" s="432"/>
      <c r="GQ132" s="432"/>
      <c r="GR132" s="432"/>
      <c r="GS132" s="432"/>
      <c r="GT132" s="432"/>
      <c r="GU132" s="432"/>
      <c r="GV132" s="432"/>
      <c r="GW132" s="432"/>
      <c r="GX132" s="432"/>
    </row>
    <row r="133" spans="1:206" hidden="1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436"/>
      <c r="R133" s="436"/>
      <c r="S133" s="438"/>
      <c r="T133" s="436"/>
      <c r="U133" s="436"/>
      <c r="V133" s="436"/>
    </row>
    <row r="134" spans="1:206" s="114" customFormat="1" hidden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436"/>
      <c r="R134" s="436"/>
      <c r="S134" s="438"/>
      <c r="T134" s="436"/>
      <c r="U134" s="436"/>
      <c r="V134" s="436"/>
      <c r="W134" s="432"/>
      <c r="X134" s="432"/>
      <c r="Y134" s="432"/>
      <c r="Z134" s="432"/>
      <c r="AA134" s="432"/>
      <c r="AB134" s="432"/>
      <c r="AC134" s="432"/>
      <c r="AD134" s="432"/>
      <c r="AE134" s="432"/>
      <c r="AF134" s="432"/>
      <c r="AG134" s="432"/>
      <c r="AH134" s="432"/>
      <c r="AI134" s="432"/>
      <c r="AJ134" s="432"/>
      <c r="AK134" s="432"/>
      <c r="AL134" s="432"/>
      <c r="AM134" s="432"/>
      <c r="AN134" s="432"/>
      <c r="AO134" s="432"/>
      <c r="AP134" s="432"/>
      <c r="AQ134" s="432"/>
      <c r="AR134" s="432"/>
      <c r="AS134" s="432"/>
      <c r="AT134" s="432"/>
      <c r="AU134" s="432"/>
      <c r="AV134" s="432"/>
      <c r="AW134" s="432"/>
      <c r="AX134" s="432"/>
      <c r="AY134" s="432"/>
      <c r="AZ134" s="432"/>
      <c r="BA134" s="432"/>
      <c r="BB134" s="432"/>
      <c r="BC134" s="432"/>
      <c r="BD134" s="432"/>
      <c r="BE134" s="432"/>
      <c r="BF134" s="432"/>
      <c r="BG134" s="432"/>
      <c r="BH134" s="432"/>
      <c r="BI134" s="432"/>
      <c r="BJ134" s="432"/>
      <c r="BK134" s="432"/>
      <c r="BL134" s="432"/>
      <c r="BM134" s="432"/>
      <c r="BN134" s="432"/>
      <c r="BO134" s="432"/>
      <c r="BP134" s="432"/>
      <c r="BQ134" s="432"/>
      <c r="BR134" s="432"/>
      <c r="BS134" s="432"/>
      <c r="BT134" s="432"/>
      <c r="BU134" s="432"/>
      <c r="BV134" s="432"/>
      <c r="BW134" s="432"/>
      <c r="BX134" s="432"/>
      <c r="BY134" s="432"/>
      <c r="BZ134" s="432"/>
      <c r="CA134" s="432"/>
      <c r="CB134" s="432"/>
      <c r="CC134" s="432"/>
      <c r="CD134" s="432"/>
      <c r="CE134" s="432"/>
      <c r="CF134" s="432"/>
      <c r="CG134" s="432"/>
      <c r="CH134" s="432"/>
      <c r="CI134" s="432"/>
      <c r="CJ134" s="432"/>
      <c r="CK134" s="432"/>
      <c r="CL134" s="432"/>
      <c r="CM134" s="432"/>
      <c r="CN134" s="432"/>
      <c r="CO134" s="432"/>
      <c r="CP134" s="432"/>
      <c r="CQ134" s="432"/>
      <c r="CR134" s="432"/>
      <c r="CS134" s="432"/>
      <c r="CT134" s="432"/>
      <c r="CU134" s="432"/>
      <c r="CV134" s="432"/>
      <c r="CW134" s="432"/>
      <c r="CX134" s="432"/>
      <c r="CY134" s="432"/>
      <c r="CZ134" s="432"/>
      <c r="DA134" s="432"/>
      <c r="DB134" s="432"/>
      <c r="DC134" s="432"/>
      <c r="DD134" s="432"/>
      <c r="DE134" s="432"/>
      <c r="DF134" s="432"/>
      <c r="DG134" s="432"/>
      <c r="DH134" s="432"/>
      <c r="DI134" s="432"/>
      <c r="DJ134" s="432"/>
      <c r="DK134" s="432"/>
      <c r="DL134" s="432"/>
      <c r="DM134" s="432"/>
      <c r="DN134" s="432"/>
      <c r="DO134" s="432"/>
      <c r="DP134" s="432"/>
      <c r="DQ134" s="432"/>
      <c r="DR134" s="432"/>
      <c r="DS134" s="432"/>
      <c r="DT134" s="432"/>
      <c r="DU134" s="432"/>
      <c r="DV134" s="432"/>
      <c r="DW134" s="432"/>
      <c r="DX134" s="432"/>
      <c r="DY134" s="432"/>
      <c r="DZ134" s="432"/>
      <c r="EA134" s="432"/>
      <c r="EB134" s="432"/>
      <c r="EC134" s="432"/>
      <c r="ED134" s="432"/>
      <c r="EE134" s="432"/>
      <c r="EF134" s="432"/>
      <c r="EG134" s="432"/>
      <c r="EH134" s="432"/>
      <c r="EI134" s="432"/>
      <c r="EJ134" s="432"/>
      <c r="EK134" s="432"/>
      <c r="EL134" s="432"/>
      <c r="EM134" s="432"/>
      <c r="EN134" s="432"/>
      <c r="EO134" s="432"/>
      <c r="EP134" s="432"/>
      <c r="EQ134" s="432"/>
      <c r="ER134" s="432"/>
      <c r="ES134" s="432"/>
      <c r="ET134" s="432"/>
      <c r="EU134" s="432"/>
      <c r="EV134" s="432"/>
      <c r="EW134" s="432"/>
      <c r="EX134" s="432"/>
      <c r="EY134" s="432"/>
      <c r="EZ134" s="432"/>
      <c r="FA134" s="432"/>
      <c r="FB134" s="432"/>
      <c r="FC134" s="432"/>
      <c r="FD134" s="432"/>
      <c r="FE134" s="432"/>
      <c r="FF134" s="432"/>
      <c r="FG134" s="432"/>
      <c r="FH134" s="432"/>
      <c r="FI134" s="432"/>
      <c r="FJ134" s="432"/>
      <c r="FK134" s="432"/>
      <c r="FL134" s="432"/>
      <c r="FM134" s="432"/>
      <c r="FN134" s="432"/>
      <c r="FO134" s="432"/>
      <c r="FP134" s="432"/>
      <c r="FQ134" s="432"/>
      <c r="FR134" s="432"/>
      <c r="FS134" s="432"/>
      <c r="FT134" s="432"/>
      <c r="FU134" s="432"/>
      <c r="FV134" s="432"/>
      <c r="FW134" s="432"/>
      <c r="FX134" s="432"/>
      <c r="FY134" s="432"/>
      <c r="FZ134" s="432"/>
      <c r="GA134" s="432"/>
      <c r="GB134" s="432"/>
      <c r="GC134" s="432"/>
      <c r="GD134" s="432"/>
      <c r="GE134" s="432"/>
      <c r="GF134" s="432"/>
      <c r="GG134" s="432"/>
      <c r="GH134" s="432"/>
      <c r="GI134" s="432"/>
      <c r="GJ134" s="432"/>
      <c r="GK134" s="432"/>
      <c r="GL134" s="432"/>
      <c r="GM134" s="432"/>
      <c r="GN134" s="432"/>
      <c r="GO134" s="432"/>
      <c r="GP134" s="432"/>
      <c r="GQ134" s="432"/>
      <c r="GR134" s="432"/>
      <c r="GS134" s="432"/>
      <c r="GT134" s="432"/>
      <c r="GU134" s="432"/>
      <c r="GV134" s="432"/>
      <c r="GW134" s="432"/>
      <c r="GX134" s="432"/>
    </row>
    <row r="135" spans="1:206" ht="25.5" hidden="1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436"/>
      <c r="R135" s="436"/>
      <c r="S135" s="438"/>
      <c r="T135" s="436"/>
      <c r="U135" s="436"/>
      <c r="V135" s="436"/>
    </row>
    <row r="136" spans="1:206" hidden="1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436"/>
      <c r="R136" s="436"/>
      <c r="S136" s="438"/>
      <c r="T136" s="436"/>
      <c r="U136" s="436"/>
      <c r="V136" s="436"/>
    </row>
    <row r="137" spans="1:206" s="169" customFormat="1" hidden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436"/>
      <c r="R137" s="436"/>
      <c r="S137" s="438"/>
      <c r="T137" s="436"/>
      <c r="U137" s="436"/>
      <c r="V137" s="436"/>
      <c r="W137" s="432"/>
      <c r="X137" s="432"/>
      <c r="Y137" s="432"/>
      <c r="Z137" s="432"/>
      <c r="AA137" s="432"/>
      <c r="AB137" s="432"/>
      <c r="AC137" s="432"/>
      <c r="AD137" s="432"/>
      <c r="AE137" s="432"/>
      <c r="AF137" s="432"/>
      <c r="AG137" s="432"/>
      <c r="AH137" s="432"/>
      <c r="AI137" s="432"/>
      <c r="AJ137" s="432"/>
      <c r="AK137" s="432"/>
      <c r="AL137" s="432"/>
      <c r="AM137" s="432"/>
      <c r="AN137" s="432"/>
      <c r="AO137" s="432"/>
      <c r="AP137" s="432"/>
      <c r="AQ137" s="432"/>
      <c r="AR137" s="432"/>
      <c r="AS137" s="432"/>
      <c r="AT137" s="432"/>
      <c r="AU137" s="432"/>
      <c r="AV137" s="432"/>
      <c r="AW137" s="432"/>
      <c r="AX137" s="432"/>
      <c r="AY137" s="432"/>
      <c r="AZ137" s="432"/>
      <c r="BA137" s="432"/>
      <c r="BB137" s="432"/>
      <c r="BC137" s="432"/>
      <c r="BD137" s="432"/>
      <c r="BE137" s="432"/>
      <c r="BF137" s="432"/>
      <c r="BG137" s="432"/>
      <c r="BH137" s="432"/>
      <c r="BI137" s="432"/>
      <c r="BJ137" s="432"/>
      <c r="BK137" s="432"/>
      <c r="BL137" s="432"/>
      <c r="BM137" s="432"/>
      <c r="BN137" s="432"/>
      <c r="BO137" s="432"/>
      <c r="BP137" s="432"/>
      <c r="BQ137" s="432"/>
      <c r="BR137" s="432"/>
      <c r="BS137" s="432"/>
      <c r="BT137" s="432"/>
      <c r="BU137" s="432"/>
      <c r="BV137" s="432"/>
      <c r="BW137" s="432"/>
      <c r="BX137" s="432"/>
      <c r="BY137" s="432"/>
      <c r="BZ137" s="432"/>
      <c r="CA137" s="432"/>
      <c r="CB137" s="432"/>
      <c r="CC137" s="432"/>
      <c r="CD137" s="432"/>
      <c r="CE137" s="432"/>
      <c r="CF137" s="432"/>
      <c r="CG137" s="432"/>
      <c r="CH137" s="432"/>
      <c r="CI137" s="432"/>
      <c r="CJ137" s="432"/>
      <c r="CK137" s="432"/>
      <c r="CL137" s="432"/>
      <c r="CM137" s="432"/>
      <c r="CN137" s="432"/>
      <c r="CO137" s="432"/>
      <c r="CP137" s="432"/>
      <c r="CQ137" s="432"/>
      <c r="CR137" s="432"/>
      <c r="CS137" s="432"/>
      <c r="CT137" s="432"/>
      <c r="CU137" s="432"/>
      <c r="CV137" s="432"/>
      <c r="CW137" s="432"/>
      <c r="CX137" s="432"/>
      <c r="CY137" s="432"/>
      <c r="CZ137" s="432"/>
      <c r="DA137" s="432"/>
      <c r="DB137" s="432"/>
      <c r="DC137" s="432"/>
      <c r="DD137" s="432"/>
      <c r="DE137" s="432"/>
      <c r="DF137" s="432"/>
      <c r="DG137" s="432"/>
      <c r="DH137" s="432"/>
      <c r="DI137" s="432"/>
      <c r="DJ137" s="432"/>
      <c r="DK137" s="432"/>
      <c r="DL137" s="432"/>
      <c r="DM137" s="432"/>
      <c r="DN137" s="432"/>
      <c r="DO137" s="432"/>
      <c r="DP137" s="432"/>
      <c r="DQ137" s="432"/>
      <c r="DR137" s="432"/>
      <c r="DS137" s="432"/>
      <c r="DT137" s="432"/>
      <c r="DU137" s="432"/>
      <c r="DV137" s="432"/>
      <c r="DW137" s="432"/>
      <c r="DX137" s="432"/>
      <c r="DY137" s="432"/>
      <c r="DZ137" s="432"/>
      <c r="EA137" s="432"/>
      <c r="EB137" s="432"/>
      <c r="EC137" s="432"/>
      <c r="ED137" s="432"/>
      <c r="EE137" s="432"/>
      <c r="EF137" s="432"/>
      <c r="EG137" s="432"/>
      <c r="EH137" s="432"/>
      <c r="EI137" s="432"/>
      <c r="EJ137" s="432"/>
      <c r="EK137" s="432"/>
      <c r="EL137" s="432"/>
      <c r="EM137" s="432"/>
      <c r="EN137" s="432"/>
      <c r="EO137" s="432"/>
      <c r="EP137" s="432"/>
      <c r="EQ137" s="432"/>
      <c r="ER137" s="432"/>
      <c r="ES137" s="432"/>
      <c r="ET137" s="432"/>
      <c r="EU137" s="432"/>
      <c r="EV137" s="432"/>
      <c r="EW137" s="432"/>
      <c r="EX137" s="432"/>
      <c r="EY137" s="432"/>
      <c r="EZ137" s="432"/>
      <c r="FA137" s="432"/>
      <c r="FB137" s="432"/>
      <c r="FC137" s="432"/>
      <c r="FD137" s="432"/>
      <c r="FE137" s="432"/>
      <c r="FF137" s="432"/>
      <c r="FG137" s="432"/>
      <c r="FH137" s="432"/>
      <c r="FI137" s="432"/>
      <c r="FJ137" s="432"/>
      <c r="FK137" s="432"/>
      <c r="FL137" s="432"/>
      <c r="FM137" s="432"/>
      <c r="FN137" s="432"/>
      <c r="FO137" s="432"/>
      <c r="FP137" s="432"/>
      <c r="FQ137" s="432"/>
      <c r="FR137" s="432"/>
      <c r="FS137" s="432"/>
      <c r="FT137" s="432"/>
      <c r="FU137" s="432"/>
      <c r="FV137" s="432"/>
      <c r="FW137" s="432"/>
      <c r="FX137" s="432"/>
      <c r="FY137" s="432"/>
      <c r="FZ137" s="432"/>
      <c r="GA137" s="432"/>
      <c r="GB137" s="432"/>
      <c r="GC137" s="432"/>
      <c r="GD137" s="432"/>
      <c r="GE137" s="432"/>
      <c r="GF137" s="432"/>
      <c r="GG137" s="432"/>
      <c r="GH137" s="432"/>
      <c r="GI137" s="432"/>
      <c r="GJ137" s="432"/>
      <c r="GK137" s="432"/>
      <c r="GL137" s="432"/>
      <c r="GM137" s="432"/>
      <c r="GN137" s="432"/>
      <c r="GO137" s="432"/>
      <c r="GP137" s="432"/>
      <c r="GQ137" s="432"/>
      <c r="GR137" s="432"/>
      <c r="GS137" s="432"/>
      <c r="GT137" s="432"/>
      <c r="GU137" s="432"/>
      <c r="GV137" s="432"/>
      <c r="GW137" s="432"/>
      <c r="GX137" s="432"/>
    </row>
    <row r="138" spans="1:206" ht="37.15" hidden="1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436"/>
      <c r="R138" s="436"/>
      <c r="S138" s="438"/>
      <c r="T138" s="436"/>
      <c r="U138" s="436"/>
      <c r="V138" s="436"/>
    </row>
    <row r="139" spans="1:206" s="155" customFormat="1" ht="25.5" hidden="1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775</v>
      </c>
      <c r="M139" s="11" t="s">
        <v>83</v>
      </c>
      <c r="N139" s="182">
        <f t="shared" si="14"/>
        <v>0</v>
      </c>
      <c r="O139" s="182"/>
      <c r="P139" s="182"/>
      <c r="Q139" s="436"/>
      <c r="R139" s="436"/>
      <c r="S139" s="438"/>
      <c r="T139" s="436"/>
      <c r="U139" s="436"/>
      <c r="V139" s="436"/>
      <c r="W139" s="432"/>
      <c r="X139" s="432"/>
      <c r="Y139" s="432"/>
      <c r="Z139" s="432"/>
      <c r="AA139" s="432"/>
      <c r="AB139" s="432"/>
      <c r="AC139" s="432"/>
      <c r="AD139" s="432"/>
      <c r="AE139" s="432"/>
      <c r="AF139" s="432"/>
      <c r="AG139" s="432"/>
      <c r="AH139" s="432"/>
      <c r="AI139" s="432"/>
      <c r="AJ139" s="432"/>
      <c r="AK139" s="432"/>
      <c r="AL139" s="432"/>
      <c r="AM139" s="432"/>
      <c r="AN139" s="432"/>
      <c r="AO139" s="432"/>
      <c r="AP139" s="432"/>
      <c r="AQ139" s="432"/>
      <c r="AR139" s="432"/>
      <c r="AS139" s="432"/>
      <c r="AT139" s="432"/>
      <c r="AU139" s="432"/>
      <c r="AV139" s="432"/>
      <c r="AW139" s="432"/>
      <c r="AX139" s="432"/>
      <c r="AY139" s="432"/>
      <c r="AZ139" s="432"/>
      <c r="BA139" s="432"/>
      <c r="BB139" s="432"/>
      <c r="BC139" s="432"/>
      <c r="BD139" s="432"/>
      <c r="BE139" s="432"/>
      <c r="BF139" s="432"/>
      <c r="BG139" s="432"/>
      <c r="BH139" s="432"/>
      <c r="BI139" s="432"/>
      <c r="BJ139" s="432"/>
      <c r="BK139" s="432"/>
      <c r="BL139" s="432"/>
      <c r="BM139" s="432"/>
      <c r="BN139" s="432"/>
      <c r="BO139" s="432"/>
      <c r="BP139" s="432"/>
      <c r="BQ139" s="432"/>
      <c r="BR139" s="432"/>
      <c r="BS139" s="432"/>
      <c r="BT139" s="432"/>
      <c r="BU139" s="432"/>
      <c r="BV139" s="432"/>
      <c r="BW139" s="432"/>
      <c r="BX139" s="432"/>
      <c r="BY139" s="432"/>
      <c r="BZ139" s="432"/>
      <c r="CA139" s="432"/>
      <c r="CB139" s="432"/>
      <c r="CC139" s="432"/>
      <c r="CD139" s="432"/>
      <c r="CE139" s="432"/>
      <c r="CF139" s="432"/>
      <c r="CG139" s="432"/>
      <c r="CH139" s="432"/>
      <c r="CI139" s="432"/>
      <c r="CJ139" s="432"/>
      <c r="CK139" s="432"/>
      <c r="CL139" s="432"/>
      <c r="CM139" s="432"/>
      <c r="CN139" s="432"/>
      <c r="CO139" s="432"/>
      <c r="CP139" s="432"/>
      <c r="CQ139" s="432"/>
      <c r="CR139" s="432"/>
      <c r="CS139" s="432"/>
      <c r="CT139" s="432"/>
      <c r="CU139" s="432"/>
      <c r="CV139" s="432"/>
      <c r="CW139" s="432"/>
      <c r="CX139" s="432"/>
      <c r="CY139" s="432"/>
      <c r="CZ139" s="432"/>
      <c r="DA139" s="432"/>
      <c r="DB139" s="432"/>
      <c r="DC139" s="432"/>
      <c r="DD139" s="432"/>
      <c r="DE139" s="432"/>
      <c r="DF139" s="432"/>
      <c r="DG139" s="432"/>
      <c r="DH139" s="432"/>
      <c r="DI139" s="432"/>
      <c r="DJ139" s="432"/>
      <c r="DK139" s="432"/>
      <c r="DL139" s="432"/>
      <c r="DM139" s="432"/>
      <c r="DN139" s="432"/>
      <c r="DO139" s="432"/>
      <c r="DP139" s="432"/>
      <c r="DQ139" s="432"/>
      <c r="DR139" s="432"/>
      <c r="DS139" s="432"/>
      <c r="DT139" s="432"/>
      <c r="DU139" s="432"/>
      <c r="DV139" s="432"/>
      <c r="DW139" s="432"/>
      <c r="DX139" s="432"/>
      <c r="DY139" s="432"/>
      <c r="DZ139" s="432"/>
      <c r="EA139" s="432"/>
      <c r="EB139" s="432"/>
      <c r="EC139" s="432"/>
      <c r="ED139" s="432"/>
      <c r="EE139" s="432"/>
      <c r="EF139" s="432"/>
      <c r="EG139" s="432"/>
      <c r="EH139" s="432"/>
      <c r="EI139" s="432"/>
      <c r="EJ139" s="432"/>
      <c r="EK139" s="432"/>
      <c r="EL139" s="432"/>
      <c r="EM139" s="432"/>
      <c r="EN139" s="432"/>
      <c r="EO139" s="432"/>
      <c r="EP139" s="432"/>
      <c r="EQ139" s="432"/>
      <c r="ER139" s="432"/>
      <c r="ES139" s="432"/>
      <c r="ET139" s="432"/>
      <c r="EU139" s="432"/>
      <c r="EV139" s="432"/>
      <c r="EW139" s="432"/>
      <c r="EX139" s="432"/>
      <c r="EY139" s="432"/>
      <c r="EZ139" s="432"/>
      <c r="FA139" s="432"/>
      <c r="FB139" s="432"/>
      <c r="FC139" s="432"/>
      <c r="FD139" s="432"/>
      <c r="FE139" s="432"/>
      <c r="FF139" s="432"/>
      <c r="FG139" s="432"/>
      <c r="FH139" s="432"/>
      <c r="FI139" s="432"/>
      <c r="FJ139" s="432"/>
      <c r="FK139" s="432"/>
      <c r="FL139" s="432"/>
      <c r="FM139" s="432"/>
      <c r="FN139" s="432"/>
      <c r="FO139" s="432"/>
      <c r="FP139" s="432"/>
      <c r="FQ139" s="432"/>
      <c r="FR139" s="432"/>
      <c r="FS139" s="432"/>
      <c r="FT139" s="432"/>
      <c r="FU139" s="432"/>
      <c r="FV139" s="432"/>
      <c r="FW139" s="432"/>
      <c r="FX139" s="432"/>
      <c r="FY139" s="432"/>
      <c r="FZ139" s="432"/>
      <c r="GA139" s="432"/>
      <c r="GB139" s="432"/>
      <c r="GC139" s="432"/>
      <c r="GD139" s="432"/>
      <c r="GE139" s="432"/>
      <c r="GF139" s="432"/>
      <c r="GG139" s="432"/>
      <c r="GH139" s="432"/>
      <c r="GI139" s="432"/>
      <c r="GJ139" s="432"/>
      <c r="GK139" s="432"/>
      <c r="GL139" s="432"/>
      <c r="GM139" s="432"/>
      <c r="GN139" s="432"/>
      <c r="GO139" s="432"/>
      <c r="GP139" s="432"/>
      <c r="GQ139" s="432"/>
      <c r="GR139" s="432"/>
      <c r="GS139" s="432"/>
      <c r="GT139" s="432"/>
      <c r="GU139" s="432"/>
      <c r="GV139" s="432"/>
      <c r="GW139" s="432"/>
      <c r="GX139" s="432"/>
    </row>
    <row r="140" spans="1:206" ht="25.5" hidden="1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436"/>
      <c r="R140" s="436"/>
      <c r="S140" s="438"/>
      <c r="T140" s="436"/>
      <c r="U140" s="436"/>
      <c r="V140" s="436"/>
    </row>
    <row r="141" spans="1:206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250000</v>
      </c>
      <c r="O141" s="162">
        <f>+O143+O165+O172+O260+O272</f>
        <v>0</v>
      </c>
      <c r="P141" s="162">
        <f>+P143+P165+P172+P260+P272</f>
        <v>250000</v>
      </c>
      <c r="Q141" s="436"/>
      <c r="R141" s="436"/>
      <c r="S141" s="438"/>
      <c r="T141" s="436"/>
      <c r="U141" s="436"/>
      <c r="V141" s="436"/>
      <c r="W141" s="432"/>
      <c r="X141" s="432"/>
      <c r="Y141" s="432"/>
      <c r="Z141" s="432"/>
      <c r="AA141" s="432"/>
      <c r="AB141" s="432"/>
      <c r="AC141" s="432"/>
      <c r="AD141" s="432"/>
      <c r="AE141" s="432"/>
      <c r="AF141" s="432"/>
      <c r="AG141" s="432"/>
      <c r="AH141" s="432"/>
      <c r="AI141" s="432"/>
      <c r="AJ141" s="432"/>
      <c r="AK141" s="432"/>
      <c r="AL141" s="432"/>
      <c r="AM141" s="432"/>
      <c r="AN141" s="432"/>
      <c r="AO141" s="432"/>
      <c r="AP141" s="432"/>
      <c r="AQ141" s="432"/>
      <c r="AR141" s="432"/>
      <c r="AS141" s="432"/>
      <c r="AT141" s="432"/>
      <c r="AU141" s="432"/>
      <c r="AV141" s="432"/>
      <c r="AW141" s="432"/>
      <c r="AX141" s="432"/>
      <c r="AY141" s="432"/>
      <c r="AZ141" s="432"/>
      <c r="BA141" s="432"/>
      <c r="BB141" s="432"/>
      <c r="BC141" s="432"/>
      <c r="BD141" s="432"/>
      <c r="BE141" s="432"/>
      <c r="BF141" s="432"/>
      <c r="BG141" s="432"/>
      <c r="BH141" s="432"/>
      <c r="BI141" s="432"/>
      <c r="BJ141" s="432"/>
      <c r="BK141" s="432"/>
      <c r="BL141" s="432"/>
      <c r="BM141" s="432"/>
      <c r="BN141" s="432"/>
      <c r="BO141" s="432"/>
      <c r="BP141" s="432"/>
      <c r="BQ141" s="432"/>
      <c r="BR141" s="432"/>
      <c r="BS141" s="432"/>
      <c r="BT141" s="432"/>
      <c r="BU141" s="432"/>
      <c r="BV141" s="432"/>
      <c r="BW141" s="432"/>
      <c r="BX141" s="432"/>
      <c r="BY141" s="432"/>
      <c r="BZ141" s="432"/>
      <c r="CA141" s="432"/>
      <c r="CB141" s="432"/>
      <c r="CC141" s="432"/>
      <c r="CD141" s="432"/>
      <c r="CE141" s="432"/>
      <c r="CF141" s="432"/>
      <c r="CG141" s="432"/>
      <c r="CH141" s="432"/>
      <c r="CI141" s="432"/>
      <c r="CJ141" s="432"/>
      <c r="CK141" s="432"/>
      <c r="CL141" s="432"/>
      <c r="CM141" s="432"/>
      <c r="CN141" s="432"/>
      <c r="CO141" s="432"/>
      <c r="CP141" s="432"/>
      <c r="CQ141" s="432"/>
      <c r="CR141" s="432"/>
      <c r="CS141" s="432"/>
      <c r="CT141" s="432"/>
      <c r="CU141" s="432"/>
      <c r="CV141" s="432"/>
      <c r="CW141" s="432"/>
      <c r="CX141" s="432"/>
      <c r="CY141" s="432"/>
      <c r="CZ141" s="432"/>
      <c r="DA141" s="432"/>
      <c r="DB141" s="432"/>
      <c r="DC141" s="432"/>
      <c r="DD141" s="432"/>
      <c r="DE141" s="432"/>
      <c r="DF141" s="432"/>
      <c r="DG141" s="432"/>
      <c r="DH141" s="432"/>
      <c r="DI141" s="432"/>
      <c r="DJ141" s="432"/>
      <c r="DK141" s="432"/>
      <c r="DL141" s="432"/>
      <c r="DM141" s="432"/>
      <c r="DN141" s="432"/>
      <c r="DO141" s="432"/>
      <c r="DP141" s="432"/>
      <c r="DQ141" s="432"/>
      <c r="DR141" s="432"/>
      <c r="DS141" s="432"/>
      <c r="DT141" s="432"/>
      <c r="DU141" s="432"/>
      <c r="DV141" s="432"/>
      <c r="DW141" s="432"/>
      <c r="DX141" s="432"/>
      <c r="DY141" s="432"/>
      <c r="DZ141" s="432"/>
      <c r="EA141" s="432"/>
      <c r="EB141" s="432"/>
      <c r="EC141" s="432"/>
      <c r="ED141" s="432"/>
      <c r="EE141" s="432"/>
      <c r="EF141" s="432"/>
      <c r="EG141" s="432"/>
      <c r="EH141" s="432"/>
      <c r="EI141" s="432"/>
      <c r="EJ141" s="432"/>
      <c r="EK141" s="432"/>
      <c r="EL141" s="432"/>
      <c r="EM141" s="432"/>
      <c r="EN141" s="432"/>
      <c r="EO141" s="432"/>
      <c r="EP141" s="432"/>
      <c r="EQ141" s="432"/>
      <c r="ER141" s="432"/>
      <c r="ES141" s="432"/>
      <c r="ET141" s="432"/>
      <c r="EU141" s="432"/>
      <c r="EV141" s="432"/>
      <c r="EW141" s="432"/>
      <c r="EX141" s="432"/>
      <c r="EY141" s="432"/>
      <c r="EZ141" s="432"/>
      <c r="FA141" s="432"/>
      <c r="FB141" s="432"/>
      <c r="FC141" s="432"/>
      <c r="FD141" s="432"/>
      <c r="FE141" s="432"/>
      <c r="FF141" s="432"/>
      <c r="FG141" s="432"/>
      <c r="FH141" s="432"/>
      <c r="FI141" s="432"/>
      <c r="FJ141" s="432"/>
      <c r="FK141" s="432"/>
      <c r="FL141" s="432"/>
      <c r="FM141" s="432"/>
      <c r="FN141" s="432"/>
      <c r="FO141" s="432"/>
      <c r="FP141" s="432"/>
      <c r="FQ141" s="432"/>
      <c r="FR141" s="432"/>
      <c r="FS141" s="432"/>
      <c r="FT141" s="432"/>
      <c r="FU141" s="432"/>
      <c r="FV141" s="432"/>
      <c r="FW141" s="432"/>
      <c r="FX141" s="432"/>
      <c r="FY141" s="432"/>
      <c r="FZ141" s="432"/>
      <c r="GA141" s="432"/>
      <c r="GB141" s="432"/>
      <c r="GC141" s="432"/>
      <c r="GD141" s="432"/>
      <c r="GE141" s="432"/>
      <c r="GF141" s="432"/>
      <c r="GG141" s="432"/>
      <c r="GH141" s="432"/>
      <c r="GI141" s="432"/>
      <c r="GJ141" s="432"/>
      <c r="GK141" s="432"/>
      <c r="GL141" s="432"/>
      <c r="GM141" s="432"/>
      <c r="GN141" s="432"/>
      <c r="GO141" s="432"/>
      <c r="GP141" s="432"/>
      <c r="GQ141" s="432"/>
      <c r="GR141" s="432"/>
      <c r="GS141" s="432"/>
      <c r="GT141" s="432"/>
      <c r="GU141" s="432"/>
      <c r="GV141" s="432"/>
      <c r="GW141" s="432"/>
      <c r="GX141" s="432"/>
    </row>
    <row r="142" spans="1:206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436"/>
      <c r="R142" s="436"/>
      <c r="S142" s="438"/>
      <c r="T142" s="436"/>
      <c r="U142" s="436"/>
      <c r="V142" s="436"/>
    </row>
    <row r="143" spans="1:206" ht="27" hidden="1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436"/>
      <c r="R143" s="436"/>
      <c r="S143" s="438"/>
      <c r="T143" s="436"/>
      <c r="U143" s="436"/>
      <c r="V143" s="436"/>
    </row>
    <row r="144" spans="1:206" s="114" customFormat="1" hidden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436"/>
      <c r="R144" s="436"/>
      <c r="S144" s="438"/>
      <c r="T144" s="436"/>
      <c r="U144" s="436"/>
      <c r="V144" s="436"/>
      <c r="W144" s="432"/>
      <c r="X144" s="432"/>
      <c r="Y144" s="432"/>
      <c r="Z144" s="432"/>
      <c r="AA144" s="432"/>
      <c r="AB144" s="432"/>
      <c r="AC144" s="432"/>
      <c r="AD144" s="432"/>
      <c r="AE144" s="432"/>
      <c r="AF144" s="432"/>
      <c r="AG144" s="432"/>
      <c r="AH144" s="432"/>
      <c r="AI144" s="432"/>
      <c r="AJ144" s="432"/>
      <c r="AK144" s="432"/>
      <c r="AL144" s="432"/>
      <c r="AM144" s="432"/>
      <c r="AN144" s="432"/>
      <c r="AO144" s="432"/>
      <c r="AP144" s="432"/>
      <c r="AQ144" s="432"/>
      <c r="AR144" s="432"/>
      <c r="AS144" s="432"/>
      <c r="AT144" s="432"/>
      <c r="AU144" s="432"/>
      <c r="AV144" s="432"/>
      <c r="AW144" s="432"/>
      <c r="AX144" s="432"/>
      <c r="AY144" s="432"/>
      <c r="AZ144" s="432"/>
      <c r="BA144" s="432"/>
      <c r="BB144" s="432"/>
      <c r="BC144" s="432"/>
      <c r="BD144" s="432"/>
      <c r="BE144" s="432"/>
      <c r="BF144" s="432"/>
      <c r="BG144" s="432"/>
      <c r="BH144" s="432"/>
      <c r="BI144" s="432"/>
      <c r="BJ144" s="432"/>
      <c r="BK144" s="432"/>
      <c r="BL144" s="432"/>
      <c r="BM144" s="432"/>
      <c r="BN144" s="432"/>
      <c r="BO144" s="432"/>
      <c r="BP144" s="432"/>
      <c r="BQ144" s="432"/>
      <c r="BR144" s="432"/>
      <c r="BS144" s="432"/>
      <c r="BT144" s="432"/>
      <c r="BU144" s="432"/>
      <c r="BV144" s="432"/>
      <c r="BW144" s="432"/>
      <c r="BX144" s="432"/>
      <c r="BY144" s="432"/>
      <c r="BZ144" s="432"/>
      <c r="CA144" s="432"/>
      <c r="CB144" s="432"/>
      <c r="CC144" s="432"/>
      <c r="CD144" s="432"/>
      <c r="CE144" s="432"/>
      <c r="CF144" s="432"/>
      <c r="CG144" s="432"/>
      <c r="CH144" s="432"/>
      <c r="CI144" s="432"/>
      <c r="CJ144" s="432"/>
      <c r="CK144" s="432"/>
      <c r="CL144" s="432"/>
      <c r="CM144" s="432"/>
      <c r="CN144" s="432"/>
      <c r="CO144" s="432"/>
      <c r="CP144" s="432"/>
      <c r="CQ144" s="432"/>
      <c r="CR144" s="432"/>
      <c r="CS144" s="432"/>
      <c r="CT144" s="432"/>
      <c r="CU144" s="432"/>
      <c r="CV144" s="432"/>
      <c r="CW144" s="432"/>
      <c r="CX144" s="432"/>
      <c r="CY144" s="432"/>
      <c r="CZ144" s="432"/>
      <c r="DA144" s="432"/>
      <c r="DB144" s="432"/>
      <c r="DC144" s="432"/>
      <c r="DD144" s="432"/>
      <c r="DE144" s="432"/>
      <c r="DF144" s="432"/>
      <c r="DG144" s="432"/>
      <c r="DH144" s="432"/>
      <c r="DI144" s="432"/>
      <c r="DJ144" s="432"/>
      <c r="DK144" s="432"/>
      <c r="DL144" s="432"/>
      <c r="DM144" s="432"/>
      <c r="DN144" s="432"/>
      <c r="DO144" s="432"/>
      <c r="DP144" s="432"/>
      <c r="DQ144" s="432"/>
      <c r="DR144" s="432"/>
      <c r="DS144" s="432"/>
      <c r="DT144" s="432"/>
      <c r="DU144" s="432"/>
      <c r="DV144" s="432"/>
      <c r="DW144" s="432"/>
      <c r="DX144" s="432"/>
      <c r="DY144" s="432"/>
      <c r="DZ144" s="432"/>
      <c r="EA144" s="432"/>
      <c r="EB144" s="432"/>
      <c r="EC144" s="432"/>
      <c r="ED144" s="432"/>
      <c r="EE144" s="432"/>
      <c r="EF144" s="432"/>
      <c r="EG144" s="432"/>
      <c r="EH144" s="432"/>
      <c r="EI144" s="432"/>
      <c r="EJ144" s="432"/>
      <c r="EK144" s="432"/>
      <c r="EL144" s="432"/>
      <c r="EM144" s="432"/>
      <c r="EN144" s="432"/>
      <c r="EO144" s="432"/>
      <c r="EP144" s="432"/>
      <c r="EQ144" s="432"/>
      <c r="ER144" s="432"/>
      <c r="ES144" s="432"/>
      <c r="ET144" s="432"/>
      <c r="EU144" s="432"/>
      <c r="EV144" s="432"/>
      <c r="EW144" s="432"/>
      <c r="EX144" s="432"/>
      <c r="EY144" s="432"/>
      <c r="EZ144" s="432"/>
      <c r="FA144" s="432"/>
      <c r="FB144" s="432"/>
      <c r="FC144" s="432"/>
      <c r="FD144" s="432"/>
      <c r="FE144" s="432"/>
      <c r="FF144" s="432"/>
      <c r="FG144" s="432"/>
      <c r="FH144" s="432"/>
      <c r="FI144" s="432"/>
      <c r="FJ144" s="432"/>
      <c r="FK144" s="432"/>
      <c r="FL144" s="432"/>
      <c r="FM144" s="432"/>
      <c r="FN144" s="432"/>
      <c r="FO144" s="432"/>
      <c r="FP144" s="432"/>
      <c r="FQ144" s="432"/>
      <c r="FR144" s="432"/>
      <c r="FS144" s="432"/>
      <c r="FT144" s="432"/>
      <c r="FU144" s="432"/>
      <c r="FV144" s="432"/>
      <c r="FW144" s="432"/>
      <c r="FX144" s="432"/>
      <c r="FY144" s="432"/>
      <c r="FZ144" s="432"/>
      <c r="GA144" s="432"/>
      <c r="GB144" s="432"/>
      <c r="GC144" s="432"/>
      <c r="GD144" s="432"/>
      <c r="GE144" s="432"/>
      <c r="GF144" s="432"/>
      <c r="GG144" s="432"/>
      <c r="GH144" s="432"/>
      <c r="GI144" s="432"/>
      <c r="GJ144" s="432"/>
      <c r="GK144" s="432"/>
      <c r="GL144" s="432"/>
      <c r="GM144" s="432"/>
      <c r="GN144" s="432"/>
      <c r="GO144" s="432"/>
      <c r="GP144" s="432"/>
      <c r="GQ144" s="432"/>
      <c r="GR144" s="432"/>
      <c r="GS144" s="432"/>
      <c r="GT144" s="432"/>
      <c r="GU144" s="432"/>
      <c r="GV144" s="432"/>
      <c r="GW144" s="432"/>
      <c r="GX144" s="432"/>
    </row>
    <row r="145" spans="1:206" ht="25.5" hidden="1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>+O147+O149+O151+O154+O157+O159+O161+O163</f>
        <v>0</v>
      </c>
      <c r="P145" s="191">
        <f t="shared" ref="P145" si="15">+P147+P149+P151+P154+P157+P159+P161+P163</f>
        <v>0</v>
      </c>
      <c r="Q145" s="436"/>
      <c r="R145" s="436"/>
      <c r="S145" s="438"/>
      <c r="T145" s="436"/>
      <c r="U145" s="436"/>
      <c r="V145" s="436"/>
    </row>
    <row r="146" spans="1:206" s="114" customFormat="1" hidden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436"/>
      <c r="R146" s="436"/>
      <c r="S146" s="438"/>
      <c r="T146" s="436"/>
      <c r="U146" s="436"/>
      <c r="V146" s="436"/>
      <c r="W146" s="432"/>
      <c r="X146" s="432"/>
      <c r="Y146" s="432"/>
      <c r="Z146" s="432"/>
      <c r="AA146" s="432"/>
      <c r="AB146" s="432"/>
      <c r="AC146" s="432"/>
      <c r="AD146" s="432"/>
      <c r="AE146" s="432"/>
      <c r="AF146" s="432"/>
      <c r="AG146" s="432"/>
      <c r="AH146" s="432"/>
      <c r="AI146" s="432"/>
      <c r="AJ146" s="432"/>
      <c r="AK146" s="432"/>
      <c r="AL146" s="432"/>
      <c r="AM146" s="432"/>
      <c r="AN146" s="432"/>
      <c r="AO146" s="432"/>
      <c r="AP146" s="432"/>
      <c r="AQ146" s="432"/>
      <c r="AR146" s="432"/>
      <c r="AS146" s="432"/>
      <c r="AT146" s="432"/>
      <c r="AU146" s="432"/>
      <c r="AV146" s="432"/>
      <c r="AW146" s="432"/>
      <c r="AX146" s="432"/>
      <c r="AY146" s="432"/>
      <c r="AZ146" s="432"/>
      <c r="BA146" s="432"/>
      <c r="BB146" s="432"/>
      <c r="BC146" s="432"/>
      <c r="BD146" s="432"/>
      <c r="BE146" s="432"/>
      <c r="BF146" s="432"/>
      <c r="BG146" s="432"/>
      <c r="BH146" s="432"/>
      <c r="BI146" s="432"/>
      <c r="BJ146" s="432"/>
      <c r="BK146" s="432"/>
      <c r="BL146" s="432"/>
      <c r="BM146" s="432"/>
      <c r="BN146" s="432"/>
      <c r="BO146" s="432"/>
      <c r="BP146" s="432"/>
      <c r="BQ146" s="432"/>
      <c r="BR146" s="432"/>
      <c r="BS146" s="432"/>
      <c r="BT146" s="432"/>
      <c r="BU146" s="432"/>
      <c r="BV146" s="432"/>
      <c r="BW146" s="432"/>
      <c r="BX146" s="432"/>
      <c r="BY146" s="432"/>
      <c r="BZ146" s="432"/>
      <c r="CA146" s="432"/>
      <c r="CB146" s="432"/>
      <c r="CC146" s="432"/>
      <c r="CD146" s="432"/>
      <c r="CE146" s="432"/>
      <c r="CF146" s="432"/>
      <c r="CG146" s="432"/>
      <c r="CH146" s="432"/>
      <c r="CI146" s="432"/>
      <c r="CJ146" s="432"/>
      <c r="CK146" s="432"/>
      <c r="CL146" s="432"/>
      <c r="CM146" s="432"/>
      <c r="CN146" s="432"/>
      <c r="CO146" s="432"/>
      <c r="CP146" s="432"/>
      <c r="CQ146" s="432"/>
      <c r="CR146" s="432"/>
      <c r="CS146" s="432"/>
      <c r="CT146" s="432"/>
      <c r="CU146" s="432"/>
      <c r="CV146" s="432"/>
      <c r="CW146" s="432"/>
      <c r="CX146" s="432"/>
      <c r="CY146" s="432"/>
      <c r="CZ146" s="432"/>
      <c r="DA146" s="432"/>
      <c r="DB146" s="432"/>
      <c r="DC146" s="432"/>
      <c r="DD146" s="432"/>
      <c r="DE146" s="432"/>
      <c r="DF146" s="432"/>
      <c r="DG146" s="432"/>
      <c r="DH146" s="432"/>
      <c r="DI146" s="432"/>
      <c r="DJ146" s="432"/>
      <c r="DK146" s="432"/>
      <c r="DL146" s="432"/>
      <c r="DM146" s="432"/>
      <c r="DN146" s="432"/>
      <c r="DO146" s="432"/>
      <c r="DP146" s="432"/>
      <c r="DQ146" s="432"/>
      <c r="DR146" s="432"/>
      <c r="DS146" s="432"/>
      <c r="DT146" s="432"/>
      <c r="DU146" s="432"/>
      <c r="DV146" s="432"/>
      <c r="DW146" s="432"/>
      <c r="DX146" s="432"/>
      <c r="DY146" s="432"/>
      <c r="DZ146" s="432"/>
      <c r="EA146" s="432"/>
      <c r="EB146" s="432"/>
      <c r="EC146" s="432"/>
      <c r="ED146" s="432"/>
      <c r="EE146" s="432"/>
      <c r="EF146" s="432"/>
      <c r="EG146" s="432"/>
      <c r="EH146" s="432"/>
      <c r="EI146" s="432"/>
      <c r="EJ146" s="432"/>
      <c r="EK146" s="432"/>
      <c r="EL146" s="432"/>
      <c r="EM146" s="432"/>
      <c r="EN146" s="432"/>
      <c r="EO146" s="432"/>
      <c r="EP146" s="432"/>
      <c r="EQ146" s="432"/>
      <c r="ER146" s="432"/>
      <c r="ES146" s="432"/>
      <c r="ET146" s="432"/>
      <c r="EU146" s="432"/>
      <c r="EV146" s="432"/>
      <c r="EW146" s="432"/>
      <c r="EX146" s="432"/>
      <c r="EY146" s="432"/>
      <c r="EZ146" s="432"/>
      <c r="FA146" s="432"/>
      <c r="FB146" s="432"/>
      <c r="FC146" s="432"/>
      <c r="FD146" s="432"/>
      <c r="FE146" s="432"/>
      <c r="FF146" s="432"/>
      <c r="FG146" s="432"/>
      <c r="FH146" s="432"/>
      <c r="FI146" s="432"/>
      <c r="FJ146" s="432"/>
      <c r="FK146" s="432"/>
      <c r="FL146" s="432"/>
      <c r="FM146" s="432"/>
      <c r="FN146" s="432"/>
      <c r="FO146" s="432"/>
      <c r="FP146" s="432"/>
      <c r="FQ146" s="432"/>
      <c r="FR146" s="432"/>
      <c r="FS146" s="432"/>
      <c r="FT146" s="432"/>
      <c r="FU146" s="432"/>
      <c r="FV146" s="432"/>
      <c r="FW146" s="432"/>
      <c r="FX146" s="432"/>
      <c r="FY146" s="432"/>
      <c r="FZ146" s="432"/>
      <c r="GA146" s="432"/>
      <c r="GB146" s="432"/>
      <c r="GC146" s="432"/>
      <c r="GD146" s="432"/>
      <c r="GE146" s="432"/>
      <c r="GF146" s="432"/>
      <c r="GG146" s="432"/>
      <c r="GH146" s="432"/>
      <c r="GI146" s="432"/>
      <c r="GJ146" s="432"/>
      <c r="GK146" s="432"/>
      <c r="GL146" s="432"/>
      <c r="GM146" s="432"/>
      <c r="GN146" s="432"/>
      <c r="GO146" s="432"/>
      <c r="GP146" s="432"/>
      <c r="GQ146" s="432"/>
      <c r="GR146" s="432"/>
      <c r="GS146" s="432"/>
      <c r="GT146" s="432"/>
      <c r="GU146" s="432"/>
      <c r="GV146" s="432"/>
      <c r="GW146" s="432"/>
      <c r="GX146" s="432"/>
    </row>
    <row r="147" spans="1:206" ht="47.45" hidden="1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436"/>
      <c r="R147" s="436"/>
      <c r="S147" s="438"/>
      <c r="T147" s="436"/>
      <c r="U147" s="436"/>
      <c r="V147" s="436"/>
    </row>
    <row r="148" spans="1:206" ht="23.25" hidden="1" customHeight="1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6">O148+P148</f>
        <v>0</v>
      </c>
      <c r="O148" s="189"/>
      <c r="P148" s="189">
        <v>0</v>
      </c>
      <c r="Q148" s="436"/>
      <c r="R148" s="436"/>
      <c r="S148" s="438"/>
      <c r="T148" s="436"/>
      <c r="U148" s="436"/>
      <c r="V148" s="436"/>
    </row>
    <row r="149" spans="1:206" s="114" customFormat="1" ht="43.9" hidden="1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436"/>
      <c r="R149" s="436"/>
      <c r="S149" s="438"/>
      <c r="T149" s="436"/>
      <c r="U149" s="436"/>
      <c r="V149" s="436"/>
      <c r="W149" s="432"/>
      <c r="X149" s="432"/>
      <c r="Y149" s="432"/>
      <c r="Z149" s="432"/>
      <c r="AA149" s="432"/>
      <c r="AB149" s="432"/>
      <c r="AC149" s="432"/>
      <c r="AD149" s="432"/>
      <c r="AE149" s="432"/>
      <c r="AF149" s="432"/>
      <c r="AG149" s="432"/>
      <c r="AH149" s="432"/>
      <c r="AI149" s="432"/>
      <c r="AJ149" s="432"/>
      <c r="AK149" s="432"/>
      <c r="AL149" s="432"/>
      <c r="AM149" s="432"/>
      <c r="AN149" s="432"/>
      <c r="AO149" s="432"/>
      <c r="AP149" s="432"/>
      <c r="AQ149" s="432"/>
      <c r="AR149" s="432"/>
      <c r="AS149" s="432"/>
      <c r="AT149" s="432"/>
      <c r="AU149" s="432"/>
      <c r="AV149" s="432"/>
      <c r="AW149" s="432"/>
      <c r="AX149" s="432"/>
      <c r="AY149" s="432"/>
      <c r="AZ149" s="432"/>
      <c r="BA149" s="432"/>
      <c r="BB149" s="432"/>
      <c r="BC149" s="432"/>
      <c r="BD149" s="432"/>
      <c r="BE149" s="432"/>
      <c r="BF149" s="432"/>
      <c r="BG149" s="432"/>
      <c r="BH149" s="432"/>
      <c r="BI149" s="432"/>
      <c r="BJ149" s="432"/>
      <c r="BK149" s="432"/>
      <c r="BL149" s="432"/>
      <c r="BM149" s="432"/>
      <c r="BN149" s="432"/>
      <c r="BO149" s="432"/>
      <c r="BP149" s="432"/>
      <c r="BQ149" s="432"/>
      <c r="BR149" s="432"/>
      <c r="BS149" s="432"/>
      <c r="BT149" s="432"/>
      <c r="BU149" s="432"/>
      <c r="BV149" s="432"/>
      <c r="BW149" s="432"/>
      <c r="BX149" s="432"/>
      <c r="BY149" s="432"/>
      <c r="BZ149" s="432"/>
      <c r="CA149" s="432"/>
      <c r="CB149" s="432"/>
      <c r="CC149" s="432"/>
      <c r="CD149" s="432"/>
      <c r="CE149" s="432"/>
      <c r="CF149" s="432"/>
      <c r="CG149" s="432"/>
      <c r="CH149" s="432"/>
      <c r="CI149" s="432"/>
      <c r="CJ149" s="432"/>
      <c r="CK149" s="432"/>
      <c r="CL149" s="432"/>
      <c r="CM149" s="432"/>
      <c r="CN149" s="432"/>
      <c r="CO149" s="432"/>
      <c r="CP149" s="432"/>
      <c r="CQ149" s="432"/>
      <c r="CR149" s="432"/>
      <c r="CS149" s="432"/>
      <c r="CT149" s="432"/>
      <c r="CU149" s="432"/>
      <c r="CV149" s="432"/>
      <c r="CW149" s="432"/>
      <c r="CX149" s="432"/>
      <c r="CY149" s="432"/>
      <c r="CZ149" s="432"/>
      <c r="DA149" s="432"/>
      <c r="DB149" s="432"/>
      <c r="DC149" s="432"/>
      <c r="DD149" s="432"/>
      <c r="DE149" s="432"/>
      <c r="DF149" s="432"/>
      <c r="DG149" s="432"/>
      <c r="DH149" s="432"/>
      <c r="DI149" s="432"/>
      <c r="DJ149" s="432"/>
      <c r="DK149" s="432"/>
      <c r="DL149" s="432"/>
      <c r="DM149" s="432"/>
      <c r="DN149" s="432"/>
      <c r="DO149" s="432"/>
      <c r="DP149" s="432"/>
      <c r="DQ149" s="432"/>
      <c r="DR149" s="432"/>
      <c r="DS149" s="432"/>
      <c r="DT149" s="432"/>
      <c r="DU149" s="432"/>
      <c r="DV149" s="432"/>
      <c r="DW149" s="432"/>
      <c r="DX149" s="432"/>
      <c r="DY149" s="432"/>
      <c r="DZ149" s="432"/>
      <c r="EA149" s="432"/>
      <c r="EB149" s="432"/>
      <c r="EC149" s="432"/>
      <c r="ED149" s="432"/>
      <c r="EE149" s="432"/>
      <c r="EF149" s="432"/>
      <c r="EG149" s="432"/>
      <c r="EH149" s="432"/>
      <c r="EI149" s="432"/>
      <c r="EJ149" s="432"/>
      <c r="EK149" s="432"/>
      <c r="EL149" s="432"/>
      <c r="EM149" s="432"/>
      <c r="EN149" s="432"/>
      <c r="EO149" s="432"/>
      <c r="EP149" s="432"/>
      <c r="EQ149" s="432"/>
      <c r="ER149" s="432"/>
      <c r="ES149" s="432"/>
      <c r="ET149" s="432"/>
      <c r="EU149" s="432"/>
      <c r="EV149" s="432"/>
      <c r="EW149" s="432"/>
      <c r="EX149" s="432"/>
      <c r="EY149" s="432"/>
      <c r="EZ149" s="432"/>
      <c r="FA149" s="432"/>
      <c r="FB149" s="432"/>
      <c r="FC149" s="432"/>
      <c r="FD149" s="432"/>
      <c r="FE149" s="432"/>
      <c r="FF149" s="432"/>
      <c r="FG149" s="432"/>
      <c r="FH149" s="432"/>
      <c r="FI149" s="432"/>
      <c r="FJ149" s="432"/>
      <c r="FK149" s="432"/>
      <c r="FL149" s="432"/>
      <c r="FM149" s="432"/>
      <c r="FN149" s="432"/>
      <c r="FO149" s="432"/>
      <c r="FP149" s="432"/>
      <c r="FQ149" s="432"/>
      <c r="FR149" s="432"/>
      <c r="FS149" s="432"/>
      <c r="FT149" s="432"/>
      <c r="FU149" s="432"/>
      <c r="FV149" s="432"/>
      <c r="FW149" s="432"/>
      <c r="FX149" s="432"/>
      <c r="FY149" s="432"/>
      <c r="FZ149" s="432"/>
      <c r="GA149" s="432"/>
      <c r="GB149" s="432"/>
      <c r="GC149" s="432"/>
      <c r="GD149" s="432"/>
      <c r="GE149" s="432"/>
      <c r="GF149" s="432"/>
      <c r="GG149" s="432"/>
      <c r="GH149" s="432"/>
      <c r="GI149" s="432"/>
      <c r="GJ149" s="432"/>
      <c r="GK149" s="432"/>
      <c r="GL149" s="432"/>
      <c r="GM149" s="432"/>
      <c r="GN149" s="432"/>
      <c r="GO149" s="432"/>
      <c r="GP149" s="432"/>
      <c r="GQ149" s="432"/>
      <c r="GR149" s="432"/>
      <c r="GS149" s="432"/>
      <c r="GT149" s="432"/>
      <c r="GU149" s="432"/>
      <c r="GV149" s="432"/>
      <c r="GW149" s="432"/>
      <c r="GX149" s="432"/>
    </row>
    <row r="150" spans="1:206" hidden="1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6"/>
        <v>0</v>
      </c>
      <c r="O150" s="189"/>
      <c r="P150" s="189"/>
      <c r="Q150" s="436"/>
      <c r="R150" s="436"/>
      <c r="S150" s="438"/>
      <c r="T150" s="436"/>
      <c r="U150" s="436"/>
      <c r="V150" s="436"/>
    </row>
    <row r="151" spans="1:206" ht="37.15" hidden="1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436"/>
      <c r="R151" s="436"/>
      <c r="S151" s="438"/>
      <c r="T151" s="436"/>
      <c r="U151" s="436"/>
      <c r="V151" s="436"/>
    </row>
    <row r="152" spans="1:206" s="114" customFormat="1" hidden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7">O152+P152</f>
        <v>0</v>
      </c>
      <c r="O152" s="182"/>
      <c r="P152" s="182"/>
      <c r="Q152" s="436"/>
      <c r="R152" s="436"/>
      <c r="S152" s="438"/>
      <c r="T152" s="436"/>
      <c r="U152" s="436"/>
      <c r="V152" s="436"/>
      <c r="W152" s="432"/>
      <c r="X152" s="432"/>
      <c r="Y152" s="432"/>
      <c r="Z152" s="432"/>
      <c r="AA152" s="432"/>
      <c r="AB152" s="432"/>
      <c r="AC152" s="432"/>
      <c r="AD152" s="432"/>
      <c r="AE152" s="432"/>
      <c r="AF152" s="432"/>
      <c r="AG152" s="432"/>
      <c r="AH152" s="432"/>
      <c r="AI152" s="432"/>
      <c r="AJ152" s="432"/>
      <c r="AK152" s="432"/>
      <c r="AL152" s="432"/>
      <c r="AM152" s="432"/>
      <c r="AN152" s="432"/>
      <c r="AO152" s="432"/>
      <c r="AP152" s="432"/>
      <c r="AQ152" s="432"/>
      <c r="AR152" s="432"/>
      <c r="AS152" s="432"/>
      <c r="AT152" s="432"/>
      <c r="AU152" s="432"/>
      <c r="AV152" s="432"/>
      <c r="AW152" s="432"/>
      <c r="AX152" s="432"/>
      <c r="AY152" s="432"/>
      <c r="AZ152" s="432"/>
      <c r="BA152" s="432"/>
      <c r="BB152" s="432"/>
      <c r="BC152" s="432"/>
      <c r="BD152" s="432"/>
      <c r="BE152" s="432"/>
      <c r="BF152" s="432"/>
      <c r="BG152" s="432"/>
      <c r="BH152" s="432"/>
      <c r="BI152" s="432"/>
      <c r="BJ152" s="432"/>
      <c r="BK152" s="432"/>
      <c r="BL152" s="432"/>
      <c r="BM152" s="432"/>
      <c r="BN152" s="432"/>
      <c r="BO152" s="432"/>
      <c r="BP152" s="432"/>
      <c r="BQ152" s="432"/>
      <c r="BR152" s="432"/>
      <c r="BS152" s="432"/>
      <c r="BT152" s="432"/>
      <c r="BU152" s="432"/>
      <c r="BV152" s="432"/>
      <c r="BW152" s="432"/>
      <c r="BX152" s="432"/>
      <c r="BY152" s="432"/>
      <c r="BZ152" s="432"/>
      <c r="CA152" s="432"/>
      <c r="CB152" s="432"/>
      <c r="CC152" s="432"/>
      <c r="CD152" s="432"/>
      <c r="CE152" s="432"/>
      <c r="CF152" s="432"/>
      <c r="CG152" s="432"/>
      <c r="CH152" s="432"/>
      <c r="CI152" s="432"/>
      <c r="CJ152" s="432"/>
      <c r="CK152" s="432"/>
      <c r="CL152" s="432"/>
      <c r="CM152" s="432"/>
      <c r="CN152" s="432"/>
      <c r="CO152" s="432"/>
      <c r="CP152" s="432"/>
      <c r="CQ152" s="432"/>
      <c r="CR152" s="432"/>
      <c r="CS152" s="432"/>
      <c r="CT152" s="432"/>
      <c r="CU152" s="432"/>
      <c r="CV152" s="432"/>
      <c r="CW152" s="432"/>
      <c r="CX152" s="432"/>
      <c r="CY152" s="432"/>
      <c r="CZ152" s="432"/>
      <c r="DA152" s="432"/>
      <c r="DB152" s="432"/>
      <c r="DC152" s="432"/>
      <c r="DD152" s="432"/>
      <c r="DE152" s="432"/>
      <c r="DF152" s="432"/>
      <c r="DG152" s="432"/>
      <c r="DH152" s="432"/>
      <c r="DI152" s="432"/>
      <c r="DJ152" s="432"/>
      <c r="DK152" s="432"/>
      <c r="DL152" s="432"/>
      <c r="DM152" s="432"/>
      <c r="DN152" s="432"/>
      <c r="DO152" s="432"/>
      <c r="DP152" s="432"/>
      <c r="DQ152" s="432"/>
      <c r="DR152" s="432"/>
      <c r="DS152" s="432"/>
      <c r="DT152" s="432"/>
      <c r="DU152" s="432"/>
      <c r="DV152" s="432"/>
      <c r="DW152" s="432"/>
      <c r="DX152" s="432"/>
      <c r="DY152" s="432"/>
      <c r="DZ152" s="432"/>
      <c r="EA152" s="432"/>
      <c r="EB152" s="432"/>
      <c r="EC152" s="432"/>
      <c r="ED152" s="432"/>
      <c r="EE152" s="432"/>
      <c r="EF152" s="432"/>
      <c r="EG152" s="432"/>
      <c r="EH152" s="432"/>
      <c r="EI152" s="432"/>
      <c r="EJ152" s="432"/>
      <c r="EK152" s="432"/>
      <c r="EL152" s="432"/>
      <c r="EM152" s="432"/>
      <c r="EN152" s="432"/>
      <c r="EO152" s="432"/>
      <c r="EP152" s="432"/>
      <c r="EQ152" s="432"/>
      <c r="ER152" s="432"/>
      <c r="ES152" s="432"/>
      <c r="ET152" s="432"/>
      <c r="EU152" s="432"/>
      <c r="EV152" s="432"/>
      <c r="EW152" s="432"/>
      <c r="EX152" s="432"/>
      <c r="EY152" s="432"/>
      <c r="EZ152" s="432"/>
      <c r="FA152" s="432"/>
      <c r="FB152" s="432"/>
      <c r="FC152" s="432"/>
      <c r="FD152" s="432"/>
      <c r="FE152" s="432"/>
      <c r="FF152" s="432"/>
      <c r="FG152" s="432"/>
      <c r="FH152" s="432"/>
      <c r="FI152" s="432"/>
      <c r="FJ152" s="432"/>
      <c r="FK152" s="432"/>
      <c r="FL152" s="432"/>
      <c r="FM152" s="432"/>
      <c r="FN152" s="432"/>
      <c r="FO152" s="432"/>
      <c r="FP152" s="432"/>
      <c r="FQ152" s="432"/>
      <c r="FR152" s="432"/>
      <c r="FS152" s="432"/>
      <c r="FT152" s="432"/>
      <c r="FU152" s="432"/>
      <c r="FV152" s="432"/>
      <c r="FW152" s="432"/>
      <c r="FX152" s="432"/>
      <c r="FY152" s="432"/>
      <c r="FZ152" s="432"/>
      <c r="GA152" s="432"/>
      <c r="GB152" s="432"/>
      <c r="GC152" s="432"/>
      <c r="GD152" s="432"/>
      <c r="GE152" s="432"/>
      <c r="GF152" s="432"/>
      <c r="GG152" s="432"/>
      <c r="GH152" s="432"/>
      <c r="GI152" s="432"/>
      <c r="GJ152" s="432"/>
      <c r="GK152" s="432"/>
      <c r="GL152" s="432"/>
      <c r="GM152" s="432"/>
      <c r="GN152" s="432"/>
      <c r="GO152" s="432"/>
      <c r="GP152" s="432"/>
      <c r="GQ152" s="432"/>
      <c r="GR152" s="432"/>
      <c r="GS152" s="432"/>
      <c r="GT152" s="432"/>
      <c r="GU152" s="432"/>
      <c r="GV152" s="432"/>
      <c r="GW152" s="432"/>
      <c r="GX152" s="432"/>
    </row>
    <row r="153" spans="1:206" s="114" customFormat="1" hidden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7"/>
        <v>0</v>
      </c>
      <c r="O153" s="182"/>
      <c r="P153" s="182"/>
      <c r="Q153" s="436"/>
      <c r="R153" s="436"/>
      <c r="S153" s="438"/>
      <c r="T153" s="436"/>
      <c r="U153" s="436"/>
      <c r="V153" s="436"/>
      <c r="W153" s="432"/>
      <c r="X153" s="432"/>
      <c r="Y153" s="432"/>
      <c r="Z153" s="432"/>
      <c r="AA153" s="432"/>
      <c r="AB153" s="432"/>
      <c r="AC153" s="432"/>
      <c r="AD153" s="432"/>
      <c r="AE153" s="432"/>
      <c r="AF153" s="432"/>
      <c r="AG153" s="432"/>
      <c r="AH153" s="432"/>
      <c r="AI153" s="432"/>
      <c r="AJ153" s="432"/>
      <c r="AK153" s="432"/>
      <c r="AL153" s="432"/>
      <c r="AM153" s="432"/>
      <c r="AN153" s="432"/>
      <c r="AO153" s="432"/>
      <c r="AP153" s="432"/>
      <c r="AQ153" s="432"/>
      <c r="AR153" s="432"/>
      <c r="AS153" s="432"/>
      <c r="AT153" s="432"/>
      <c r="AU153" s="432"/>
      <c r="AV153" s="432"/>
      <c r="AW153" s="432"/>
      <c r="AX153" s="432"/>
      <c r="AY153" s="432"/>
      <c r="AZ153" s="432"/>
      <c r="BA153" s="432"/>
      <c r="BB153" s="432"/>
      <c r="BC153" s="432"/>
      <c r="BD153" s="432"/>
      <c r="BE153" s="432"/>
      <c r="BF153" s="432"/>
      <c r="BG153" s="432"/>
      <c r="BH153" s="432"/>
      <c r="BI153" s="432"/>
      <c r="BJ153" s="432"/>
      <c r="BK153" s="432"/>
      <c r="BL153" s="432"/>
      <c r="BM153" s="432"/>
      <c r="BN153" s="432"/>
      <c r="BO153" s="432"/>
      <c r="BP153" s="432"/>
      <c r="BQ153" s="432"/>
      <c r="BR153" s="432"/>
      <c r="BS153" s="432"/>
      <c r="BT153" s="432"/>
      <c r="BU153" s="432"/>
      <c r="BV153" s="432"/>
      <c r="BW153" s="432"/>
      <c r="BX153" s="432"/>
      <c r="BY153" s="432"/>
      <c r="BZ153" s="432"/>
      <c r="CA153" s="432"/>
      <c r="CB153" s="432"/>
      <c r="CC153" s="432"/>
      <c r="CD153" s="432"/>
      <c r="CE153" s="432"/>
      <c r="CF153" s="432"/>
      <c r="CG153" s="432"/>
      <c r="CH153" s="432"/>
      <c r="CI153" s="432"/>
      <c r="CJ153" s="432"/>
      <c r="CK153" s="432"/>
      <c r="CL153" s="432"/>
      <c r="CM153" s="432"/>
      <c r="CN153" s="432"/>
      <c r="CO153" s="432"/>
      <c r="CP153" s="432"/>
      <c r="CQ153" s="432"/>
      <c r="CR153" s="432"/>
      <c r="CS153" s="432"/>
      <c r="CT153" s="432"/>
      <c r="CU153" s="432"/>
      <c r="CV153" s="432"/>
      <c r="CW153" s="432"/>
      <c r="CX153" s="432"/>
      <c r="CY153" s="432"/>
      <c r="CZ153" s="432"/>
      <c r="DA153" s="432"/>
      <c r="DB153" s="432"/>
      <c r="DC153" s="432"/>
      <c r="DD153" s="432"/>
      <c r="DE153" s="432"/>
      <c r="DF153" s="432"/>
      <c r="DG153" s="432"/>
      <c r="DH153" s="432"/>
      <c r="DI153" s="432"/>
      <c r="DJ153" s="432"/>
      <c r="DK153" s="432"/>
      <c r="DL153" s="432"/>
      <c r="DM153" s="432"/>
      <c r="DN153" s="432"/>
      <c r="DO153" s="432"/>
      <c r="DP153" s="432"/>
      <c r="DQ153" s="432"/>
      <c r="DR153" s="432"/>
      <c r="DS153" s="432"/>
      <c r="DT153" s="432"/>
      <c r="DU153" s="432"/>
      <c r="DV153" s="432"/>
      <c r="DW153" s="432"/>
      <c r="DX153" s="432"/>
      <c r="DY153" s="432"/>
      <c r="DZ153" s="432"/>
      <c r="EA153" s="432"/>
      <c r="EB153" s="432"/>
      <c r="EC153" s="432"/>
      <c r="ED153" s="432"/>
      <c r="EE153" s="432"/>
      <c r="EF153" s="432"/>
      <c r="EG153" s="432"/>
      <c r="EH153" s="432"/>
      <c r="EI153" s="432"/>
      <c r="EJ153" s="432"/>
      <c r="EK153" s="432"/>
      <c r="EL153" s="432"/>
      <c r="EM153" s="432"/>
      <c r="EN153" s="432"/>
      <c r="EO153" s="432"/>
      <c r="EP153" s="432"/>
      <c r="EQ153" s="432"/>
      <c r="ER153" s="432"/>
      <c r="ES153" s="432"/>
      <c r="ET153" s="432"/>
      <c r="EU153" s="432"/>
      <c r="EV153" s="432"/>
      <c r="EW153" s="432"/>
      <c r="EX153" s="432"/>
      <c r="EY153" s="432"/>
      <c r="EZ153" s="432"/>
      <c r="FA153" s="432"/>
      <c r="FB153" s="432"/>
      <c r="FC153" s="432"/>
      <c r="FD153" s="432"/>
      <c r="FE153" s="432"/>
      <c r="FF153" s="432"/>
      <c r="FG153" s="432"/>
      <c r="FH153" s="432"/>
      <c r="FI153" s="432"/>
      <c r="FJ153" s="432"/>
      <c r="FK153" s="432"/>
      <c r="FL153" s="432"/>
      <c r="FM153" s="432"/>
      <c r="FN153" s="432"/>
      <c r="FO153" s="432"/>
      <c r="FP153" s="432"/>
      <c r="FQ153" s="432"/>
      <c r="FR153" s="432"/>
      <c r="FS153" s="432"/>
      <c r="FT153" s="432"/>
      <c r="FU153" s="432"/>
      <c r="FV153" s="432"/>
      <c r="FW153" s="432"/>
      <c r="FX153" s="432"/>
      <c r="FY153" s="432"/>
      <c r="FZ153" s="432"/>
      <c r="GA153" s="432"/>
      <c r="GB153" s="432"/>
      <c r="GC153" s="432"/>
      <c r="GD153" s="432"/>
      <c r="GE153" s="432"/>
      <c r="GF153" s="432"/>
      <c r="GG153" s="432"/>
      <c r="GH153" s="432"/>
      <c r="GI153" s="432"/>
      <c r="GJ153" s="432"/>
      <c r="GK153" s="432"/>
      <c r="GL153" s="432"/>
      <c r="GM153" s="432"/>
      <c r="GN153" s="432"/>
      <c r="GO153" s="432"/>
      <c r="GP153" s="432"/>
      <c r="GQ153" s="432"/>
      <c r="GR153" s="432"/>
      <c r="GS153" s="432"/>
      <c r="GT153" s="432"/>
      <c r="GU153" s="432"/>
      <c r="GV153" s="432"/>
      <c r="GW153" s="432"/>
      <c r="GX153" s="432"/>
    </row>
    <row r="154" spans="1:206" ht="60.6" hidden="1" customHeight="1">
      <c r="A154" s="121" t="str">
        <f t="shared" ref="A154:A164" si="18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436"/>
      <c r="R154" s="436"/>
      <c r="S154" s="438"/>
      <c r="T154" s="436"/>
      <c r="U154" s="436"/>
      <c r="V154" s="436"/>
    </row>
    <row r="155" spans="1:206" s="114" customFormat="1" hidden="1">
      <c r="A155" s="121" t="str">
        <f t="shared" si="18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" si="19">O155+P155</f>
        <v>0</v>
      </c>
      <c r="O155" s="182"/>
      <c r="P155" s="182"/>
      <c r="Q155" s="436"/>
      <c r="R155" s="436"/>
      <c r="S155" s="438"/>
      <c r="T155" s="436"/>
      <c r="U155" s="436"/>
      <c r="V155" s="436"/>
      <c r="W155" s="432"/>
      <c r="X155" s="432"/>
      <c r="Y155" s="432"/>
      <c r="Z155" s="432"/>
      <c r="AA155" s="432"/>
      <c r="AB155" s="432"/>
      <c r="AC155" s="432"/>
      <c r="AD155" s="432"/>
      <c r="AE155" s="432"/>
      <c r="AF155" s="432"/>
      <c r="AG155" s="432"/>
      <c r="AH155" s="432"/>
      <c r="AI155" s="432"/>
      <c r="AJ155" s="432"/>
      <c r="AK155" s="432"/>
      <c r="AL155" s="432"/>
      <c r="AM155" s="432"/>
      <c r="AN155" s="432"/>
      <c r="AO155" s="432"/>
      <c r="AP155" s="432"/>
      <c r="AQ155" s="432"/>
      <c r="AR155" s="432"/>
      <c r="AS155" s="432"/>
      <c r="AT155" s="432"/>
      <c r="AU155" s="432"/>
      <c r="AV155" s="432"/>
      <c r="AW155" s="432"/>
      <c r="AX155" s="432"/>
      <c r="AY155" s="432"/>
      <c r="AZ155" s="432"/>
      <c r="BA155" s="432"/>
      <c r="BB155" s="432"/>
      <c r="BC155" s="432"/>
      <c r="BD155" s="432"/>
      <c r="BE155" s="432"/>
      <c r="BF155" s="432"/>
      <c r="BG155" s="432"/>
      <c r="BH155" s="432"/>
      <c r="BI155" s="432"/>
      <c r="BJ155" s="432"/>
      <c r="BK155" s="432"/>
      <c r="BL155" s="432"/>
      <c r="BM155" s="432"/>
      <c r="BN155" s="432"/>
      <c r="BO155" s="432"/>
      <c r="BP155" s="432"/>
      <c r="BQ155" s="432"/>
      <c r="BR155" s="432"/>
      <c r="BS155" s="432"/>
      <c r="BT155" s="432"/>
      <c r="BU155" s="432"/>
      <c r="BV155" s="432"/>
      <c r="BW155" s="432"/>
      <c r="BX155" s="432"/>
      <c r="BY155" s="432"/>
      <c r="BZ155" s="432"/>
      <c r="CA155" s="432"/>
      <c r="CB155" s="432"/>
      <c r="CC155" s="432"/>
      <c r="CD155" s="432"/>
      <c r="CE155" s="432"/>
      <c r="CF155" s="432"/>
      <c r="CG155" s="432"/>
      <c r="CH155" s="432"/>
      <c r="CI155" s="432"/>
      <c r="CJ155" s="432"/>
      <c r="CK155" s="432"/>
      <c r="CL155" s="432"/>
      <c r="CM155" s="432"/>
      <c r="CN155" s="432"/>
      <c r="CO155" s="432"/>
      <c r="CP155" s="432"/>
      <c r="CQ155" s="432"/>
      <c r="CR155" s="432"/>
      <c r="CS155" s="432"/>
      <c r="CT155" s="432"/>
      <c r="CU155" s="432"/>
      <c r="CV155" s="432"/>
      <c r="CW155" s="432"/>
      <c r="CX155" s="432"/>
      <c r="CY155" s="432"/>
      <c r="CZ155" s="432"/>
      <c r="DA155" s="432"/>
      <c r="DB155" s="432"/>
      <c r="DC155" s="432"/>
      <c r="DD155" s="432"/>
      <c r="DE155" s="432"/>
      <c r="DF155" s="432"/>
      <c r="DG155" s="432"/>
      <c r="DH155" s="432"/>
      <c r="DI155" s="432"/>
      <c r="DJ155" s="432"/>
      <c r="DK155" s="432"/>
      <c r="DL155" s="432"/>
      <c r="DM155" s="432"/>
      <c r="DN155" s="432"/>
      <c r="DO155" s="432"/>
      <c r="DP155" s="432"/>
      <c r="DQ155" s="432"/>
      <c r="DR155" s="432"/>
      <c r="DS155" s="432"/>
      <c r="DT155" s="432"/>
      <c r="DU155" s="432"/>
      <c r="DV155" s="432"/>
      <c r="DW155" s="432"/>
      <c r="DX155" s="432"/>
      <c r="DY155" s="432"/>
      <c r="DZ155" s="432"/>
      <c r="EA155" s="432"/>
      <c r="EB155" s="432"/>
      <c r="EC155" s="432"/>
      <c r="ED155" s="432"/>
      <c r="EE155" s="432"/>
      <c r="EF155" s="432"/>
      <c r="EG155" s="432"/>
      <c r="EH155" s="432"/>
      <c r="EI155" s="432"/>
      <c r="EJ155" s="432"/>
      <c r="EK155" s="432"/>
      <c r="EL155" s="432"/>
      <c r="EM155" s="432"/>
      <c r="EN155" s="432"/>
      <c r="EO155" s="432"/>
      <c r="EP155" s="432"/>
      <c r="EQ155" s="432"/>
      <c r="ER155" s="432"/>
      <c r="ES155" s="432"/>
      <c r="ET155" s="432"/>
      <c r="EU155" s="432"/>
      <c r="EV155" s="432"/>
      <c r="EW155" s="432"/>
      <c r="EX155" s="432"/>
      <c r="EY155" s="432"/>
      <c r="EZ155" s="432"/>
      <c r="FA155" s="432"/>
      <c r="FB155" s="432"/>
      <c r="FC155" s="432"/>
      <c r="FD155" s="432"/>
      <c r="FE155" s="432"/>
      <c r="FF155" s="432"/>
      <c r="FG155" s="432"/>
      <c r="FH155" s="432"/>
      <c r="FI155" s="432"/>
      <c r="FJ155" s="432"/>
      <c r="FK155" s="432"/>
      <c r="FL155" s="432"/>
      <c r="FM155" s="432"/>
      <c r="FN155" s="432"/>
      <c r="FO155" s="432"/>
      <c r="FP155" s="432"/>
      <c r="FQ155" s="432"/>
      <c r="FR155" s="432"/>
      <c r="FS155" s="432"/>
      <c r="FT155" s="432"/>
      <c r="FU155" s="432"/>
      <c r="FV155" s="432"/>
      <c r="FW155" s="432"/>
      <c r="FX155" s="432"/>
      <c r="FY155" s="432"/>
      <c r="FZ155" s="432"/>
      <c r="GA155" s="432"/>
      <c r="GB155" s="432"/>
      <c r="GC155" s="432"/>
      <c r="GD155" s="432"/>
      <c r="GE155" s="432"/>
      <c r="GF155" s="432"/>
      <c r="GG155" s="432"/>
      <c r="GH155" s="432"/>
      <c r="GI155" s="432"/>
      <c r="GJ155" s="432"/>
      <c r="GK155" s="432"/>
      <c r="GL155" s="432"/>
      <c r="GM155" s="432"/>
      <c r="GN155" s="432"/>
      <c r="GO155" s="432"/>
      <c r="GP155" s="432"/>
      <c r="GQ155" s="432"/>
      <c r="GR155" s="432"/>
      <c r="GS155" s="432"/>
      <c r="GT155" s="432"/>
      <c r="GU155" s="432"/>
      <c r="GV155" s="432"/>
      <c r="GW155" s="432"/>
      <c r="GX155" s="432"/>
    </row>
    <row r="156" spans="1:206" hidden="1">
      <c r="A156" s="121" t="str">
        <f t="shared" si="18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ref="N156:N158" si="20">O156+P156</f>
        <v>0</v>
      </c>
      <c r="O156" s="182"/>
      <c r="P156" s="182"/>
      <c r="Q156" s="436"/>
      <c r="R156" s="436"/>
      <c r="S156" s="438"/>
      <c r="T156" s="436"/>
      <c r="U156" s="436"/>
      <c r="V156" s="436"/>
    </row>
    <row r="157" spans="1:206" ht="37.9" hidden="1" customHeight="1">
      <c r="A157" s="121" t="str">
        <f t="shared" si="18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436"/>
      <c r="R157" s="436"/>
      <c r="S157" s="438"/>
      <c r="T157" s="436"/>
      <c r="U157" s="436"/>
      <c r="V157" s="436"/>
    </row>
    <row r="158" spans="1:206" s="114" customFormat="1" hidden="1">
      <c r="A158" s="121" t="str">
        <f t="shared" si="18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/>
      <c r="P158" s="182"/>
      <c r="Q158" s="436"/>
      <c r="R158" s="436"/>
      <c r="S158" s="438"/>
      <c r="T158" s="436"/>
      <c r="U158" s="436"/>
      <c r="V158" s="436"/>
      <c r="W158" s="432"/>
      <c r="X158" s="432"/>
      <c r="Y158" s="432"/>
      <c r="Z158" s="432"/>
      <c r="AA158" s="432"/>
      <c r="AB158" s="432"/>
      <c r="AC158" s="432"/>
      <c r="AD158" s="432"/>
      <c r="AE158" s="432"/>
      <c r="AF158" s="432"/>
      <c r="AG158" s="432"/>
      <c r="AH158" s="432"/>
      <c r="AI158" s="432"/>
      <c r="AJ158" s="432"/>
      <c r="AK158" s="432"/>
      <c r="AL158" s="432"/>
      <c r="AM158" s="432"/>
      <c r="AN158" s="432"/>
      <c r="AO158" s="432"/>
      <c r="AP158" s="432"/>
      <c r="AQ158" s="432"/>
      <c r="AR158" s="432"/>
      <c r="AS158" s="432"/>
      <c r="AT158" s="432"/>
      <c r="AU158" s="432"/>
      <c r="AV158" s="432"/>
      <c r="AW158" s="432"/>
      <c r="AX158" s="432"/>
      <c r="AY158" s="432"/>
      <c r="AZ158" s="432"/>
      <c r="BA158" s="432"/>
      <c r="BB158" s="432"/>
      <c r="BC158" s="432"/>
      <c r="BD158" s="432"/>
      <c r="BE158" s="432"/>
      <c r="BF158" s="432"/>
      <c r="BG158" s="432"/>
      <c r="BH158" s="432"/>
      <c r="BI158" s="432"/>
      <c r="BJ158" s="432"/>
      <c r="BK158" s="432"/>
      <c r="BL158" s="432"/>
      <c r="BM158" s="432"/>
      <c r="BN158" s="432"/>
      <c r="BO158" s="432"/>
      <c r="BP158" s="432"/>
      <c r="BQ158" s="432"/>
      <c r="BR158" s="432"/>
      <c r="BS158" s="432"/>
      <c r="BT158" s="432"/>
      <c r="BU158" s="432"/>
      <c r="BV158" s="432"/>
      <c r="BW158" s="432"/>
      <c r="BX158" s="432"/>
      <c r="BY158" s="432"/>
      <c r="BZ158" s="432"/>
      <c r="CA158" s="432"/>
      <c r="CB158" s="432"/>
      <c r="CC158" s="432"/>
      <c r="CD158" s="432"/>
      <c r="CE158" s="432"/>
      <c r="CF158" s="432"/>
      <c r="CG158" s="432"/>
      <c r="CH158" s="432"/>
      <c r="CI158" s="432"/>
      <c r="CJ158" s="432"/>
      <c r="CK158" s="432"/>
      <c r="CL158" s="432"/>
      <c r="CM158" s="432"/>
      <c r="CN158" s="432"/>
      <c r="CO158" s="432"/>
      <c r="CP158" s="432"/>
      <c r="CQ158" s="432"/>
      <c r="CR158" s="432"/>
      <c r="CS158" s="432"/>
      <c r="CT158" s="432"/>
      <c r="CU158" s="432"/>
      <c r="CV158" s="432"/>
      <c r="CW158" s="432"/>
      <c r="CX158" s="432"/>
      <c r="CY158" s="432"/>
      <c r="CZ158" s="432"/>
      <c r="DA158" s="432"/>
      <c r="DB158" s="432"/>
      <c r="DC158" s="432"/>
      <c r="DD158" s="432"/>
      <c r="DE158" s="432"/>
      <c r="DF158" s="432"/>
      <c r="DG158" s="432"/>
      <c r="DH158" s="432"/>
      <c r="DI158" s="432"/>
      <c r="DJ158" s="432"/>
      <c r="DK158" s="432"/>
      <c r="DL158" s="432"/>
      <c r="DM158" s="432"/>
      <c r="DN158" s="432"/>
      <c r="DO158" s="432"/>
      <c r="DP158" s="432"/>
      <c r="DQ158" s="432"/>
      <c r="DR158" s="432"/>
      <c r="DS158" s="432"/>
      <c r="DT158" s="432"/>
      <c r="DU158" s="432"/>
      <c r="DV158" s="432"/>
      <c r="DW158" s="432"/>
      <c r="DX158" s="432"/>
      <c r="DY158" s="432"/>
      <c r="DZ158" s="432"/>
      <c r="EA158" s="432"/>
      <c r="EB158" s="432"/>
      <c r="EC158" s="432"/>
      <c r="ED158" s="432"/>
      <c r="EE158" s="432"/>
      <c r="EF158" s="432"/>
      <c r="EG158" s="432"/>
      <c r="EH158" s="432"/>
      <c r="EI158" s="432"/>
      <c r="EJ158" s="432"/>
      <c r="EK158" s="432"/>
      <c r="EL158" s="432"/>
      <c r="EM158" s="432"/>
      <c r="EN158" s="432"/>
      <c r="EO158" s="432"/>
      <c r="EP158" s="432"/>
      <c r="EQ158" s="432"/>
      <c r="ER158" s="432"/>
      <c r="ES158" s="432"/>
      <c r="ET158" s="432"/>
      <c r="EU158" s="432"/>
      <c r="EV158" s="432"/>
      <c r="EW158" s="432"/>
      <c r="EX158" s="432"/>
      <c r="EY158" s="432"/>
      <c r="EZ158" s="432"/>
      <c r="FA158" s="432"/>
      <c r="FB158" s="432"/>
      <c r="FC158" s="432"/>
      <c r="FD158" s="432"/>
      <c r="FE158" s="432"/>
      <c r="FF158" s="432"/>
      <c r="FG158" s="432"/>
      <c r="FH158" s="432"/>
      <c r="FI158" s="432"/>
      <c r="FJ158" s="432"/>
      <c r="FK158" s="432"/>
      <c r="FL158" s="432"/>
      <c r="FM158" s="432"/>
      <c r="FN158" s="432"/>
      <c r="FO158" s="432"/>
      <c r="FP158" s="432"/>
      <c r="FQ158" s="432"/>
      <c r="FR158" s="432"/>
      <c r="FS158" s="432"/>
      <c r="FT158" s="432"/>
      <c r="FU158" s="432"/>
      <c r="FV158" s="432"/>
      <c r="FW158" s="432"/>
      <c r="FX158" s="432"/>
      <c r="FY158" s="432"/>
      <c r="FZ158" s="432"/>
      <c r="GA158" s="432"/>
      <c r="GB158" s="432"/>
      <c r="GC158" s="432"/>
      <c r="GD158" s="432"/>
      <c r="GE158" s="432"/>
      <c r="GF158" s="432"/>
      <c r="GG158" s="432"/>
      <c r="GH158" s="432"/>
      <c r="GI158" s="432"/>
      <c r="GJ158" s="432"/>
      <c r="GK158" s="432"/>
      <c r="GL158" s="432"/>
      <c r="GM158" s="432"/>
      <c r="GN158" s="432"/>
      <c r="GO158" s="432"/>
      <c r="GP158" s="432"/>
      <c r="GQ158" s="432"/>
      <c r="GR158" s="432"/>
      <c r="GS158" s="432"/>
      <c r="GT158" s="432"/>
      <c r="GU158" s="432"/>
      <c r="GV158" s="432"/>
      <c r="GW158" s="432"/>
      <c r="GX158" s="432"/>
    </row>
    <row r="159" spans="1:206" ht="73.900000000000006" hidden="1" customHeight="1">
      <c r="A159" s="121" t="str">
        <f t="shared" si="18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436"/>
      <c r="R159" s="436"/>
      <c r="S159" s="438"/>
      <c r="T159" s="436"/>
      <c r="U159" s="436"/>
      <c r="V159" s="436"/>
    </row>
    <row r="160" spans="1:206" s="114" customFormat="1" hidden="1">
      <c r="A160" s="121" t="str">
        <f t="shared" si="18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9"/>
      <c r="P160" s="309">
        <v>0</v>
      </c>
      <c r="Q160" s="436"/>
      <c r="R160" s="436"/>
      <c r="S160" s="438"/>
      <c r="T160" s="436"/>
      <c r="U160" s="436"/>
      <c r="V160" s="436"/>
      <c r="W160" s="432"/>
      <c r="X160" s="432"/>
      <c r="Y160" s="432"/>
      <c r="Z160" s="432"/>
      <c r="AA160" s="432"/>
      <c r="AB160" s="432"/>
      <c r="AC160" s="432"/>
      <c r="AD160" s="432"/>
      <c r="AE160" s="432"/>
      <c r="AF160" s="432"/>
      <c r="AG160" s="432"/>
      <c r="AH160" s="432"/>
      <c r="AI160" s="432"/>
      <c r="AJ160" s="432"/>
      <c r="AK160" s="432"/>
      <c r="AL160" s="432"/>
      <c r="AM160" s="432"/>
      <c r="AN160" s="432"/>
      <c r="AO160" s="432"/>
      <c r="AP160" s="432"/>
      <c r="AQ160" s="432"/>
      <c r="AR160" s="432"/>
      <c r="AS160" s="432"/>
      <c r="AT160" s="432"/>
      <c r="AU160" s="432"/>
      <c r="AV160" s="432"/>
      <c r="AW160" s="432"/>
      <c r="AX160" s="432"/>
      <c r="AY160" s="432"/>
      <c r="AZ160" s="432"/>
      <c r="BA160" s="432"/>
      <c r="BB160" s="432"/>
      <c r="BC160" s="432"/>
      <c r="BD160" s="432"/>
      <c r="BE160" s="432"/>
      <c r="BF160" s="432"/>
      <c r="BG160" s="432"/>
      <c r="BH160" s="432"/>
      <c r="BI160" s="432"/>
      <c r="BJ160" s="432"/>
      <c r="BK160" s="432"/>
      <c r="BL160" s="432"/>
      <c r="BM160" s="432"/>
      <c r="BN160" s="432"/>
      <c r="BO160" s="432"/>
      <c r="BP160" s="432"/>
      <c r="BQ160" s="432"/>
      <c r="BR160" s="432"/>
      <c r="BS160" s="432"/>
      <c r="BT160" s="432"/>
      <c r="BU160" s="432"/>
      <c r="BV160" s="432"/>
      <c r="BW160" s="432"/>
      <c r="BX160" s="432"/>
      <c r="BY160" s="432"/>
      <c r="BZ160" s="432"/>
      <c r="CA160" s="432"/>
      <c r="CB160" s="432"/>
      <c r="CC160" s="432"/>
      <c r="CD160" s="432"/>
      <c r="CE160" s="432"/>
      <c r="CF160" s="432"/>
      <c r="CG160" s="432"/>
      <c r="CH160" s="432"/>
      <c r="CI160" s="432"/>
      <c r="CJ160" s="432"/>
      <c r="CK160" s="432"/>
      <c r="CL160" s="432"/>
      <c r="CM160" s="432"/>
      <c r="CN160" s="432"/>
      <c r="CO160" s="432"/>
      <c r="CP160" s="432"/>
      <c r="CQ160" s="432"/>
      <c r="CR160" s="432"/>
      <c r="CS160" s="432"/>
      <c r="CT160" s="432"/>
      <c r="CU160" s="432"/>
      <c r="CV160" s="432"/>
      <c r="CW160" s="432"/>
      <c r="CX160" s="432"/>
      <c r="CY160" s="432"/>
      <c r="CZ160" s="432"/>
      <c r="DA160" s="432"/>
      <c r="DB160" s="432"/>
      <c r="DC160" s="432"/>
      <c r="DD160" s="432"/>
      <c r="DE160" s="432"/>
      <c r="DF160" s="432"/>
      <c r="DG160" s="432"/>
      <c r="DH160" s="432"/>
      <c r="DI160" s="432"/>
      <c r="DJ160" s="432"/>
      <c r="DK160" s="432"/>
      <c r="DL160" s="432"/>
      <c r="DM160" s="432"/>
      <c r="DN160" s="432"/>
      <c r="DO160" s="432"/>
      <c r="DP160" s="432"/>
      <c r="DQ160" s="432"/>
      <c r="DR160" s="432"/>
      <c r="DS160" s="432"/>
      <c r="DT160" s="432"/>
      <c r="DU160" s="432"/>
      <c r="DV160" s="432"/>
      <c r="DW160" s="432"/>
      <c r="DX160" s="432"/>
      <c r="DY160" s="432"/>
      <c r="DZ160" s="432"/>
      <c r="EA160" s="432"/>
      <c r="EB160" s="432"/>
      <c r="EC160" s="432"/>
      <c r="ED160" s="432"/>
      <c r="EE160" s="432"/>
      <c r="EF160" s="432"/>
      <c r="EG160" s="432"/>
      <c r="EH160" s="432"/>
      <c r="EI160" s="432"/>
      <c r="EJ160" s="432"/>
      <c r="EK160" s="432"/>
      <c r="EL160" s="432"/>
      <c r="EM160" s="432"/>
      <c r="EN160" s="432"/>
      <c r="EO160" s="432"/>
      <c r="EP160" s="432"/>
      <c r="EQ160" s="432"/>
      <c r="ER160" s="432"/>
      <c r="ES160" s="432"/>
      <c r="ET160" s="432"/>
      <c r="EU160" s="432"/>
      <c r="EV160" s="432"/>
      <c r="EW160" s="432"/>
      <c r="EX160" s="432"/>
      <c r="EY160" s="432"/>
      <c r="EZ160" s="432"/>
      <c r="FA160" s="432"/>
      <c r="FB160" s="432"/>
      <c r="FC160" s="432"/>
      <c r="FD160" s="432"/>
      <c r="FE160" s="432"/>
      <c r="FF160" s="432"/>
      <c r="FG160" s="432"/>
      <c r="FH160" s="432"/>
      <c r="FI160" s="432"/>
      <c r="FJ160" s="432"/>
      <c r="FK160" s="432"/>
      <c r="FL160" s="432"/>
      <c r="FM160" s="432"/>
      <c r="FN160" s="432"/>
      <c r="FO160" s="432"/>
      <c r="FP160" s="432"/>
      <c r="FQ160" s="432"/>
      <c r="FR160" s="432"/>
      <c r="FS160" s="432"/>
      <c r="FT160" s="432"/>
      <c r="FU160" s="432"/>
      <c r="FV160" s="432"/>
      <c r="FW160" s="432"/>
      <c r="FX160" s="432"/>
      <c r="FY160" s="432"/>
      <c r="FZ160" s="432"/>
      <c r="GA160" s="432"/>
      <c r="GB160" s="432"/>
      <c r="GC160" s="432"/>
      <c r="GD160" s="432"/>
      <c r="GE160" s="432"/>
      <c r="GF160" s="432"/>
      <c r="GG160" s="432"/>
      <c r="GH160" s="432"/>
      <c r="GI160" s="432"/>
      <c r="GJ160" s="432"/>
      <c r="GK160" s="432"/>
      <c r="GL160" s="432"/>
      <c r="GM160" s="432"/>
      <c r="GN160" s="432"/>
      <c r="GO160" s="432"/>
      <c r="GP160" s="432"/>
      <c r="GQ160" s="432"/>
      <c r="GR160" s="432"/>
      <c r="GS160" s="432"/>
      <c r="GT160" s="432"/>
      <c r="GU160" s="432"/>
      <c r="GV160" s="432"/>
      <c r="GW160" s="432"/>
      <c r="GX160" s="432"/>
    </row>
    <row r="161" spans="1:206" s="114" customFormat="1" ht="84.6" hidden="1" customHeight="1">
      <c r="A161" s="121" t="str">
        <f t="shared" si="18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436"/>
      <c r="R161" s="436"/>
      <c r="S161" s="438"/>
      <c r="T161" s="436"/>
      <c r="U161" s="436"/>
      <c r="V161" s="436"/>
      <c r="W161" s="432"/>
      <c r="X161" s="432"/>
      <c r="Y161" s="432"/>
      <c r="Z161" s="432"/>
      <c r="AA161" s="432"/>
      <c r="AB161" s="432"/>
      <c r="AC161" s="432"/>
      <c r="AD161" s="432"/>
      <c r="AE161" s="432"/>
      <c r="AF161" s="432"/>
      <c r="AG161" s="432"/>
      <c r="AH161" s="432"/>
      <c r="AI161" s="432"/>
      <c r="AJ161" s="432"/>
      <c r="AK161" s="432"/>
      <c r="AL161" s="432"/>
      <c r="AM161" s="432"/>
      <c r="AN161" s="432"/>
      <c r="AO161" s="432"/>
      <c r="AP161" s="432"/>
      <c r="AQ161" s="432"/>
      <c r="AR161" s="432"/>
      <c r="AS161" s="432"/>
      <c r="AT161" s="432"/>
      <c r="AU161" s="432"/>
      <c r="AV161" s="432"/>
      <c r="AW161" s="432"/>
      <c r="AX161" s="432"/>
      <c r="AY161" s="432"/>
      <c r="AZ161" s="432"/>
      <c r="BA161" s="432"/>
      <c r="BB161" s="432"/>
      <c r="BC161" s="432"/>
      <c r="BD161" s="432"/>
      <c r="BE161" s="432"/>
      <c r="BF161" s="432"/>
      <c r="BG161" s="432"/>
      <c r="BH161" s="432"/>
      <c r="BI161" s="432"/>
      <c r="BJ161" s="432"/>
      <c r="BK161" s="432"/>
      <c r="BL161" s="432"/>
      <c r="BM161" s="432"/>
      <c r="BN161" s="432"/>
      <c r="BO161" s="432"/>
      <c r="BP161" s="432"/>
      <c r="BQ161" s="432"/>
      <c r="BR161" s="432"/>
      <c r="BS161" s="432"/>
      <c r="BT161" s="432"/>
      <c r="BU161" s="432"/>
      <c r="BV161" s="432"/>
      <c r="BW161" s="432"/>
      <c r="BX161" s="432"/>
      <c r="BY161" s="432"/>
      <c r="BZ161" s="432"/>
      <c r="CA161" s="432"/>
      <c r="CB161" s="432"/>
      <c r="CC161" s="432"/>
      <c r="CD161" s="432"/>
      <c r="CE161" s="432"/>
      <c r="CF161" s="432"/>
      <c r="CG161" s="432"/>
      <c r="CH161" s="432"/>
      <c r="CI161" s="432"/>
      <c r="CJ161" s="432"/>
      <c r="CK161" s="432"/>
      <c r="CL161" s="432"/>
      <c r="CM161" s="432"/>
      <c r="CN161" s="432"/>
      <c r="CO161" s="432"/>
      <c r="CP161" s="432"/>
      <c r="CQ161" s="432"/>
      <c r="CR161" s="432"/>
      <c r="CS161" s="432"/>
      <c r="CT161" s="432"/>
      <c r="CU161" s="432"/>
      <c r="CV161" s="432"/>
      <c r="CW161" s="432"/>
      <c r="CX161" s="432"/>
      <c r="CY161" s="432"/>
      <c r="CZ161" s="432"/>
      <c r="DA161" s="432"/>
      <c r="DB161" s="432"/>
      <c r="DC161" s="432"/>
      <c r="DD161" s="432"/>
      <c r="DE161" s="432"/>
      <c r="DF161" s="432"/>
      <c r="DG161" s="432"/>
      <c r="DH161" s="432"/>
      <c r="DI161" s="432"/>
      <c r="DJ161" s="432"/>
      <c r="DK161" s="432"/>
      <c r="DL161" s="432"/>
      <c r="DM161" s="432"/>
      <c r="DN161" s="432"/>
      <c r="DO161" s="432"/>
      <c r="DP161" s="432"/>
      <c r="DQ161" s="432"/>
      <c r="DR161" s="432"/>
      <c r="DS161" s="432"/>
      <c r="DT161" s="432"/>
      <c r="DU161" s="432"/>
      <c r="DV161" s="432"/>
      <c r="DW161" s="432"/>
      <c r="DX161" s="432"/>
      <c r="DY161" s="432"/>
      <c r="DZ161" s="432"/>
      <c r="EA161" s="432"/>
      <c r="EB161" s="432"/>
      <c r="EC161" s="432"/>
      <c r="ED161" s="432"/>
      <c r="EE161" s="432"/>
      <c r="EF161" s="432"/>
      <c r="EG161" s="432"/>
      <c r="EH161" s="432"/>
      <c r="EI161" s="432"/>
      <c r="EJ161" s="432"/>
      <c r="EK161" s="432"/>
      <c r="EL161" s="432"/>
      <c r="EM161" s="432"/>
      <c r="EN161" s="432"/>
      <c r="EO161" s="432"/>
      <c r="EP161" s="432"/>
      <c r="EQ161" s="432"/>
      <c r="ER161" s="432"/>
      <c r="ES161" s="432"/>
      <c r="ET161" s="432"/>
      <c r="EU161" s="432"/>
      <c r="EV161" s="432"/>
      <c r="EW161" s="432"/>
      <c r="EX161" s="432"/>
      <c r="EY161" s="432"/>
      <c r="EZ161" s="432"/>
      <c r="FA161" s="432"/>
      <c r="FB161" s="432"/>
      <c r="FC161" s="432"/>
      <c r="FD161" s="432"/>
      <c r="FE161" s="432"/>
      <c r="FF161" s="432"/>
      <c r="FG161" s="432"/>
      <c r="FH161" s="432"/>
      <c r="FI161" s="432"/>
      <c r="FJ161" s="432"/>
      <c r="FK161" s="432"/>
      <c r="FL161" s="432"/>
      <c r="FM161" s="432"/>
      <c r="FN161" s="432"/>
      <c r="FO161" s="432"/>
      <c r="FP161" s="432"/>
      <c r="FQ161" s="432"/>
      <c r="FR161" s="432"/>
      <c r="FS161" s="432"/>
      <c r="FT161" s="432"/>
      <c r="FU161" s="432"/>
      <c r="FV161" s="432"/>
      <c r="FW161" s="432"/>
      <c r="FX161" s="432"/>
      <c r="FY161" s="432"/>
      <c r="FZ161" s="432"/>
      <c r="GA161" s="432"/>
      <c r="GB161" s="432"/>
      <c r="GC161" s="432"/>
      <c r="GD161" s="432"/>
      <c r="GE161" s="432"/>
      <c r="GF161" s="432"/>
      <c r="GG161" s="432"/>
      <c r="GH161" s="432"/>
      <c r="GI161" s="432"/>
      <c r="GJ161" s="432"/>
      <c r="GK161" s="432"/>
      <c r="GL161" s="432"/>
      <c r="GM161" s="432"/>
      <c r="GN161" s="432"/>
      <c r="GO161" s="432"/>
      <c r="GP161" s="432"/>
      <c r="GQ161" s="432"/>
      <c r="GR161" s="432"/>
      <c r="GS161" s="432"/>
      <c r="GT161" s="432"/>
      <c r="GU161" s="432"/>
      <c r="GV161" s="432"/>
      <c r="GW161" s="432"/>
      <c r="GX161" s="432"/>
    </row>
    <row r="162" spans="1:206" hidden="1">
      <c r="A162" s="121" t="str">
        <f t="shared" si="18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9"/>
      <c r="P162" s="309">
        <v>0</v>
      </c>
      <c r="Q162" s="436"/>
      <c r="R162" s="436"/>
      <c r="S162" s="438"/>
      <c r="T162" s="436"/>
      <c r="U162" s="436"/>
      <c r="V162" s="436"/>
    </row>
    <row r="163" spans="1:206" ht="42.6" hidden="1" customHeight="1">
      <c r="A163" s="121" t="str">
        <f t="shared" si="18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436"/>
      <c r="R163" s="436"/>
      <c r="S163" s="438"/>
      <c r="T163" s="436"/>
      <c r="U163" s="436"/>
      <c r="V163" s="436"/>
    </row>
    <row r="164" spans="1:206" s="114" customFormat="1" ht="25.5" hidden="1">
      <c r="A164" s="121" t="str">
        <f t="shared" si="18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/>
      <c r="P164" s="182"/>
      <c r="Q164" s="436"/>
      <c r="R164" s="436"/>
      <c r="S164" s="438"/>
      <c r="T164" s="436"/>
      <c r="U164" s="436"/>
      <c r="V164" s="436"/>
      <c r="W164" s="432"/>
      <c r="X164" s="432"/>
      <c r="Y164" s="432"/>
      <c r="Z164" s="432"/>
      <c r="AA164" s="432"/>
      <c r="AB164" s="432"/>
      <c r="AC164" s="432"/>
      <c r="AD164" s="432"/>
      <c r="AE164" s="432"/>
      <c r="AF164" s="432"/>
      <c r="AG164" s="432"/>
      <c r="AH164" s="432"/>
      <c r="AI164" s="432"/>
      <c r="AJ164" s="432"/>
      <c r="AK164" s="432"/>
      <c r="AL164" s="432"/>
      <c r="AM164" s="432"/>
      <c r="AN164" s="432"/>
      <c r="AO164" s="432"/>
      <c r="AP164" s="432"/>
      <c r="AQ164" s="432"/>
      <c r="AR164" s="432"/>
      <c r="AS164" s="432"/>
      <c r="AT164" s="432"/>
      <c r="AU164" s="432"/>
      <c r="AV164" s="432"/>
      <c r="AW164" s="432"/>
      <c r="AX164" s="432"/>
      <c r="AY164" s="432"/>
      <c r="AZ164" s="432"/>
      <c r="BA164" s="432"/>
      <c r="BB164" s="432"/>
      <c r="BC164" s="432"/>
      <c r="BD164" s="432"/>
      <c r="BE164" s="432"/>
      <c r="BF164" s="432"/>
      <c r="BG164" s="432"/>
      <c r="BH164" s="432"/>
      <c r="BI164" s="432"/>
      <c r="BJ164" s="432"/>
      <c r="BK164" s="432"/>
      <c r="BL164" s="432"/>
      <c r="BM164" s="432"/>
      <c r="BN164" s="432"/>
      <c r="BO164" s="432"/>
      <c r="BP164" s="432"/>
      <c r="BQ164" s="432"/>
      <c r="BR164" s="432"/>
      <c r="BS164" s="432"/>
      <c r="BT164" s="432"/>
      <c r="BU164" s="432"/>
      <c r="BV164" s="432"/>
      <c r="BW164" s="432"/>
      <c r="BX164" s="432"/>
      <c r="BY164" s="432"/>
      <c r="BZ164" s="432"/>
      <c r="CA164" s="432"/>
      <c r="CB164" s="432"/>
      <c r="CC164" s="432"/>
      <c r="CD164" s="432"/>
      <c r="CE164" s="432"/>
      <c r="CF164" s="432"/>
      <c r="CG164" s="432"/>
      <c r="CH164" s="432"/>
      <c r="CI164" s="432"/>
      <c r="CJ164" s="432"/>
      <c r="CK164" s="432"/>
      <c r="CL164" s="432"/>
      <c r="CM164" s="432"/>
      <c r="CN164" s="432"/>
      <c r="CO164" s="432"/>
      <c r="CP164" s="432"/>
      <c r="CQ164" s="432"/>
      <c r="CR164" s="432"/>
      <c r="CS164" s="432"/>
      <c r="CT164" s="432"/>
      <c r="CU164" s="432"/>
      <c r="CV164" s="432"/>
      <c r="CW164" s="432"/>
      <c r="CX164" s="432"/>
      <c r="CY164" s="432"/>
      <c r="CZ164" s="432"/>
      <c r="DA164" s="432"/>
      <c r="DB164" s="432"/>
      <c r="DC164" s="432"/>
      <c r="DD164" s="432"/>
      <c r="DE164" s="432"/>
      <c r="DF164" s="432"/>
      <c r="DG164" s="432"/>
      <c r="DH164" s="432"/>
      <c r="DI164" s="432"/>
      <c r="DJ164" s="432"/>
      <c r="DK164" s="432"/>
      <c r="DL164" s="432"/>
      <c r="DM164" s="432"/>
      <c r="DN164" s="432"/>
      <c r="DO164" s="432"/>
      <c r="DP164" s="432"/>
      <c r="DQ164" s="432"/>
      <c r="DR164" s="432"/>
      <c r="DS164" s="432"/>
      <c r="DT164" s="432"/>
      <c r="DU164" s="432"/>
      <c r="DV164" s="432"/>
      <c r="DW164" s="432"/>
      <c r="DX164" s="432"/>
      <c r="DY164" s="432"/>
      <c r="DZ164" s="432"/>
      <c r="EA164" s="432"/>
      <c r="EB164" s="432"/>
      <c r="EC164" s="432"/>
      <c r="ED164" s="432"/>
      <c r="EE164" s="432"/>
      <c r="EF164" s="432"/>
      <c r="EG164" s="432"/>
      <c r="EH164" s="432"/>
      <c r="EI164" s="432"/>
      <c r="EJ164" s="432"/>
      <c r="EK164" s="432"/>
      <c r="EL164" s="432"/>
      <c r="EM164" s="432"/>
      <c r="EN164" s="432"/>
      <c r="EO164" s="432"/>
      <c r="EP164" s="432"/>
      <c r="EQ164" s="432"/>
      <c r="ER164" s="432"/>
      <c r="ES164" s="432"/>
      <c r="ET164" s="432"/>
      <c r="EU164" s="432"/>
      <c r="EV164" s="432"/>
      <c r="EW164" s="432"/>
      <c r="EX164" s="432"/>
      <c r="EY164" s="432"/>
      <c r="EZ164" s="432"/>
      <c r="FA164" s="432"/>
      <c r="FB164" s="432"/>
      <c r="FC164" s="432"/>
      <c r="FD164" s="432"/>
      <c r="FE164" s="432"/>
      <c r="FF164" s="432"/>
      <c r="FG164" s="432"/>
      <c r="FH164" s="432"/>
      <c r="FI164" s="432"/>
      <c r="FJ164" s="432"/>
      <c r="FK164" s="432"/>
      <c r="FL164" s="432"/>
      <c r="FM164" s="432"/>
      <c r="FN164" s="432"/>
      <c r="FO164" s="432"/>
      <c r="FP164" s="432"/>
      <c r="FQ164" s="432"/>
      <c r="FR164" s="432"/>
      <c r="FS164" s="432"/>
      <c r="FT164" s="432"/>
      <c r="FU164" s="432"/>
      <c r="FV164" s="432"/>
      <c r="FW164" s="432"/>
      <c r="FX164" s="432"/>
      <c r="FY164" s="432"/>
      <c r="FZ164" s="432"/>
      <c r="GA164" s="432"/>
      <c r="GB164" s="432"/>
      <c r="GC164" s="432"/>
      <c r="GD164" s="432"/>
      <c r="GE164" s="432"/>
      <c r="GF164" s="432"/>
      <c r="GG164" s="432"/>
      <c r="GH164" s="432"/>
      <c r="GI164" s="432"/>
      <c r="GJ164" s="432"/>
      <c r="GK164" s="432"/>
      <c r="GL164" s="432"/>
      <c r="GM164" s="432"/>
      <c r="GN164" s="432"/>
      <c r="GO164" s="432"/>
      <c r="GP164" s="432"/>
      <c r="GQ164" s="432"/>
      <c r="GR164" s="432"/>
      <c r="GS164" s="432"/>
      <c r="GT164" s="432"/>
      <c r="GU164" s="432"/>
      <c r="GV164" s="432"/>
      <c r="GW164" s="432"/>
      <c r="GX164" s="432"/>
    </row>
    <row r="165" spans="1:206" ht="27" hidden="1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436"/>
      <c r="R165" s="436"/>
      <c r="S165" s="438"/>
      <c r="T165" s="436"/>
      <c r="U165" s="436"/>
      <c r="V165" s="436"/>
    </row>
    <row r="166" spans="1:206" hidden="1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436"/>
      <c r="R166" s="436"/>
      <c r="S166" s="438"/>
      <c r="T166" s="436"/>
      <c r="U166" s="436"/>
      <c r="V166" s="436"/>
    </row>
    <row r="167" spans="1:206" s="114" customFormat="1" hidden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436"/>
      <c r="R167" s="436"/>
      <c r="S167" s="438"/>
      <c r="T167" s="436"/>
      <c r="U167" s="436"/>
      <c r="V167" s="436"/>
      <c r="W167" s="432"/>
      <c r="X167" s="432"/>
      <c r="Y167" s="432"/>
      <c r="Z167" s="432"/>
      <c r="AA167" s="432"/>
      <c r="AB167" s="432"/>
      <c r="AC167" s="432"/>
      <c r="AD167" s="432"/>
      <c r="AE167" s="432"/>
      <c r="AF167" s="432"/>
      <c r="AG167" s="432"/>
      <c r="AH167" s="432"/>
      <c r="AI167" s="432"/>
      <c r="AJ167" s="432"/>
      <c r="AK167" s="432"/>
      <c r="AL167" s="432"/>
      <c r="AM167" s="432"/>
      <c r="AN167" s="432"/>
      <c r="AO167" s="432"/>
      <c r="AP167" s="432"/>
      <c r="AQ167" s="432"/>
      <c r="AR167" s="432"/>
      <c r="AS167" s="432"/>
      <c r="AT167" s="432"/>
      <c r="AU167" s="432"/>
      <c r="AV167" s="432"/>
      <c r="AW167" s="432"/>
      <c r="AX167" s="432"/>
      <c r="AY167" s="432"/>
      <c r="AZ167" s="432"/>
      <c r="BA167" s="432"/>
      <c r="BB167" s="432"/>
      <c r="BC167" s="432"/>
      <c r="BD167" s="432"/>
      <c r="BE167" s="432"/>
      <c r="BF167" s="432"/>
      <c r="BG167" s="432"/>
      <c r="BH167" s="432"/>
      <c r="BI167" s="432"/>
      <c r="BJ167" s="432"/>
      <c r="BK167" s="432"/>
      <c r="BL167" s="432"/>
      <c r="BM167" s="432"/>
      <c r="BN167" s="432"/>
      <c r="BO167" s="432"/>
      <c r="BP167" s="432"/>
      <c r="BQ167" s="432"/>
      <c r="BR167" s="432"/>
      <c r="BS167" s="432"/>
      <c r="BT167" s="432"/>
      <c r="BU167" s="432"/>
      <c r="BV167" s="432"/>
      <c r="BW167" s="432"/>
      <c r="BX167" s="432"/>
      <c r="BY167" s="432"/>
      <c r="BZ167" s="432"/>
      <c r="CA167" s="432"/>
      <c r="CB167" s="432"/>
      <c r="CC167" s="432"/>
      <c r="CD167" s="432"/>
      <c r="CE167" s="432"/>
      <c r="CF167" s="432"/>
      <c r="CG167" s="432"/>
      <c r="CH167" s="432"/>
      <c r="CI167" s="432"/>
      <c r="CJ167" s="432"/>
      <c r="CK167" s="432"/>
      <c r="CL167" s="432"/>
      <c r="CM167" s="432"/>
      <c r="CN167" s="432"/>
      <c r="CO167" s="432"/>
      <c r="CP167" s="432"/>
      <c r="CQ167" s="432"/>
      <c r="CR167" s="432"/>
      <c r="CS167" s="432"/>
      <c r="CT167" s="432"/>
      <c r="CU167" s="432"/>
      <c r="CV167" s="432"/>
      <c r="CW167" s="432"/>
      <c r="CX167" s="432"/>
      <c r="CY167" s="432"/>
      <c r="CZ167" s="432"/>
      <c r="DA167" s="432"/>
      <c r="DB167" s="432"/>
      <c r="DC167" s="432"/>
      <c r="DD167" s="432"/>
      <c r="DE167" s="432"/>
      <c r="DF167" s="432"/>
      <c r="DG167" s="432"/>
      <c r="DH167" s="432"/>
      <c r="DI167" s="432"/>
      <c r="DJ167" s="432"/>
      <c r="DK167" s="432"/>
      <c r="DL167" s="432"/>
      <c r="DM167" s="432"/>
      <c r="DN167" s="432"/>
      <c r="DO167" s="432"/>
      <c r="DP167" s="432"/>
      <c r="DQ167" s="432"/>
      <c r="DR167" s="432"/>
      <c r="DS167" s="432"/>
      <c r="DT167" s="432"/>
      <c r="DU167" s="432"/>
      <c r="DV167" s="432"/>
      <c r="DW167" s="432"/>
      <c r="DX167" s="432"/>
      <c r="DY167" s="432"/>
      <c r="DZ167" s="432"/>
      <c r="EA167" s="432"/>
      <c r="EB167" s="432"/>
      <c r="EC167" s="432"/>
      <c r="ED167" s="432"/>
      <c r="EE167" s="432"/>
      <c r="EF167" s="432"/>
      <c r="EG167" s="432"/>
      <c r="EH167" s="432"/>
      <c r="EI167" s="432"/>
      <c r="EJ167" s="432"/>
      <c r="EK167" s="432"/>
      <c r="EL167" s="432"/>
      <c r="EM167" s="432"/>
      <c r="EN167" s="432"/>
      <c r="EO167" s="432"/>
      <c r="EP167" s="432"/>
      <c r="EQ167" s="432"/>
      <c r="ER167" s="432"/>
      <c r="ES167" s="432"/>
      <c r="ET167" s="432"/>
      <c r="EU167" s="432"/>
      <c r="EV167" s="432"/>
      <c r="EW167" s="432"/>
      <c r="EX167" s="432"/>
      <c r="EY167" s="432"/>
      <c r="EZ167" s="432"/>
      <c r="FA167" s="432"/>
      <c r="FB167" s="432"/>
      <c r="FC167" s="432"/>
      <c r="FD167" s="432"/>
      <c r="FE167" s="432"/>
      <c r="FF167" s="432"/>
      <c r="FG167" s="432"/>
      <c r="FH167" s="432"/>
      <c r="FI167" s="432"/>
      <c r="FJ167" s="432"/>
      <c r="FK167" s="432"/>
      <c r="FL167" s="432"/>
      <c r="FM167" s="432"/>
      <c r="FN167" s="432"/>
      <c r="FO167" s="432"/>
      <c r="FP167" s="432"/>
      <c r="FQ167" s="432"/>
      <c r="FR167" s="432"/>
      <c r="FS167" s="432"/>
      <c r="FT167" s="432"/>
      <c r="FU167" s="432"/>
      <c r="FV167" s="432"/>
      <c r="FW167" s="432"/>
      <c r="FX167" s="432"/>
      <c r="FY167" s="432"/>
      <c r="FZ167" s="432"/>
      <c r="GA167" s="432"/>
      <c r="GB167" s="432"/>
      <c r="GC167" s="432"/>
      <c r="GD167" s="432"/>
      <c r="GE167" s="432"/>
      <c r="GF167" s="432"/>
      <c r="GG167" s="432"/>
      <c r="GH167" s="432"/>
      <c r="GI167" s="432"/>
      <c r="GJ167" s="432"/>
      <c r="GK167" s="432"/>
      <c r="GL167" s="432"/>
      <c r="GM167" s="432"/>
      <c r="GN167" s="432"/>
      <c r="GO167" s="432"/>
      <c r="GP167" s="432"/>
      <c r="GQ167" s="432"/>
      <c r="GR167" s="432"/>
      <c r="GS167" s="432"/>
      <c r="GT167" s="432"/>
      <c r="GU167" s="432"/>
      <c r="GV167" s="432"/>
      <c r="GW167" s="432"/>
      <c r="GX167" s="432"/>
    </row>
    <row r="168" spans="1:206" hidden="1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436"/>
      <c r="R168" s="436"/>
      <c r="S168" s="438"/>
      <c r="T168" s="436"/>
      <c r="U168" s="436"/>
      <c r="V168" s="436"/>
    </row>
    <row r="169" spans="1:206" hidden="1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436"/>
      <c r="R169" s="436"/>
      <c r="S169" s="438"/>
      <c r="T169" s="436"/>
      <c r="U169" s="436"/>
      <c r="V169" s="436"/>
    </row>
    <row r="170" spans="1:206" hidden="1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/>
      <c r="P170" s="182"/>
      <c r="Q170" s="436"/>
      <c r="R170" s="436"/>
      <c r="S170" s="438"/>
      <c r="T170" s="436"/>
      <c r="U170" s="436"/>
      <c r="V170" s="436"/>
    </row>
    <row r="171" spans="1:206" s="114" customFormat="1" hidden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436"/>
      <c r="R171" s="436"/>
      <c r="S171" s="438"/>
      <c r="T171" s="436"/>
      <c r="U171" s="436"/>
      <c r="V171" s="436"/>
      <c r="W171" s="432"/>
      <c r="X171" s="432"/>
      <c r="Y171" s="432"/>
      <c r="Z171" s="432"/>
      <c r="AA171" s="432"/>
      <c r="AB171" s="432"/>
      <c r="AC171" s="432"/>
      <c r="AD171" s="432"/>
      <c r="AE171" s="432"/>
      <c r="AF171" s="432"/>
      <c r="AG171" s="432"/>
      <c r="AH171" s="432"/>
      <c r="AI171" s="432"/>
      <c r="AJ171" s="432"/>
      <c r="AK171" s="432"/>
      <c r="AL171" s="432"/>
      <c r="AM171" s="432"/>
      <c r="AN171" s="432"/>
      <c r="AO171" s="432"/>
      <c r="AP171" s="432"/>
      <c r="AQ171" s="432"/>
      <c r="AR171" s="432"/>
      <c r="AS171" s="432"/>
      <c r="AT171" s="432"/>
      <c r="AU171" s="432"/>
      <c r="AV171" s="432"/>
      <c r="AW171" s="432"/>
      <c r="AX171" s="432"/>
      <c r="AY171" s="432"/>
      <c r="AZ171" s="432"/>
      <c r="BA171" s="432"/>
      <c r="BB171" s="432"/>
      <c r="BC171" s="432"/>
      <c r="BD171" s="432"/>
      <c r="BE171" s="432"/>
      <c r="BF171" s="432"/>
      <c r="BG171" s="432"/>
      <c r="BH171" s="432"/>
      <c r="BI171" s="432"/>
      <c r="BJ171" s="432"/>
      <c r="BK171" s="432"/>
      <c r="BL171" s="432"/>
      <c r="BM171" s="432"/>
      <c r="BN171" s="432"/>
      <c r="BO171" s="432"/>
      <c r="BP171" s="432"/>
      <c r="BQ171" s="432"/>
      <c r="BR171" s="432"/>
      <c r="BS171" s="432"/>
      <c r="BT171" s="432"/>
      <c r="BU171" s="432"/>
      <c r="BV171" s="432"/>
      <c r="BW171" s="432"/>
      <c r="BX171" s="432"/>
      <c r="BY171" s="432"/>
      <c r="BZ171" s="432"/>
      <c r="CA171" s="432"/>
      <c r="CB171" s="432"/>
      <c r="CC171" s="432"/>
      <c r="CD171" s="432"/>
      <c r="CE171" s="432"/>
      <c r="CF171" s="432"/>
      <c r="CG171" s="432"/>
      <c r="CH171" s="432"/>
      <c r="CI171" s="432"/>
      <c r="CJ171" s="432"/>
      <c r="CK171" s="432"/>
      <c r="CL171" s="432"/>
      <c r="CM171" s="432"/>
      <c r="CN171" s="432"/>
      <c r="CO171" s="432"/>
      <c r="CP171" s="432"/>
      <c r="CQ171" s="432"/>
      <c r="CR171" s="432"/>
      <c r="CS171" s="432"/>
      <c r="CT171" s="432"/>
      <c r="CU171" s="432"/>
      <c r="CV171" s="432"/>
      <c r="CW171" s="432"/>
      <c r="CX171" s="432"/>
      <c r="CY171" s="432"/>
      <c r="CZ171" s="432"/>
      <c r="DA171" s="432"/>
      <c r="DB171" s="432"/>
      <c r="DC171" s="432"/>
      <c r="DD171" s="432"/>
      <c r="DE171" s="432"/>
      <c r="DF171" s="432"/>
      <c r="DG171" s="432"/>
      <c r="DH171" s="432"/>
      <c r="DI171" s="432"/>
      <c r="DJ171" s="432"/>
      <c r="DK171" s="432"/>
      <c r="DL171" s="432"/>
      <c r="DM171" s="432"/>
      <c r="DN171" s="432"/>
      <c r="DO171" s="432"/>
      <c r="DP171" s="432"/>
      <c r="DQ171" s="432"/>
      <c r="DR171" s="432"/>
      <c r="DS171" s="432"/>
      <c r="DT171" s="432"/>
      <c r="DU171" s="432"/>
      <c r="DV171" s="432"/>
      <c r="DW171" s="432"/>
      <c r="DX171" s="432"/>
      <c r="DY171" s="432"/>
      <c r="DZ171" s="432"/>
      <c r="EA171" s="432"/>
      <c r="EB171" s="432"/>
      <c r="EC171" s="432"/>
      <c r="ED171" s="432"/>
      <c r="EE171" s="432"/>
      <c r="EF171" s="432"/>
      <c r="EG171" s="432"/>
      <c r="EH171" s="432"/>
      <c r="EI171" s="432"/>
      <c r="EJ171" s="432"/>
      <c r="EK171" s="432"/>
      <c r="EL171" s="432"/>
      <c r="EM171" s="432"/>
      <c r="EN171" s="432"/>
      <c r="EO171" s="432"/>
      <c r="EP171" s="432"/>
      <c r="EQ171" s="432"/>
      <c r="ER171" s="432"/>
      <c r="ES171" s="432"/>
      <c r="ET171" s="432"/>
      <c r="EU171" s="432"/>
      <c r="EV171" s="432"/>
      <c r="EW171" s="432"/>
      <c r="EX171" s="432"/>
      <c r="EY171" s="432"/>
      <c r="EZ171" s="432"/>
      <c r="FA171" s="432"/>
      <c r="FB171" s="432"/>
      <c r="FC171" s="432"/>
      <c r="FD171" s="432"/>
      <c r="FE171" s="432"/>
      <c r="FF171" s="432"/>
      <c r="FG171" s="432"/>
      <c r="FH171" s="432"/>
      <c r="FI171" s="432"/>
      <c r="FJ171" s="432"/>
      <c r="FK171" s="432"/>
      <c r="FL171" s="432"/>
      <c r="FM171" s="432"/>
      <c r="FN171" s="432"/>
      <c r="FO171" s="432"/>
      <c r="FP171" s="432"/>
      <c r="FQ171" s="432"/>
      <c r="FR171" s="432"/>
      <c r="FS171" s="432"/>
      <c r="FT171" s="432"/>
      <c r="FU171" s="432"/>
      <c r="FV171" s="432"/>
      <c r="FW171" s="432"/>
      <c r="FX171" s="432"/>
      <c r="FY171" s="432"/>
      <c r="FZ171" s="432"/>
      <c r="GA171" s="432"/>
      <c r="GB171" s="432"/>
      <c r="GC171" s="432"/>
      <c r="GD171" s="432"/>
      <c r="GE171" s="432"/>
      <c r="GF171" s="432"/>
      <c r="GG171" s="432"/>
      <c r="GH171" s="432"/>
      <c r="GI171" s="432"/>
      <c r="GJ171" s="432"/>
      <c r="GK171" s="432"/>
      <c r="GL171" s="432"/>
      <c r="GM171" s="432"/>
      <c r="GN171" s="432"/>
      <c r="GO171" s="432"/>
      <c r="GP171" s="432"/>
      <c r="GQ171" s="432"/>
      <c r="GR171" s="432"/>
      <c r="GS171" s="432"/>
      <c r="GT171" s="432"/>
      <c r="GU171" s="432"/>
      <c r="GV171" s="432"/>
      <c r="GW171" s="432"/>
      <c r="GX171" s="432"/>
    </row>
    <row r="172" spans="1:206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250000</v>
      </c>
      <c r="O172" s="187">
        <f>+O174+O246</f>
        <v>0</v>
      </c>
      <c r="P172" s="187">
        <f>+P174+P246</f>
        <v>250000</v>
      </c>
      <c r="Q172" s="436"/>
      <c r="R172" s="436"/>
      <c r="S172" s="438"/>
      <c r="T172" s="436"/>
      <c r="U172" s="436"/>
      <c r="V172" s="436"/>
    </row>
    <row r="173" spans="1:206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436"/>
      <c r="R173" s="436"/>
      <c r="S173" s="438"/>
      <c r="T173" s="436"/>
      <c r="U173" s="436"/>
      <c r="V173" s="436"/>
    </row>
    <row r="174" spans="1:206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250000</v>
      </c>
      <c r="O174" s="191">
        <f>+O176+O179+O181+O185+O189+O194+O198+O200+O206+O213+O217+O220+O224+O231+O234+O236+O238+O244</f>
        <v>0</v>
      </c>
      <c r="P174" s="191">
        <f>+P176+P179+P181+P185+P189+P194+P198+P200+P206+P213+P217+P220+P224+P231+P234+P236+P238+P244</f>
        <v>250000</v>
      </c>
      <c r="Q174" s="436"/>
      <c r="R174" s="436"/>
      <c r="S174" s="438"/>
      <c r="T174" s="436"/>
      <c r="U174" s="436"/>
      <c r="V174" s="436"/>
    </row>
    <row r="175" spans="1:206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436"/>
      <c r="R175" s="436"/>
      <c r="S175" s="438"/>
      <c r="T175" s="436"/>
      <c r="U175" s="436"/>
      <c r="V175" s="436"/>
      <c r="W175" s="432"/>
      <c r="X175" s="432"/>
      <c r="Y175" s="432"/>
      <c r="Z175" s="432"/>
      <c r="AA175" s="432"/>
      <c r="AB175" s="432"/>
      <c r="AC175" s="432"/>
      <c r="AD175" s="432"/>
      <c r="AE175" s="432"/>
      <c r="AF175" s="432"/>
      <c r="AG175" s="432"/>
      <c r="AH175" s="432"/>
      <c r="AI175" s="432"/>
      <c r="AJ175" s="432"/>
      <c r="AK175" s="432"/>
      <c r="AL175" s="432"/>
      <c r="AM175" s="432"/>
      <c r="AN175" s="432"/>
      <c r="AO175" s="432"/>
      <c r="AP175" s="432"/>
      <c r="AQ175" s="432"/>
      <c r="AR175" s="432"/>
      <c r="AS175" s="432"/>
      <c r="AT175" s="432"/>
      <c r="AU175" s="432"/>
      <c r="AV175" s="432"/>
      <c r="AW175" s="432"/>
      <c r="AX175" s="432"/>
      <c r="AY175" s="432"/>
      <c r="AZ175" s="432"/>
      <c r="BA175" s="432"/>
      <c r="BB175" s="432"/>
      <c r="BC175" s="432"/>
      <c r="BD175" s="432"/>
      <c r="BE175" s="432"/>
      <c r="BF175" s="432"/>
      <c r="BG175" s="432"/>
      <c r="BH175" s="432"/>
      <c r="BI175" s="432"/>
      <c r="BJ175" s="432"/>
      <c r="BK175" s="432"/>
      <c r="BL175" s="432"/>
      <c r="BM175" s="432"/>
      <c r="BN175" s="432"/>
      <c r="BO175" s="432"/>
      <c r="BP175" s="432"/>
      <c r="BQ175" s="432"/>
      <c r="BR175" s="432"/>
      <c r="BS175" s="432"/>
      <c r="BT175" s="432"/>
      <c r="BU175" s="432"/>
      <c r="BV175" s="432"/>
      <c r="BW175" s="432"/>
      <c r="BX175" s="432"/>
      <c r="BY175" s="432"/>
      <c r="BZ175" s="432"/>
      <c r="CA175" s="432"/>
      <c r="CB175" s="432"/>
      <c r="CC175" s="432"/>
      <c r="CD175" s="432"/>
      <c r="CE175" s="432"/>
      <c r="CF175" s="432"/>
      <c r="CG175" s="432"/>
      <c r="CH175" s="432"/>
      <c r="CI175" s="432"/>
      <c r="CJ175" s="432"/>
      <c r="CK175" s="432"/>
      <c r="CL175" s="432"/>
      <c r="CM175" s="432"/>
      <c r="CN175" s="432"/>
      <c r="CO175" s="432"/>
      <c r="CP175" s="432"/>
      <c r="CQ175" s="432"/>
      <c r="CR175" s="432"/>
      <c r="CS175" s="432"/>
      <c r="CT175" s="432"/>
      <c r="CU175" s="432"/>
      <c r="CV175" s="432"/>
      <c r="CW175" s="432"/>
      <c r="CX175" s="432"/>
      <c r="CY175" s="432"/>
      <c r="CZ175" s="432"/>
      <c r="DA175" s="432"/>
      <c r="DB175" s="432"/>
      <c r="DC175" s="432"/>
      <c r="DD175" s="432"/>
      <c r="DE175" s="432"/>
      <c r="DF175" s="432"/>
      <c r="DG175" s="432"/>
      <c r="DH175" s="432"/>
      <c r="DI175" s="432"/>
      <c r="DJ175" s="432"/>
      <c r="DK175" s="432"/>
      <c r="DL175" s="432"/>
      <c r="DM175" s="432"/>
      <c r="DN175" s="432"/>
      <c r="DO175" s="432"/>
      <c r="DP175" s="432"/>
      <c r="DQ175" s="432"/>
      <c r="DR175" s="432"/>
      <c r="DS175" s="432"/>
      <c r="DT175" s="432"/>
      <c r="DU175" s="432"/>
      <c r="DV175" s="432"/>
      <c r="DW175" s="432"/>
      <c r="DX175" s="432"/>
      <c r="DY175" s="432"/>
      <c r="DZ175" s="432"/>
      <c r="EA175" s="432"/>
      <c r="EB175" s="432"/>
      <c r="EC175" s="432"/>
      <c r="ED175" s="432"/>
      <c r="EE175" s="432"/>
      <c r="EF175" s="432"/>
      <c r="EG175" s="432"/>
      <c r="EH175" s="432"/>
      <c r="EI175" s="432"/>
      <c r="EJ175" s="432"/>
      <c r="EK175" s="432"/>
      <c r="EL175" s="432"/>
      <c r="EM175" s="432"/>
      <c r="EN175" s="432"/>
      <c r="EO175" s="432"/>
      <c r="EP175" s="432"/>
      <c r="EQ175" s="432"/>
      <c r="ER175" s="432"/>
      <c r="ES175" s="432"/>
      <c r="ET175" s="432"/>
      <c r="EU175" s="432"/>
      <c r="EV175" s="432"/>
      <c r="EW175" s="432"/>
      <c r="EX175" s="432"/>
      <c r="EY175" s="432"/>
      <c r="EZ175" s="432"/>
      <c r="FA175" s="432"/>
      <c r="FB175" s="432"/>
      <c r="FC175" s="432"/>
      <c r="FD175" s="432"/>
      <c r="FE175" s="432"/>
      <c r="FF175" s="432"/>
      <c r="FG175" s="432"/>
      <c r="FH175" s="432"/>
      <c r="FI175" s="432"/>
      <c r="FJ175" s="432"/>
      <c r="FK175" s="432"/>
      <c r="FL175" s="432"/>
      <c r="FM175" s="432"/>
      <c r="FN175" s="432"/>
      <c r="FO175" s="432"/>
      <c r="FP175" s="432"/>
      <c r="FQ175" s="432"/>
      <c r="FR175" s="432"/>
      <c r="FS175" s="432"/>
      <c r="FT175" s="432"/>
      <c r="FU175" s="432"/>
      <c r="FV175" s="432"/>
      <c r="FW175" s="432"/>
      <c r="FX175" s="432"/>
      <c r="FY175" s="432"/>
      <c r="FZ175" s="432"/>
      <c r="GA175" s="432"/>
      <c r="GB175" s="432"/>
      <c r="GC175" s="432"/>
      <c r="GD175" s="432"/>
      <c r="GE175" s="432"/>
      <c r="GF175" s="432"/>
      <c r="GG175" s="432"/>
      <c r="GH175" s="432"/>
      <c r="GI175" s="432"/>
      <c r="GJ175" s="432"/>
      <c r="GK175" s="432"/>
      <c r="GL175" s="432"/>
      <c r="GM175" s="432"/>
      <c r="GN175" s="432"/>
      <c r="GO175" s="432"/>
      <c r="GP175" s="432"/>
      <c r="GQ175" s="432"/>
      <c r="GR175" s="432"/>
      <c r="GS175" s="432"/>
      <c r="GT175" s="432"/>
      <c r="GU175" s="432"/>
      <c r="GV175" s="432"/>
      <c r="GW175" s="432"/>
      <c r="GX175" s="432"/>
    </row>
    <row r="176" spans="1:206" ht="28.5" hidden="1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436"/>
      <c r="R176" s="436"/>
      <c r="S176" s="438"/>
      <c r="T176" s="436"/>
      <c r="U176" s="436"/>
      <c r="V176" s="436"/>
    </row>
    <row r="177" spans="1:206" s="114" customFormat="1" ht="27" hidden="1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5">O177+P177</f>
        <v>0</v>
      </c>
      <c r="O177" s="302"/>
      <c r="P177" s="302"/>
      <c r="Q177" s="436"/>
      <c r="R177" s="436"/>
      <c r="S177" s="438"/>
      <c r="T177" s="436"/>
      <c r="U177" s="436"/>
      <c r="V177" s="436"/>
      <c r="W177" s="432"/>
      <c r="X177" s="432"/>
      <c r="Y177" s="432"/>
      <c r="Z177" s="432"/>
      <c r="AA177" s="432"/>
      <c r="AB177" s="432"/>
      <c r="AC177" s="432"/>
      <c r="AD177" s="432"/>
      <c r="AE177" s="432"/>
      <c r="AF177" s="432"/>
      <c r="AG177" s="432"/>
      <c r="AH177" s="432"/>
      <c r="AI177" s="432"/>
      <c r="AJ177" s="432"/>
      <c r="AK177" s="432"/>
      <c r="AL177" s="432"/>
      <c r="AM177" s="432"/>
      <c r="AN177" s="432"/>
      <c r="AO177" s="432"/>
      <c r="AP177" s="432"/>
      <c r="AQ177" s="432"/>
      <c r="AR177" s="432"/>
      <c r="AS177" s="432"/>
      <c r="AT177" s="432"/>
      <c r="AU177" s="432"/>
      <c r="AV177" s="432"/>
      <c r="AW177" s="432"/>
      <c r="AX177" s="432"/>
      <c r="AY177" s="432"/>
      <c r="AZ177" s="432"/>
      <c r="BA177" s="432"/>
      <c r="BB177" s="432"/>
      <c r="BC177" s="432"/>
      <c r="BD177" s="432"/>
      <c r="BE177" s="432"/>
      <c r="BF177" s="432"/>
      <c r="BG177" s="432"/>
      <c r="BH177" s="432"/>
      <c r="BI177" s="432"/>
      <c r="BJ177" s="432"/>
      <c r="BK177" s="432"/>
      <c r="BL177" s="432"/>
      <c r="BM177" s="432"/>
      <c r="BN177" s="432"/>
      <c r="BO177" s="432"/>
      <c r="BP177" s="432"/>
      <c r="BQ177" s="432"/>
      <c r="BR177" s="432"/>
      <c r="BS177" s="432"/>
      <c r="BT177" s="432"/>
      <c r="BU177" s="432"/>
      <c r="BV177" s="432"/>
      <c r="BW177" s="432"/>
      <c r="BX177" s="432"/>
      <c r="BY177" s="432"/>
      <c r="BZ177" s="432"/>
      <c r="CA177" s="432"/>
      <c r="CB177" s="432"/>
      <c r="CC177" s="432"/>
      <c r="CD177" s="432"/>
      <c r="CE177" s="432"/>
      <c r="CF177" s="432"/>
      <c r="CG177" s="432"/>
      <c r="CH177" s="432"/>
      <c r="CI177" s="432"/>
      <c r="CJ177" s="432"/>
      <c r="CK177" s="432"/>
      <c r="CL177" s="432"/>
      <c r="CM177" s="432"/>
      <c r="CN177" s="432"/>
      <c r="CO177" s="432"/>
      <c r="CP177" s="432"/>
      <c r="CQ177" s="432"/>
      <c r="CR177" s="432"/>
      <c r="CS177" s="432"/>
      <c r="CT177" s="432"/>
      <c r="CU177" s="432"/>
      <c r="CV177" s="432"/>
      <c r="CW177" s="432"/>
      <c r="CX177" s="432"/>
      <c r="CY177" s="432"/>
      <c r="CZ177" s="432"/>
      <c r="DA177" s="432"/>
      <c r="DB177" s="432"/>
      <c r="DC177" s="432"/>
      <c r="DD177" s="432"/>
      <c r="DE177" s="432"/>
      <c r="DF177" s="432"/>
      <c r="DG177" s="432"/>
      <c r="DH177" s="432"/>
      <c r="DI177" s="432"/>
      <c r="DJ177" s="432"/>
      <c r="DK177" s="432"/>
      <c r="DL177" s="432"/>
      <c r="DM177" s="432"/>
      <c r="DN177" s="432"/>
      <c r="DO177" s="432"/>
      <c r="DP177" s="432"/>
      <c r="DQ177" s="432"/>
      <c r="DR177" s="432"/>
      <c r="DS177" s="432"/>
      <c r="DT177" s="432"/>
      <c r="DU177" s="432"/>
      <c r="DV177" s="432"/>
      <c r="DW177" s="432"/>
      <c r="DX177" s="432"/>
      <c r="DY177" s="432"/>
      <c r="DZ177" s="432"/>
      <c r="EA177" s="432"/>
      <c r="EB177" s="432"/>
      <c r="EC177" s="432"/>
      <c r="ED177" s="432"/>
      <c r="EE177" s="432"/>
      <c r="EF177" s="432"/>
      <c r="EG177" s="432"/>
      <c r="EH177" s="432"/>
      <c r="EI177" s="432"/>
      <c r="EJ177" s="432"/>
      <c r="EK177" s="432"/>
      <c r="EL177" s="432"/>
      <c r="EM177" s="432"/>
      <c r="EN177" s="432"/>
      <c r="EO177" s="432"/>
      <c r="EP177" s="432"/>
      <c r="EQ177" s="432"/>
      <c r="ER177" s="432"/>
      <c r="ES177" s="432"/>
      <c r="ET177" s="432"/>
      <c r="EU177" s="432"/>
      <c r="EV177" s="432"/>
      <c r="EW177" s="432"/>
      <c r="EX177" s="432"/>
      <c r="EY177" s="432"/>
      <c r="EZ177" s="432"/>
      <c r="FA177" s="432"/>
      <c r="FB177" s="432"/>
      <c r="FC177" s="432"/>
      <c r="FD177" s="432"/>
      <c r="FE177" s="432"/>
      <c r="FF177" s="432"/>
      <c r="FG177" s="432"/>
      <c r="FH177" s="432"/>
      <c r="FI177" s="432"/>
      <c r="FJ177" s="432"/>
      <c r="FK177" s="432"/>
      <c r="FL177" s="432"/>
      <c r="FM177" s="432"/>
      <c r="FN177" s="432"/>
      <c r="FO177" s="432"/>
      <c r="FP177" s="432"/>
      <c r="FQ177" s="432"/>
      <c r="FR177" s="432"/>
      <c r="FS177" s="432"/>
      <c r="FT177" s="432"/>
      <c r="FU177" s="432"/>
      <c r="FV177" s="432"/>
      <c r="FW177" s="432"/>
      <c r="FX177" s="432"/>
      <c r="FY177" s="432"/>
      <c r="FZ177" s="432"/>
      <c r="GA177" s="432"/>
      <c r="GB177" s="432"/>
      <c r="GC177" s="432"/>
      <c r="GD177" s="432"/>
      <c r="GE177" s="432"/>
      <c r="GF177" s="432"/>
      <c r="GG177" s="432"/>
      <c r="GH177" s="432"/>
      <c r="GI177" s="432"/>
      <c r="GJ177" s="432"/>
      <c r="GK177" s="432"/>
      <c r="GL177" s="432"/>
      <c r="GM177" s="432"/>
      <c r="GN177" s="432"/>
      <c r="GO177" s="432"/>
      <c r="GP177" s="432"/>
      <c r="GQ177" s="432"/>
      <c r="GR177" s="432"/>
      <c r="GS177" s="432"/>
      <c r="GT177" s="432"/>
      <c r="GU177" s="432"/>
      <c r="GV177" s="432"/>
      <c r="GW177" s="432"/>
      <c r="GX177" s="432"/>
    </row>
    <row r="178" spans="1:206" ht="21" hidden="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5"/>
        <v>0</v>
      </c>
      <c r="O178" s="182"/>
      <c r="P178" s="182"/>
      <c r="Q178" s="436"/>
      <c r="R178" s="436"/>
      <c r="S178" s="438"/>
      <c r="T178" s="436"/>
      <c r="U178" s="436"/>
      <c r="V178" s="436"/>
    </row>
    <row r="179" spans="1:206" ht="44.45" hidden="1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436"/>
      <c r="R179" s="436"/>
      <c r="S179" s="438"/>
      <c r="T179" s="436"/>
      <c r="U179" s="436"/>
      <c r="V179" s="436"/>
    </row>
    <row r="180" spans="1:206" hidden="1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5"/>
        <v>0</v>
      </c>
      <c r="O180" s="306"/>
      <c r="P180" s="306"/>
      <c r="Q180" s="436"/>
      <c r="R180" s="436"/>
      <c r="S180" s="438"/>
      <c r="T180" s="436"/>
      <c r="U180" s="436"/>
      <c r="V180" s="436"/>
    </row>
    <row r="181" spans="1:206" s="155" customFormat="1" hidden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436"/>
      <c r="R181" s="436"/>
      <c r="S181" s="438"/>
      <c r="T181" s="436"/>
      <c r="U181" s="436"/>
      <c r="V181" s="436"/>
      <c r="W181" s="432"/>
      <c r="X181" s="432"/>
      <c r="Y181" s="432"/>
      <c r="Z181" s="432"/>
      <c r="AA181" s="432"/>
      <c r="AB181" s="432"/>
      <c r="AC181" s="432"/>
      <c r="AD181" s="432"/>
      <c r="AE181" s="432"/>
      <c r="AF181" s="432"/>
      <c r="AG181" s="432"/>
      <c r="AH181" s="432"/>
      <c r="AI181" s="432"/>
      <c r="AJ181" s="432"/>
      <c r="AK181" s="432"/>
      <c r="AL181" s="432"/>
      <c r="AM181" s="432"/>
      <c r="AN181" s="432"/>
      <c r="AO181" s="432"/>
      <c r="AP181" s="432"/>
      <c r="AQ181" s="432"/>
      <c r="AR181" s="432"/>
      <c r="AS181" s="432"/>
      <c r="AT181" s="432"/>
      <c r="AU181" s="432"/>
      <c r="AV181" s="432"/>
      <c r="AW181" s="432"/>
      <c r="AX181" s="432"/>
      <c r="AY181" s="432"/>
      <c r="AZ181" s="432"/>
      <c r="BA181" s="432"/>
      <c r="BB181" s="432"/>
      <c r="BC181" s="432"/>
      <c r="BD181" s="432"/>
      <c r="BE181" s="432"/>
      <c r="BF181" s="432"/>
      <c r="BG181" s="432"/>
      <c r="BH181" s="432"/>
      <c r="BI181" s="432"/>
      <c r="BJ181" s="432"/>
      <c r="BK181" s="432"/>
      <c r="BL181" s="432"/>
      <c r="BM181" s="432"/>
      <c r="BN181" s="432"/>
      <c r="BO181" s="432"/>
      <c r="BP181" s="432"/>
      <c r="BQ181" s="432"/>
      <c r="BR181" s="432"/>
      <c r="BS181" s="432"/>
      <c r="BT181" s="432"/>
      <c r="BU181" s="432"/>
      <c r="BV181" s="432"/>
      <c r="BW181" s="432"/>
      <c r="BX181" s="432"/>
      <c r="BY181" s="432"/>
      <c r="BZ181" s="432"/>
      <c r="CA181" s="432"/>
      <c r="CB181" s="432"/>
      <c r="CC181" s="432"/>
      <c r="CD181" s="432"/>
      <c r="CE181" s="432"/>
      <c r="CF181" s="432"/>
      <c r="CG181" s="432"/>
      <c r="CH181" s="432"/>
      <c r="CI181" s="432"/>
      <c r="CJ181" s="432"/>
      <c r="CK181" s="432"/>
      <c r="CL181" s="432"/>
      <c r="CM181" s="432"/>
      <c r="CN181" s="432"/>
      <c r="CO181" s="432"/>
      <c r="CP181" s="432"/>
      <c r="CQ181" s="432"/>
      <c r="CR181" s="432"/>
      <c r="CS181" s="432"/>
      <c r="CT181" s="432"/>
      <c r="CU181" s="432"/>
      <c r="CV181" s="432"/>
      <c r="CW181" s="432"/>
      <c r="CX181" s="432"/>
      <c r="CY181" s="432"/>
      <c r="CZ181" s="432"/>
      <c r="DA181" s="432"/>
      <c r="DB181" s="432"/>
      <c r="DC181" s="432"/>
      <c r="DD181" s="432"/>
      <c r="DE181" s="432"/>
      <c r="DF181" s="432"/>
      <c r="DG181" s="432"/>
      <c r="DH181" s="432"/>
      <c r="DI181" s="432"/>
      <c r="DJ181" s="432"/>
      <c r="DK181" s="432"/>
      <c r="DL181" s="432"/>
      <c r="DM181" s="432"/>
      <c r="DN181" s="432"/>
      <c r="DO181" s="432"/>
      <c r="DP181" s="432"/>
      <c r="DQ181" s="432"/>
      <c r="DR181" s="432"/>
      <c r="DS181" s="432"/>
      <c r="DT181" s="432"/>
      <c r="DU181" s="432"/>
      <c r="DV181" s="432"/>
      <c r="DW181" s="432"/>
      <c r="DX181" s="432"/>
      <c r="DY181" s="432"/>
      <c r="DZ181" s="432"/>
      <c r="EA181" s="432"/>
      <c r="EB181" s="432"/>
      <c r="EC181" s="432"/>
      <c r="ED181" s="432"/>
      <c r="EE181" s="432"/>
      <c r="EF181" s="432"/>
      <c r="EG181" s="432"/>
      <c r="EH181" s="432"/>
      <c r="EI181" s="432"/>
      <c r="EJ181" s="432"/>
      <c r="EK181" s="432"/>
      <c r="EL181" s="432"/>
      <c r="EM181" s="432"/>
      <c r="EN181" s="432"/>
      <c r="EO181" s="432"/>
      <c r="EP181" s="432"/>
      <c r="EQ181" s="432"/>
      <c r="ER181" s="432"/>
      <c r="ES181" s="432"/>
      <c r="ET181" s="432"/>
      <c r="EU181" s="432"/>
      <c r="EV181" s="432"/>
      <c r="EW181" s="432"/>
      <c r="EX181" s="432"/>
      <c r="EY181" s="432"/>
      <c r="EZ181" s="432"/>
      <c r="FA181" s="432"/>
      <c r="FB181" s="432"/>
      <c r="FC181" s="432"/>
      <c r="FD181" s="432"/>
      <c r="FE181" s="432"/>
      <c r="FF181" s="432"/>
      <c r="FG181" s="432"/>
      <c r="FH181" s="432"/>
      <c r="FI181" s="432"/>
      <c r="FJ181" s="432"/>
      <c r="FK181" s="432"/>
      <c r="FL181" s="432"/>
      <c r="FM181" s="432"/>
      <c r="FN181" s="432"/>
      <c r="FO181" s="432"/>
      <c r="FP181" s="432"/>
      <c r="FQ181" s="432"/>
      <c r="FR181" s="432"/>
      <c r="FS181" s="432"/>
      <c r="FT181" s="432"/>
      <c r="FU181" s="432"/>
      <c r="FV181" s="432"/>
      <c r="FW181" s="432"/>
      <c r="FX181" s="432"/>
      <c r="FY181" s="432"/>
      <c r="FZ181" s="432"/>
      <c r="GA181" s="432"/>
      <c r="GB181" s="432"/>
      <c r="GC181" s="432"/>
      <c r="GD181" s="432"/>
      <c r="GE181" s="432"/>
      <c r="GF181" s="432"/>
      <c r="GG181" s="432"/>
      <c r="GH181" s="432"/>
      <c r="GI181" s="432"/>
      <c r="GJ181" s="432"/>
      <c r="GK181" s="432"/>
      <c r="GL181" s="432"/>
      <c r="GM181" s="432"/>
      <c r="GN181" s="432"/>
      <c r="GO181" s="432"/>
      <c r="GP181" s="432"/>
      <c r="GQ181" s="432"/>
      <c r="GR181" s="432"/>
      <c r="GS181" s="432"/>
      <c r="GT181" s="432"/>
      <c r="GU181" s="432"/>
      <c r="GV181" s="432"/>
      <c r="GW181" s="432"/>
      <c r="GX181" s="432"/>
    </row>
    <row r="182" spans="1:206" ht="25.5" hidden="1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5"/>
        <v>0</v>
      </c>
      <c r="O182" s="182"/>
      <c r="P182" s="182"/>
      <c r="Q182" s="436"/>
      <c r="R182" s="436"/>
      <c r="S182" s="438"/>
      <c r="T182" s="436"/>
      <c r="U182" s="436"/>
      <c r="V182" s="436"/>
    </row>
    <row r="183" spans="1:206" s="114" customFormat="1" hidden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5"/>
        <v>0</v>
      </c>
      <c r="O183" s="182"/>
      <c r="P183" s="182"/>
      <c r="Q183" s="436"/>
      <c r="R183" s="436"/>
      <c r="S183" s="438"/>
      <c r="T183" s="436"/>
      <c r="U183" s="436"/>
      <c r="V183" s="436"/>
      <c r="W183" s="432"/>
      <c r="X183" s="432"/>
      <c r="Y183" s="432"/>
      <c r="Z183" s="432"/>
      <c r="AA183" s="432"/>
      <c r="AB183" s="432"/>
      <c r="AC183" s="432"/>
      <c r="AD183" s="432"/>
      <c r="AE183" s="432"/>
      <c r="AF183" s="432"/>
      <c r="AG183" s="432"/>
      <c r="AH183" s="432"/>
      <c r="AI183" s="432"/>
      <c r="AJ183" s="432"/>
      <c r="AK183" s="432"/>
      <c r="AL183" s="432"/>
      <c r="AM183" s="432"/>
      <c r="AN183" s="432"/>
      <c r="AO183" s="432"/>
      <c r="AP183" s="432"/>
      <c r="AQ183" s="432"/>
      <c r="AR183" s="432"/>
      <c r="AS183" s="432"/>
      <c r="AT183" s="432"/>
      <c r="AU183" s="432"/>
      <c r="AV183" s="432"/>
      <c r="AW183" s="432"/>
      <c r="AX183" s="432"/>
      <c r="AY183" s="432"/>
      <c r="AZ183" s="432"/>
      <c r="BA183" s="432"/>
      <c r="BB183" s="432"/>
      <c r="BC183" s="432"/>
      <c r="BD183" s="432"/>
      <c r="BE183" s="432"/>
      <c r="BF183" s="432"/>
      <c r="BG183" s="432"/>
      <c r="BH183" s="432"/>
      <c r="BI183" s="432"/>
      <c r="BJ183" s="432"/>
      <c r="BK183" s="432"/>
      <c r="BL183" s="432"/>
      <c r="BM183" s="432"/>
      <c r="BN183" s="432"/>
      <c r="BO183" s="432"/>
      <c r="BP183" s="432"/>
      <c r="BQ183" s="432"/>
      <c r="BR183" s="432"/>
      <c r="BS183" s="432"/>
      <c r="BT183" s="432"/>
      <c r="BU183" s="432"/>
      <c r="BV183" s="432"/>
      <c r="BW183" s="432"/>
      <c r="BX183" s="432"/>
      <c r="BY183" s="432"/>
      <c r="BZ183" s="432"/>
      <c r="CA183" s="432"/>
      <c r="CB183" s="432"/>
      <c r="CC183" s="432"/>
      <c r="CD183" s="432"/>
      <c r="CE183" s="432"/>
      <c r="CF183" s="432"/>
      <c r="CG183" s="432"/>
      <c r="CH183" s="432"/>
      <c r="CI183" s="432"/>
      <c r="CJ183" s="432"/>
      <c r="CK183" s="432"/>
      <c r="CL183" s="432"/>
      <c r="CM183" s="432"/>
      <c r="CN183" s="432"/>
      <c r="CO183" s="432"/>
      <c r="CP183" s="432"/>
      <c r="CQ183" s="432"/>
      <c r="CR183" s="432"/>
      <c r="CS183" s="432"/>
      <c r="CT183" s="432"/>
      <c r="CU183" s="432"/>
      <c r="CV183" s="432"/>
      <c r="CW183" s="432"/>
      <c r="CX183" s="432"/>
      <c r="CY183" s="432"/>
      <c r="CZ183" s="432"/>
      <c r="DA183" s="432"/>
      <c r="DB183" s="432"/>
      <c r="DC183" s="432"/>
      <c r="DD183" s="432"/>
      <c r="DE183" s="432"/>
      <c r="DF183" s="432"/>
      <c r="DG183" s="432"/>
      <c r="DH183" s="432"/>
      <c r="DI183" s="432"/>
      <c r="DJ183" s="432"/>
      <c r="DK183" s="432"/>
      <c r="DL183" s="432"/>
      <c r="DM183" s="432"/>
      <c r="DN183" s="432"/>
      <c r="DO183" s="432"/>
      <c r="DP183" s="432"/>
      <c r="DQ183" s="432"/>
      <c r="DR183" s="432"/>
      <c r="DS183" s="432"/>
      <c r="DT183" s="432"/>
      <c r="DU183" s="432"/>
      <c r="DV183" s="432"/>
      <c r="DW183" s="432"/>
      <c r="DX183" s="432"/>
      <c r="DY183" s="432"/>
      <c r="DZ183" s="432"/>
      <c r="EA183" s="432"/>
      <c r="EB183" s="432"/>
      <c r="EC183" s="432"/>
      <c r="ED183" s="432"/>
      <c r="EE183" s="432"/>
      <c r="EF183" s="432"/>
      <c r="EG183" s="432"/>
      <c r="EH183" s="432"/>
      <c r="EI183" s="432"/>
      <c r="EJ183" s="432"/>
      <c r="EK183" s="432"/>
      <c r="EL183" s="432"/>
      <c r="EM183" s="432"/>
      <c r="EN183" s="432"/>
      <c r="EO183" s="432"/>
      <c r="EP183" s="432"/>
      <c r="EQ183" s="432"/>
      <c r="ER183" s="432"/>
      <c r="ES183" s="432"/>
      <c r="ET183" s="432"/>
      <c r="EU183" s="432"/>
      <c r="EV183" s="432"/>
      <c r="EW183" s="432"/>
      <c r="EX183" s="432"/>
      <c r="EY183" s="432"/>
      <c r="EZ183" s="432"/>
      <c r="FA183" s="432"/>
      <c r="FB183" s="432"/>
      <c r="FC183" s="432"/>
      <c r="FD183" s="432"/>
      <c r="FE183" s="432"/>
      <c r="FF183" s="432"/>
      <c r="FG183" s="432"/>
      <c r="FH183" s="432"/>
      <c r="FI183" s="432"/>
      <c r="FJ183" s="432"/>
      <c r="FK183" s="432"/>
      <c r="FL183" s="432"/>
      <c r="FM183" s="432"/>
      <c r="FN183" s="432"/>
      <c r="FO183" s="432"/>
      <c r="FP183" s="432"/>
      <c r="FQ183" s="432"/>
      <c r="FR183" s="432"/>
      <c r="FS183" s="432"/>
      <c r="FT183" s="432"/>
      <c r="FU183" s="432"/>
      <c r="FV183" s="432"/>
      <c r="FW183" s="432"/>
      <c r="FX183" s="432"/>
      <c r="FY183" s="432"/>
      <c r="FZ183" s="432"/>
      <c r="GA183" s="432"/>
      <c r="GB183" s="432"/>
      <c r="GC183" s="432"/>
      <c r="GD183" s="432"/>
      <c r="GE183" s="432"/>
      <c r="GF183" s="432"/>
      <c r="GG183" s="432"/>
      <c r="GH183" s="432"/>
      <c r="GI183" s="432"/>
      <c r="GJ183" s="432"/>
      <c r="GK183" s="432"/>
      <c r="GL183" s="432"/>
      <c r="GM183" s="432"/>
      <c r="GN183" s="432"/>
      <c r="GO183" s="432"/>
      <c r="GP183" s="432"/>
      <c r="GQ183" s="432"/>
      <c r="GR183" s="432"/>
      <c r="GS183" s="432"/>
      <c r="GT183" s="432"/>
      <c r="GU183" s="432"/>
      <c r="GV183" s="432"/>
      <c r="GW183" s="432"/>
      <c r="GX183" s="432"/>
    </row>
    <row r="184" spans="1:206" hidden="1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5"/>
        <v>0</v>
      </c>
      <c r="O184" s="182"/>
      <c r="P184" s="182"/>
      <c r="Q184" s="436"/>
      <c r="R184" s="436"/>
      <c r="S184" s="438"/>
      <c r="T184" s="436"/>
      <c r="U184" s="436"/>
      <c r="V184" s="436"/>
    </row>
    <row r="185" spans="1:206" s="114" customFormat="1" hidden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436"/>
      <c r="R185" s="436"/>
      <c r="S185" s="438"/>
      <c r="T185" s="436"/>
      <c r="U185" s="436"/>
      <c r="V185" s="436"/>
      <c r="W185" s="432"/>
      <c r="X185" s="432"/>
      <c r="Y185" s="432"/>
      <c r="Z185" s="432"/>
      <c r="AA185" s="432"/>
      <c r="AB185" s="432"/>
      <c r="AC185" s="432"/>
      <c r="AD185" s="432"/>
      <c r="AE185" s="432"/>
      <c r="AF185" s="432"/>
      <c r="AG185" s="432"/>
      <c r="AH185" s="432"/>
      <c r="AI185" s="432"/>
      <c r="AJ185" s="432"/>
      <c r="AK185" s="432"/>
      <c r="AL185" s="432"/>
      <c r="AM185" s="432"/>
      <c r="AN185" s="432"/>
      <c r="AO185" s="432"/>
      <c r="AP185" s="432"/>
      <c r="AQ185" s="432"/>
      <c r="AR185" s="432"/>
      <c r="AS185" s="432"/>
      <c r="AT185" s="432"/>
      <c r="AU185" s="432"/>
      <c r="AV185" s="432"/>
      <c r="AW185" s="432"/>
      <c r="AX185" s="432"/>
      <c r="AY185" s="432"/>
      <c r="AZ185" s="432"/>
      <c r="BA185" s="432"/>
      <c r="BB185" s="432"/>
      <c r="BC185" s="432"/>
      <c r="BD185" s="432"/>
      <c r="BE185" s="432"/>
      <c r="BF185" s="432"/>
      <c r="BG185" s="432"/>
      <c r="BH185" s="432"/>
      <c r="BI185" s="432"/>
      <c r="BJ185" s="432"/>
      <c r="BK185" s="432"/>
      <c r="BL185" s="432"/>
      <c r="BM185" s="432"/>
      <c r="BN185" s="432"/>
      <c r="BO185" s="432"/>
      <c r="BP185" s="432"/>
      <c r="BQ185" s="432"/>
      <c r="BR185" s="432"/>
      <c r="BS185" s="432"/>
      <c r="BT185" s="432"/>
      <c r="BU185" s="432"/>
      <c r="BV185" s="432"/>
      <c r="BW185" s="432"/>
      <c r="BX185" s="432"/>
      <c r="BY185" s="432"/>
      <c r="BZ185" s="432"/>
      <c r="CA185" s="432"/>
      <c r="CB185" s="432"/>
      <c r="CC185" s="432"/>
      <c r="CD185" s="432"/>
      <c r="CE185" s="432"/>
      <c r="CF185" s="432"/>
      <c r="CG185" s="432"/>
      <c r="CH185" s="432"/>
      <c r="CI185" s="432"/>
      <c r="CJ185" s="432"/>
      <c r="CK185" s="432"/>
      <c r="CL185" s="432"/>
      <c r="CM185" s="432"/>
      <c r="CN185" s="432"/>
      <c r="CO185" s="432"/>
      <c r="CP185" s="432"/>
      <c r="CQ185" s="432"/>
      <c r="CR185" s="432"/>
      <c r="CS185" s="432"/>
      <c r="CT185" s="432"/>
      <c r="CU185" s="432"/>
      <c r="CV185" s="432"/>
      <c r="CW185" s="432"/>
      <c r="CX185" s="432"/>
      <c r="CY185" s="432"/>
      <c r="CZ185" s="432"/>
      <c r="DA185" s="432"/>
      <c r="DB185" s="432"/>
      <c r="DC185" s="432"/>
      <c r="DD185" s="432"/>
      <c r="DE185" s="432"/>
      <c r="DF185" s="432"/>
      <c r="DG185" s="432"/>
      <c r="DH185" s="432"/>
      <c r="DI185" s="432"/>
      <c r="DJ185" s="432"/>
      <c r="DK185" s="432"/>
      <c r="DL185" s="432"/>
      <c r="DM185" s="432"/>
      <c r="DN185" s="432"/>
      <c r="DO185" s="432"/>
      <c r="DP185" s="432"/>
      <c r="DQ185" s="432"/>
      <c r="DR185" s="432"/>
      <c r="DS185" s="432"/>
      <c r="DT185" s="432"/>
      <c r="DU185" s="432"/>
      <c r="DV185" s="432"/>
      <c r="DW185" s="432"/>
      <c r="DX185" s="432"/>
      <c r="DY185" s="432"/>
      <c r="DZ185" s="432"/>
      <c r="EA185" s="432"/>
      <c r="EB185" s="432"/>
      <c r="EC185" s="432"/>
      <c r="ED185" s="432"/>
      <c r="EE185" s="432"/>
      <c r="EF185" s="432"/>
      <c r="EG185" s="432"/>
      <c r="EH185" s="432"/>
      <c r="EI185" s="432"/>
      <c r="EJ185" s="432"/>
      <c r="EK185" s="432"/>
      <c r="EL185" s="432"/>
      <c r="EM185" s="432"/>
      <c r="EN185" s="432"/>
      <c r="EO185" s="432"/>
      <c r="EP185" s="432"/>
      <c r="EQ185" s="432"/>
      <c r="ER185" s="432"/>
      <c r="ES185" s="432"/>
      <c r="ET185" s="432"/>
      <c r="EU185" s="432"/>
      <c r="EV185" s="432"/>
      <c r="EW185" s="432"/>
      <c r="EX185" s="432"/>
      <c r="EY185" s="432"/>
      <c r="EZ185" s="432"/>
      <c r="FA185" s="432"/>
      <c r="FB185" s="432"/>
      <c r="FC185" s="432"/>
      <c r="FD185" s="432"/>
      <c r="FE185" s="432"/>
      <c r="FF185" s="432"/>
      <c r="FG185" s="432"/>
      <c r="FH185" s="432"/>
      <c r="FI185" s="432"/>
      <c r="FJ185" s="432"/>
      <c r="FK185" s="432"/>
      <c r="FL185" s="432"/>
      <c r="FM185" s="432"/>
      <c r="FN185" s="432"/>
      <c r="FO185" s="432"/>
      <c r="FP185" s="432"/>
      <c r="FQ185" s="432"/>
      <c r="FR185" s="432"/>
      <c r="FS185" s="432"/>
      <c r="FT185" s="432"/>
      <c r="FU185" s="432"/>
      <c r="FV185" s="432"/>
      <c r="FW185" s="432"/>
      <c r="FX185" s="432"/>
      <c r="FY185" s="432"/>
      <c r="FZ185" s="432"/>
      <c r="GA185" s="432"/>
      <c r="GB185" s="432"/>
      <c r="GC185" s="432"/>
      <c r="GD185" s="432"/>
      <c r="GE185" s="432"/>
      <c r="GF185" s="432"/>
      <c r="GG185" s="432"/>
      <c r="GH185" s="432"/>
      <c r="GI185" s="432"/>
      <c r="GJ185" s="432"/>
      <c r="GK185" s="432"/>
      <c r="GL185" s="432"/>
      <c r="GM185" s="432"/>
      <c r="GN185" s="432"/>
      <c r="GO185" s="432"/>
      <c r="GP185" s="432"/>
      <c r="GQ185" s="432"/>
      <c r="GR185" s="432"/>
      <c r="GS185" s="432"/>
      <c r="GT185" s="432"/>
      <c r="GU185" s="432"/>
      <c r="GV185" s="432"/>
      <c r="GW185" s="432"/>
      <c r="GX185" s="432"/>
    </row>
    <row r="186" spans="1:206" ht="29.25" hidden="1" customHeight="1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5"/>
        <v>0</v>
      </c>
      <c r="O186" s="182"/>
      <c r="P186" s="182"/>
      <c r="Q186" s="436"/>
      <c r="R186" s="436"/>
      <c r="S186" s="438"/>
      <c r="T186" s="436"/>
      <c r="U186" s="436"/>
      <c r="V186" s="436"/>
    </row>
    <row r="187" spans="1:206" s="114" customFormat="1" hidden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5"/>
        <v>0</v>
      </c>
      <c r="O187" s="182"/>
      <c r="P187" s="182"/>
      <c r="Q187" s="436"/>
      <c r="R187" s="436"/>
      <c r="S187" s="438"/>
      <c r="T187" s="436"/>
      <c r="U187" s="436"/>
      <c r="V187" s="436"/>
      <c r="W187" s="432"/>
      <c r="X187" s="432"/>
      <c r="Y187" s="432"/>
      <c r="Z187" s="432"/>
      <c r="AA187" s="432"/>
      <c r="AB187" s="432"/>
      <c r="AC187" s="432"/>
      <c r="AD187" s="432"/>
      <c r="AE187" s="432"/>
      <c r="AF187" s="432"/>
      <c r="AG187" s="432"/>
      <c r="AH187" s="432"/>
      <c r="AI187" s="432"/>
      <c r="AJ187" s="432"/>
      <c r="AK187" s="432"/>
      <c r="AL187" s="432"/>
      <c r="AM187" s="432"/>
      <c r="AN187" s="432"/>
      <c r="AO187" s="432"/>
      <c r="AP187" s="432"/>
      <c r="AQ187" s="432"/>
      <c r="AR187" s="432"/>
      <c r="AS187" s="432"/>
      <c r="AT187" s="432"/>
      <c r="AU187" s="432"/>
      <c r="AV187" s="432"/>
      <c r="AW187" s="432"/>
      <c r="AX187" s="432"/>
      <c r="AY187" s="432"/>
      <c r="AZ187" s="432"/>
      <c r="BA187" s="432"/>
      <c r="BB187" s="432"/>
      <c r="BC187" s="432"/>
      <c r="BD187" s="432"/>
      <c r="BE187" s="432"/>
      <c r="BF187" s="432"/>
      <c r="BG187" s="432"/>
      <c r="BH187" s="432"/>
      <c r="BI187" s="432"/>
      <c r="BJ187" s="432"/>
      <c r="BK187" s="432"/>
      <c r="BL187" s="432"/>
      <c r="BM187" s="432"/>
      <c r="BN187" s="432"/>
      <c r="BO187" s="432"/>
      <c r="BP187" s="432"/>
      <c r="BQ187" s="432"/>
      <c r="BR187" s="432"/>
      <c r="BS187" s="432"/>
      <c r="BT187" s="432"/>
      <c r="BU187" s="432"/>
      <c r="BV187" s="432"/>
      <c r="BW187" s="432"/>
      <c r="BX187" s="432"/>
      <c r="BY187" s="432"/>
      <c r="BZ187" s="432"/>
      <c r="CA187" s="432"/>
      <c r="CB187" s="432"/>
      <c r="CC187" s="432"/>
      <c r="CD187" s="432"/>
      <c r="CE187" s="432"/>
      <c r="CF187" s="432"/>
      <c r="CG187" s="432"/>
      <c r="CH187" s="432"/>
      <c r="CI187" s="432"/>
      <c r="CJ187" s="432"/>
      <c r="CK187" s="432"/>
      <c r="CL187" s="432"/>
      <c r="CM187" s="432"/>
      <c r="CN187" s="432"/>
      <c r="CO187" s="432"/>
      <c r="CP187" s="432"/>
      <c r="CQ187" s="432"/>
      <c r="CR187" s="432"/>
      <c r="CS187" s="432"/>
      <c r="CT187" s="432"/>
      <c r="CU187" s="432"/>
      <c r="CV187" s="432"/>
      <c r="CW187" s="432"/>
      <c r="CX187" s="432"/>
      <c r="CY187" s="432"/>
      <c r="CZ187" s="432"/>
      <c r="DA187" s="432"/>
      <c r="DB187" s="432"/>
      <c r="DC187" s="432"/>
      <c r="DD187" s="432"/>
      <c r="DE187" s="432"/>
      <c r="DF187" s="432"/>
      <c r="DG187" s="432"/>
      <c r="DH187" s="432"/>
      <c r="DI187" s="432"/>
      <c r="DJ187" s="432"/>
      <c r="DK187" s="432"/>
      <c r="DL187" s="432"/>
      <c r="DM187" s="432"/>
      <c r="DN187" s="432"/>
      <c r="DO187" s="432"/>
      <c r="DP187" s="432"/>
      <c r="DQ187" s="432"/>
      <c r="DR187" s="432"/>
      <c r="DS187" s="432"/>
      <c r="DT187" s="432"/>
      <c r="DU187" s="432"/>
      <c r="DV187" s="432"/>
      <c r="DW187" s="432"/>
      <c r="DX187" s="432"/>
      <c r="DY187" s="432"/>
      <c r="DZ187" s="432"/>
      <c r="EA187" s="432"/>
      <c r="EB187" s="432"/>
      <c r="EC187" s="432"/>
      <c r="ED187" s="432"/>
      <c r="EE187" s="432"/>
      <c r="EF187" s="432"/>
      <c r="EG187" s="432"/>
      <c r="EH187" s="432"/>
      <c r="EI187" s="432"/>
      <c r="EJ187" s="432"/>
      <c r="EK187" s="432"/>
      <c r="EL187" s="432"/>
      <c r="EM187" s="432"/>
      <c r="EN187" s="432"/>
      <c r="EO187" s="432"/>
      <c r="EP187" s="432"/>
      <c r="EQ187" s="432"/>
      <c r="ER187" s="432"/>
      <c r="ES187" s="432"/>
      <c r="ET187" s="432"/>
      <c r="EU187" s="432"/>
      <c r="EV187" s="432"/>
      <c r="EW187" s="432"/>
      <c r="EX187" s="432"/>
      <c r="EY187" s="432"/>
      <c r="EZ187" s="432"/>
      <c r="FA187" s="432"/>
      <c r="FB187" s="432"/>
      <c r="FC187" s="432"/>
      <c r="FD187" s="432"/>
      <c r="FE187" s="432"/>
      <c r="FF187" s="432"/>
      <c r="FG187" s="432"/>
      <c r="FH187" s="432"/>
      <c r="FI187" s="432"/>
      <c r="FJ187" s="432"/>
      <c r="FK187" s="432"/>
      <c r="FL187" s="432"/>
      <c r="FM187" s="432"/>
      <c r="FN187" s="432"/>
      <c r="FO187" s="432"/>
      <c r="FP187" s="432"/>
      <c r="FQ187" s="432"/>
      <c r="FR187" s="432"/>
      <c r="FS187" s="432"/>
      <c r="FT187" s="432"/>
      <c r="FU187" s="432"/>
      <c r="FV187" s="432"/>
      <c r="FW187" s="432"/>
      <c r="FX187" s="432"/>
      <c r="FY187" s="432"/>
      <c r="FZ187" s="432"/>
      <c r="GA187" s="432"/>
      <c r="GB187" s="432"/>
      <c r="GC187" s="432"/>
      <c r="GD187" s="432"/>
      <c r="GE187" s="432"/>
      <c r="GF187" s="432"/>
      <c r="GG187" s="432"/>
      <c r="GH187" s="432"/>
      <c r="GI187" s="432"/>
      <c r="GJ187" s="432"/>
      <c r="GK187" s="432"/>
      <c r="GL187" s="432"/>
      <c r="GM187" s="432"/>
      <c r="GN187" s="432"/>
      <c r="GO187" s="432"/>
      <c r="GP187" s="432"/>
      <c r="GQ187" s="432"/>
      <c r="GR187" s="432"/>
      <c r="GS187" s="432"/>
      <c r="GT187" s="432"/>
      <c r="GU187" s="432"/>
      <c r="GV187" s="432"/>
      <c r="GW187" s="432"/>
      <c r="GX187" s="432"/>
    </row>
    <row r="188" spans="1:206" hidden="1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5"/>
        <v>0</v>
      </c>
      <c r="O188" s="182"/>
      <c r="P188" s="182"/>
      <c r="Q188" s="436"/>
      <c r="R188" s="436"/>
      <c r="S188" s="438"/>
      <c r="T188" s="436"/>
      <c r="U188" s="436"/>
      <c r="V188" s="436"/>
    </row>
    <row r="189" spans="1:206" s="114" customFormat="1" ht="19.5" hidden="1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436"/>
      <c r="R189" s="436"/>
      <c r="S189" s="438"/>
      <c r="T189" s="436"/>
      <c r="U189" s="436"/>
      <c r="V189" s="436"/>
      <c r="W189" s="432"/>
      <c r="X189" s="432"/>
      <c r="Y189" s="432"/>
      <c r="Z189" s="432"/>
      <c r="AA189" s="432"/>
      <c r="AB189" s="432"/>
      <c r="AC189" s="432"/>
      <c r="AD189" s="432"/>
      <c r="AE189" s="432"/>
      <c r="AF189" s="432"/>
      <c r="AG189" s="432"/>
      <c r="AH189" s="432"/>
      <c r="AI189" s="432"/>
      <c r="AJ189" s="432"/>
      <c r="AK189" s="432"/>
      <c r="AL189" s="432"/>
      <c r="AM189" s="432"/>
      <c r="AN189" s="432"/>
      <c r="AO189" s="432"/>
      <c r="AP189" s="432"/>
      <c r="AQ189" s="432"/>
      <c r="AR189" s="432"/>
      <c r="AS189" s="432"/>
      <c r="AT189" s="432"/>
      <c r="AU189" s="432"/>
      <c r="AV189" s="432"/>
      <c r="AW189" s="432"/>
      <c r="AX189" s="432"/>
      <c r="AY189" s="432"/>
      <c r="AZ189" s="432"/>
      <c r="BA189" s="432"/>
      <c r="BB189" s="432"/>
      <c r="BC189" s="432"/>
      <c r="BD189" s="432"/>
      <c r="BE189" s="432"/>
      <c r="BF189" s="432"/>
      <c r="BG189" s="432"/>
      <c r="BH189" s="432"/>
      <c r="BI189" s="432"/>
      <c r="BJ189" s="432"/>
      <c r="BK189" s="432"/>
      <c r="BL189" s="432"/>
      <c r="BM189" s="432"/>
      <c r="BN189" s="432"/>
      <c r="BO189" s="432"/>
      <c r="BP189" s="432"/>
      <c r="BQ189" s="432"/>
      <c r="BR189" s="432"/>
      <c r="BS189" s="432"/>
      <c r="BT189" s="432"/>
      <c r="BU189" s="432"/>
      <c r="BV189" s="432"/>
      <c r="BW189" s="432"/>
      <c r="BX189" s="432"/>
      <c r="BY189" s="432"/>
      <c r="BZ189" s="432"/>
      <c r="CA189" s="432"/>
      <c r="CB189" s="432"/>
      <c r="CC189" s="432"/>
      <c r="CD189" s="432"/>
      <c r="CE189" s="432"/>
      <c r="CF189" s="432"/>
      <c r="CG189" s="432"/>
      <c r="CH189" s="432"/>
      <c r="CI189" s="432"/>
      <c r="CJ189" s="432"/>
      <c r="CK189" s="432"/>
      <c r="CL189" s="432"/>
      <c r="CM189" s="432"/>
      <c r="CN189" s="432"/>
      <c r="CO189" s="432"/>
      <c r="CP189" s="432"/>
      <c r="CQ189" s="432"/>
      <c r="CR189" s="432"/>
      <c r="CS189" s="432"/>
      <c r="CT189" s="432"/>
      <c r="CU189" s="432"/>
      <c r="CV189" s="432"/>
      <c r="CW189" s="432"/>
      <c r="CX189" s="432"/>
      <c r="CY189" s="432"/>
      <c r="CZ189" s="432"/>
      <c r="DA189" s="432"/>
      <c r="DB189" s="432"/>
      <c r="DC189" s="432"/>
      <c r="DD189" s="432"/>
      <c r="DE189" s="432"/>
      <c r="DF189" s="432"/>
      <c r="DG189" s="432"/>
      <c r="DH189" s="432"/>
      <c r="DI189" s="432"/>
      <c r="DJ189" s="432"/>
      <c r="DK189" s="432"/>
      <c r="DL189" s="432"/>
      <c r="DM189" s="432"/>
      <c r="DN189" s="432"/>
      <c r="DO189" s="432"/>
      <c r="DP189" s="432"/>
      <c r="DQ189" s="432"/>
      <c r="DR189" s="432"/>
      <c r="DS189" s="432"/>
      <c r="DT189" s="432"/>
      <c r="DU189" s="432"/>
      <c r="DV189" s="432"/>
      <c r="DW189" s="432"/>
      <c r="DX189" s="432"/>
      <c r="DY189" s="432"/>
      <c r="DZ189" s="432"/>
      <c r="EA189" s="432"/>
      <c r="EB189" s="432"/>
      <c r="EC189" s="432"/>
      <c r="ED189" s="432"/>
      <c r="EE189" s="432"/>
      <c r="EF189" s="432"/>
      <c r="EG189" s="432"/>
      <c r="EH189" s="432"/>
      <c r="EI189" s="432"/>
      <c r="EJ189" s="432"/>
      <c r="EK189" s="432"/>
      <c r="EL189" s="432"/>
      <c r="EM189" s="432"/>
      <c r="EN189" s="432"/>
      <c r="EO189" s="432"/>
      <c r="EP189" s="432"/>
      <c r="EQ189" s="432"/>
      <c r="ER189" s="432"/>
      <c r="ES189" s="432"/>
      <c r="ET189" s="432"/>
      <c r="EU189" s="432"/>
      <c r="EV189" s="432"/>
      <c r="EW189" s="432"/>
      <c r="EX189" s="432"/>
      <c r="EY189" s="432"/>
      <c r="EZ189" s="432"/>
      <c r="FA189" s="432"/>
      <c r="FB189" s="432"/>
      <c r="FC189" s="432"/>
      <c r="FD189" s="432"/>
      <c r="FE189" s="432"/>
      <c r="FF189" s="432"/>
      <c r="FG189" s="432"/>
      <c r="FH189" s="432"/>
      <c r="FI189" s="432"/>
      <c r="FJ189" s="432"/>
      <c r="FK189" s="432"/>
      <c r="FL189" s="432"/>
      <c r="FM189" s="432"/>
      <c r="FN189" s="432"/>
      <c r="FO189" s="432"/>
      <c r="FP189" s="432"/>
      <c r="FQ189" s="432"/>
      <c r="FR189" s="432"/>
      <c r="FS189" s="432"/>
      <c r="FT189" s="432"/>
      <c r="FU189" s="432"/>
      <c r="FV189" s="432"/>
      <c r="FW189" s="432"/>
      <c r="FX189" s="432"/>
      <c r="FY189" s="432"/>
      <c r="FZ189" s="432"/>
      <c r="GA189" s="432"/>
      <c r="GB189" s="432"/>
      <c r="GC189" s="432"/>
      <c r="GD189" s="432"/>
      <c r="GE189" s="432"/>
      <c r="GF189" s="432"/>
      <c r="GG189" s="432"/>
      <c r="GH189" s="432"/>
      <c r="GI189" s="432"/>
      <c r="GJ189" s="432"/>
      <c r="GK189" s="432"/>
      <c r="GL189" s="432"/>
      <c r="GM189" s="432"/>
      <c r="GN189" s="432"/>
      <c r="GO189" s="432"/>
      <c r="GP189" s="432"/>
      <c r="GQ189" s="432"/>
      <c r="GR189" s="432"/>
      <c r="GS189" s="432"/>
      <c r="GT189" s="432"/>
      <c r="GU189" s="432"/>
      <c r="GV189" s="432"/>
      <c r="GW189" s="432"/>
      <c r="GX189" s="432"/>
    </row>
    <row r="190" spans="1:206" ht="25.5" hidden="1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5"/>
        <v>0</v>
      </c>
      <c r="O190" s="182"/>
      <c r="P190" s="182"/>
      <c r="Q190" s="436"/>
      <c r="R190" s="436"/>
      <c r="S190" s="438"/>
      <c r="T190" s="436"/>
      <c r="U190" s="436"/>
      <c r="V190" s="436"/>
    </row>
    <row r="191" spans="1:206" s="114" customFormat="1" ht="21.6" hidden="1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5"/>
        <v>0</v>
      </c>
      <c r="O191" s="182"/>
      <c r="P191" s="182"/>
      <c r="Q191" s="436"/>
      <c r="R191" s="436"/>
      <c r="S191" s="438"/>
      <c r="T191" s="436"/>
      <c r="U191" s="436"/>
      <c r="V191" s="436"/>
      <c r="W191" s="432"/>
      <c r="X191" s="432"/>
      <c r="Y191" s="432"/>
      <c r="Z191" s="432"/>
      <c r="AA191" s="432"/>
      <c r="AB191" s="432"/>
      <c r="AC191" s="432"/>
      <c r="AD191" s="432"/>
      <c r="AE191" s="432"/>
      <c r="AF191" s="432"/>
      <c r="AG191" s="432"/>
      <c r="AH191" s="432"/>
      <c r="AI191" s="432"/>
      <c r="AJ191" s="432"/>
      <c r="AK191" s="432"/>
      <c r="AL191" s="432"/>
      <c r="AM191" s="432"/>
      <c r="AN191" s="432"/>
      <c r="AO191" s="432"/>
      <c r="AP191" s="432"/>
      <c r="AQ191" s="432"/>
      <c r="AR191" s="432"/>
      <c r="AS191" s="432"/>
      <c r="AT191" s="432"/>
      <c r="AU191" s="432"/>
      <c r="AV191" s="432"/>
      <c r="AW191" s="432"/>
      <c r="AX191" s="432"/>
      <c r="AY191" s="432"/>
      <c r="AZ191" s="432"/>
      <c r="BA191" s="432"/>
      <c r="BB191" s="432"/>
      <c r="BC191" s="432"/>
      <c r="BD191" s="432"/>
      <c r="BE191" s="432"/>
      <c r="BF191" s="432"/>
      <c r="BG191" s="432"/>
      <c r="BH191" s="432"/>
      <c r="BI191" s="432"/>
      <c r="BJ191" s="432"/>
      <c r="BK191" s="432"/>
      <c r="BL191" s="432"/>
      <c r="BM191" s="432"/>
      <c r="BN191" s="432"/>
      <c r="BO191" s="432"/>
      <c r="BP191" s="432"/>
      <c r="BQ191" s="432"/>
      <c r="BR191" s="432"/>
      <c r="BS191" s="432"/>
      <c r="BT191" s="432"/>
      <c r="BU191" s="432"/>
      <c r="BV191" s="432"/>
      <c r="BW191" s="432"/>
      <c r="BX191" s="432"/>
      <c r="BY191" s="432"/>
      <c r="BZ191" s="432"/>
      <c r="CA191" s="432"/>
      <c r="CB191" s="432"/>
      <c r="CC191" s="432"/>
      <c r="CD191" s="432"/>
      <c r="CE191" s="432"/>
      <c r="CF191" s="432"/>
      <c r="CG191" s="432"/>
      <c r="CH191" s="432"/>
      <c r="CI191" s="432"/>
      <c r="CJ191" s="432"/>
      <c r="CK191" s="432"/>
      <c r="CL191" s="432"/>
      <c r="CM191" s="432"/>
      <c r="CN191" s="432"/>
      <c r="CO191" s="432"/>
      <c r="CP191" s="432"/>
      <c r="CQ191" s="432"/>
      <c r="CR191" s="432"/>
      <c r="CS191" s="432"/>
      <c r="CT191" s="432"/>
      <c r="CU191" s="432"/>
      <c r="CV191" s="432"/>
      <c r="CW191" s="432"/>
      <c r="CX191" s="432"/>
      <c r="CY191" s="432"/>
      <c r="CZ191" s="432"/>
      <c r="DA191" s="432"/>
      <c r="DB191" s="432"/>
      <c r="DC191" s="432"/>
      <c r="DD191" s="432"/>
      <c r="DE191" s="432"/>
      <c r="DF191" s="432"/>
      <c r="DG191" s="432"/>
      <c r="DH191" s="432"/>
      <c r="DI191" s="432"/>
      <c r="DJ191" s="432"/>
      <c r="DK191" s="432"/>
      <c r="DL191" s="432"/>
      <c r="DM191" s="432"/>
      <c r="DN191" s="432"/>
      <c r="DO191" s="432"/>
      <c r="DP191" s="432"/>
      <c r="DQ191" s="432"/>
      <c r="DR191" s="432"/>
      <c r="DS191" s="432"/>
      <c r="DT191" s="432"/>
      <c r="DU191" s="432"/>
      <c r="DV191" s="432"/>
      <c r="DW191" s="432"/>
      <c r="DX191" s="432"/>
      <c r="DY191" s="432"/>
      <c r="DZ191" s="432"/>
      <c r="EA191" s="432"/>
      <c r="EB191" s="432"/>
      <c r="EC191" s="432"/>
      <c r="ED191" s="432"/>
      <c r="EE191" s="432"/>
      <c r="EF191" s="432"/>
      <c r="EG191" s="432"/>
      <c r="EH191" s="432"/>
      <c r="EI191" s="432"/>
      <c r="EJ191" s="432"/>
      <c r="EK191" s="432"/>
      <c r="EL191" s="432"/>
      <c r="EM191" s="432"/>
      <c r="EN191" s="432"/>
      <c r="EO191" s="432"/>
      <c r="EP191" s="432"/>
      <c r="EQ191" s="432"/>
      <c r="ER191" s="432"/>
      <c r="ES191" s="432"/>
      <c r="ET191" s="432"/>
      <c r="EU191" s="432"/>
      <c r="EV191" s="432"/>
      <c r="EW191" s="432"/>
      <c r="EX191" s="432"/>
      <c r="EY191" s="432"/>
      <c r="EZ191" s="432"/>
      <c r="FA191" s="432"/>
      <c r="FB191" s="432"/>
      <c r="FC191" s="432"/>
      <c r="FD191" s="432"/>
      <c r="FE191" s="432"/>
      <c r="FF191" s="432"/>
      <c r="FG191" s="432"/>
      <c r="FH191" s="432"/>
      <c r="FI191" s="432"/>
      <c r="FJ191" s="432"/>
      <c r="FK191" s="432"/>
      <c r="FL191" s="432"/>
      <c r="FM191" s="432"/>
      <c r="FN191" s="432"/>
      <c r="FO191" s="432"/>
      <c r="FP191" s="432"/>
      <c r="FQ191" s="432"/>
      <c r="FR191" s="432"/>
      <c r="FS191" s="432"/>
      <c r="FT191" s="432"/>
      <c r="FU191" s="432"/>
      <c r="FV191" s="432"/>
      <c r="FW191" s="432"/>
      <c r="FX191" s="432"/>
      <c r="FY191" s="432"/>
      <c r="FZ191" s="432"/>
      <c r="GA191" s="432"/>
      <c r="GB191" s="432"/>
      <c r="GC191" s="432"/>
      <c r="GD191" s="432"/>
      <c r="GE191" s="432"/>
      <c r="GF191" s="432"/>
      <c r="GG191" s="432"/>
      <c r="GH191" s="432"/>
      <c r="GI191" s="432"/>
      <c r="GJ191" s="432"/>
      <c r="GK191" s="432"/>
      <c r="GL191" s="432"/>
      <c r="GM191" s="432"/>
      <c r="GN191" s="432"/>
      <c r="GO191" s="432"/>
      <c r="GP191" s="432"/>
      <c r="GQ191" s="432"/>
      <c r="GR191" s="432"/>
      <c r="GS191" s="432"/>
      <c r="GT191" s="432"/>
      <c r="GU191" s="432"/>
      <c r="GV191" s="432"/>
      <c r="GW191" s="432"/>
      <c r="GX191" s="432"/>
    </row>
    <row r="192" spans="1:206" ht="16.5" hidden="1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5"/>
        <v>0</v>
      </c>
      <c r="O192" s="303"/>
      <c r="P192" s="303"/>
      <c r="Q192" s="436"/>
      <c r="R192" s="436"/>
      <c r="S192" s="438"/>
      <c r="T192" s="436"/>
      <c r="U192" s="436"/>
      <c r="V192" s="436"/>
    </row>
    <row r="193" spans="1:206" hidden="1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6">O193+P193</f>
        <v>0</v>
      </c>
      <c r="O193" s="182"/>
      <c r="P193" s="182"/>
      <c r="Q193" s="436"/>
      <c r="R193" s="436"/>
      <c r="S193" s="438"/>
      <c r="T193" s="436"/>
      <c r="U193" s="436"/>
      <c r="V193" s="436"/>
    </row>
    <row r="194" spans="1:206" s="114" customFormat="1" ht="35.450000000000003" hidden="1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436"/>
      <c r="R194" s="436"/>
      <c r="S194" s="438"/>
      <c r="T194" s="436"/>
      <c r="U194" s="436"/>
      <c r="V194" s="436"/>
      <c r="W194" s="432"/>
      <c r="X194" s="432"/>
      <c r="Y194" s="432"/>
      <c r="Z194" s="432"/>
      <c r="AA194" s="432"/>
      <c r="AB194" s="432"/>
      <c r="AC194" s="432"/>
      <c r="AD194" s="432"/>
      <c r="AE194" s="432"/>
      <c r="AF194" s="432"/>
      <c r="AG194" s="432"/>
      <c r="AH194" s="432"/>
      <c r="AI194" s="432"/>
      <c r="AJ194" s="432"/>
      <c r="AK194" s="432"/>
      <c r="AL194" s="432"/>
      <c r="AM194" s="432"/>
      <c r="AN194" s="432"/>
      <c r="AO194" s="432"/>
      <c r="AP194" s="432"/>
      <c r="AQ194" s="432"/>
      <c r="AR194" s="432"/>
      <c r="AS194" s="432"/>
      <c r="AT194" s="432"/>
      <c r="AU194" s="432"/>
      <c r="AV194" s="432"/>
      <c r="AW194" s="432"/>
      <c r="AX194" s="432"/>
      <c r="AY194" s="432"/>
      <c r="AZ194" s="432"/>
      <c r="BA194" s="432"/>
      <c r="BB194" s="432"/>
      <c r="BC194" s="432"/>
      <c r="BD194" s="432"/>
      <c r="BE194" s="432"/>
      <c r="BF194" s="432"/>
      <c r="BG194" s="432"/>
      <c r="BH194" s="432"/>
      <c r="BI194" s="432"/>
      <c r="BJ194" s="432"/>
      <c r="BK194" s="432"/>
      <c r="BL194" s="432"/>
      <c r="BM194" s="432"/>
      <c r="BN194" s="432"/>
      <c r="BO194" s="432"/>
      <c r="BP194" s="432"/>
      <c r="BQ194" s="432"/>
      <c r="BR194" s="432"/>
      <c r="BS194" s="432"/>
      <c r="BT194" s="432"/>
      <c r="BU194" s="432"/>
      <c r="BV194" s="432"/>
      <c r="BW194" s="432"/>
      <c r="BX194" s="432"/>
      <c r="BY194" s="432"/>
      <c r="BZ194" s="432"/>
      <c r="CA194" s="432"/>
      <c r="CB194" s="432"/>
      <c r="CC194" s="432"/>
      <c r="CD194" s="432"/>
      <c r="CE194" s="432"/>
      <c r="CF194" s="432"/>
      <c r="CG194" s="432"/>
      <c r="CH194" s="432"/>
      <c r="CI194" s="432"/>
      <c r="CJ194" s="432"/>
      <c r="CK194" s="432"/>
      <c r="CL194" s="432"/>
      <c r="CM194" s="432"/>
      <c r="CN194" s="432"/>
      <c r="CO194" s="432"/>
      <c r="CP194" s="432"/>
      <c r="CQ194" s="432"/>
      <c r="CR194" s="432"/>
      <c r="CS194" s="432"/>
      <c r="CT194" s="432"/>
      <c r="CU194" s="432"/>
      <c r="CV194" s="432"/>
      <c r="CW194" s="432"/>
      <c r="CX194" s="432"/>
      <c r="CY194" s="432"/>
      <c r="CZ194" s="432"/>
      <c r="DA194" s="432"/>
      <c r="DB194" s="432"/>
      <c r="DC194" s="432"/>
      <c r="DD194" s="432"/>
      <c r="DE194" s="432"/>
      <c r="DF194" s="432"/>
      <c r="DG194" s="432"/>
      <c r="DH194" s="432"/>
      <c r="DI194" s="432"/>
      <c r="DJ194" s="432"/>
      <c r="DK194" s="432"/>
      <c r="DL194" s="432"/>
      <c r="DM194" s="432"/>
      <c r="DN194" s="432"/>
      <c r="DO194" s="432"/>
      <c r="DP194" s="432"/>
      <c r="DQ194" s="432"/>
      <c r="DR194" s="432"/>
      <c r="DS194" s="432"/>
      <c r="DT194" s="432"/>
      <c r="DU194" s="432"/>
      <c r="DV194" s="432"/>
      <c r="DW194" s="432"/>
      <c r="DX194" s="432"/>
      <c r="DY194" s="432"/>
      <c r="DZ194" s="432"/>
      <c r="EA194" s="432"/>
      <c r="EB194" s="432"/>
      <c r="EC194" s="432"/>
      <c r="ED194" s="432"/>
      <c r="EE194" s="432"/>
      <c r="EF194" s="432"/>
      <c r="EG194" s="432"/>
      <c r="EH194" s="432"/>
      <c r="EI194" s="432"/>
      <c r="EJ194" s="432"/>
      <c r="EK194" s="432"/>
      <c r="EL194" s="432"/>
      <c r="EM194" s="432"/>
      <c r="EN194" s="432"/>
      <c r="EO194" s="432"/>
      <c r="EP194" s="432"/>
      <c r="EQ194" s="432"/>
      <c r="ER194" s="432"/>
      <c r="ES194" s="432"/>
      <c r="ET194" s="432"/>
      <c r="EU194" s="432"/>
      <c r="EV194" s="432"/>
      <c r="EW194" s="432"/>
      <c r="EX194" s="432"/>
      <c r="EY194" s="432"/>
      <c r="EZ194" s="432"/>
      <c r="FA194" s="432"/>
      <c r="FB194" s="432"/>
      <c r="FC194" s="432"/>
      <c r="FD194" s="432"/>
      <c r="FE194" s="432"/>
      <c r="FF194" s="432"/>
      <c r="FG194" s="432"/>
      <c r="FH194" s="432"/>
      <c r="FI194" s="432"/>
      <c r="FJ194" s="432"/>
      <c r="FK194" s="432"/>
      <c r="FL194" s="432"/>
      <c r="FM194" s="432"/>
      <c r="FN194" s="432"/>
      <c r="FO194" s="432"/>
      <c r="FP194" s="432"/>
      <c r="FQ194" s="432"/>
      <c r="FR194" s="432"/>
      <c r="FS194" s="432"/>
      <c r="FT194" s="432"/>
      <c r="FU194" s="432"/>
      <c r="FV194" s="432"/>
      <c r="FW194" s="432"/>
      <c r="FX194" s="432"/>
      <c r="FY194" s="432"/>
      <c r="FZ194" s="432"/>
      <c r="GA194" s="432"/>
      <c r="GB194" s="432"/>
      <c r="GC194" s="432"/>
      <c r="GD194" s="432"/>
      <c r="GE194" s="432"/>
      <c r="GF194" s="432"/>
      <c r="GG194" s="432"/>
      <c r="GH194" s="432"/>
      <c r="GI194" s="432"/>
      <c r="GJ194" s="432"/>
      <c r="GK194" s="432"/>
      <c r="GL194" s="432"/>
      <c r="GM194" s="432"/>
      <c r="GN194" s="432"/>
      <c r="GO194" s="432"/>
      <c r="GP194" s="432"/>
      <c r="GQ194" s="432"/>
      <c r="GR194" s="432"/>
      <c r="GS194" s="432"/>
      <c r="GT194" s="432"/>
      <c r="GU194" s="432"/>
      <c r="GV194" s="432"/>
      <c r="GW194" s="432"/>
      <c r="GX194" s="432"/>
    </row>
    <row r="195" spans="1:206" ht="16.5" hidden="1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5"/>
        <v>0</v>
      </c>
      <c r="O195" s="303"/>
      <c r="P195" s="303"/>
      <c r="Q195" s="436"/>
      <c r="R195" s="436"/>
      <c r="S195" s="438"/>
      <c r="T195" s="436"/>
      <c r="U195" s="436"/>
      <c r="V195" s="436"/>
    </row>
    <row r="196" spans="1:206" s="114" customFormat="1" hidden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5"/>
        <v>0</v>
      </c>
      <c r="O196" s="182"/>
      <c r="P196" s="182"/>
      <c r="Q196" s="436"/>
      <c r="R196" s="436"/>
      <c r="S196" s="438"/>
      <c r="T196" s="436"/>
      <c r="U196" s="436"/>
      <c r="V196" s="436"/>
      <c r="W196" s="432"/>
      <c r="X196" s="432"/>
      <c r="Y196" s="432"/>
      <c r="Z196" s="432"/>
      <c r="AA196" s="432"/>
      <c r="AB196" s="432"/>
      <c r="AC196" s="432"/>
      <c r="AD196" s="432"/>
      <c r="AE196" s="432"/>
      <c r="AF196" s="432"/>
      <c r="AG196" s="432"/>
      <c r="AH196" s="432"/>
      <c r="AI196" s="432"/>
      <c r="AJ196" s="432"/>
      <c r="AK196" s="432"/>
      <c r="AL196" s="432"/>
      <c r="AM196" s="432"/>
      <c r="AN196" s="432"/>
      <c r="AO196" s="432"/>
      <c r="AP196" s="432"/>
      <c r="AQ196" s="432"/>
      <c r="AR196" s="432"/>
      <c r="AS196" s="432"/>
      <c r="AT196" s="432"/>
      <c r="AU196" s="432"/>
      <c r="AV196" s="432"/>
      <c r="AW196" s="432"/>
      <c r="AX196" s="432"/>
      <c r="AY196" s="432"/>
      <c r="AZ196" s="432"/>
      <c r="BA196" s="432"/>
      <c r="BB196" s="432"/>
      <c r="BC196" s="432"/>
      <c r="BD196" s="432"/>
      <c r="BE196" s="432"/>
      <c r="BF196" s="432"/>
      <c r="BG196" s="432"/>
      <c r="BH196" s="432"/>
      <c r="BI196" s="432"/>
      <c r="BJ196" s="432"/>
      <c r="BK196" s="432"/>
      <c r="BL196" s="432"/>
      <c r="BM196" s="432"/>
      <c r="BN196" s="432"/>
      <c r="BO196" s="432"/>
      <c r="BP196" s="432"/>
      <c r="BQ196" s="432"/>
      <c r="BR196" s="432"/>
      <c r="BS196" s="432"/>
      <c r="BT196" s="432"/>
      <c r="BU196" s="432"/>
      <c r="BV196" s="432"/>
      <c r="BW196" s="432"/>
      <c r="BX196" s="432"/>
      <c r="BY196" s="432"/>
      <c r="BZ196" s="432"/>
      <c r="CA196" s="432"/>
      <c r="CB196" s="432"/>
      <c r="CC196" s="432"/>
      <c r="CD196" s="432"/>
      <c r="CE196" s="432"/>
      <c r="CF196" s="432"/>
      <c r="CG196" s="432"/>
      <c r="CH196" s="432"/>
      <c r="CI196" s="432"/>
      <c r="CJ196" s="432"/>
      <c r="CK196" s="432"/>
      <c r="CL196" s="432"/>
      <c r="CM196" s="432"/>
      <c r="CN196" s="432"/>
      <c r="CO196" s="432"/>
      <c r="CP196" s="432"/>
      <c r="CQ196" s="432"/>
      <c r="CR196" s="432"/>
      <c r="CS196" s="432"/>
      <c r="CT196" s="432"/>
      <c r="CU196" s="432"/>
      <c r="CV196" s="432"/>
      <c r="CW196" s="432"/>
      <c r="CX196" s="432"/>
      <c r="CY196" s="432"/>
      <c r="CZ196" s="432"/>
      <c r="DA196" s="432"/>
      <c r="DB196" s="432"/>
      <c r="DC196" s="432"/>
      <c r="DD196" s="432"/>
      <c r="DE196" s="432"/>
      <c r="DF196" s="432"/>
      <c r="DG196" s="432"/>
      <c r="DH196" s="432"/>
      <c r="DI196" s="432"/>
      <c r="DJ196" s="432"/>
      <c r="DK196" s="432"/>
      <c r="DL196" s="432"/>
      <c r="DM196" s="432"/>
      <c r="DN196" s="432"/>
      <c r="DO196" s="432"/>
      <c r="DP196" s="432"/>
      <c r="DQ196" s="432"/>
      <c r="DR196" s="432"/>
      <c r="DS196" s="432"/>
      <c r="DT196" s="432"/>
      <c r="DU196" s="432"/>
      <c r="DV196" s="432"/>
      <c r="DW196" s="432"/>
      <c r="DX196" s="432"/>
      <c r="DY196" s="432"/>
      <c r="DZ196" s="432"/>
      <c r="EA196" s="432"/>
      <c r="EB196" s="432"/>
      <c r="EC196" s="432"/>
      <c r="ED196" s="432"/>
      <c r="EE196" s="432"/>
      <c r="EF196" s="432"/>
      <c r="EG196" s="432"/>
      <c r="EH196" s="432"/>
      <c r="EI196" s="432"/>
      <c r="EJ196" s="432"/>
      <c r="EK196" s="432"/>
      <c r="EL196" s="432"/>
      <c r="EM196" s="432"/>
      <c r="EN196" s="432"/>
      <c r="EO196" s="432"/>
      <c r="EP196" s="432"/>
      <c r="EQ196" s="432"/>
      <c r="ER196" s="432"/>
      <c r="ES196" s="432"/>
      <c r="ET196" s="432"/>
      <c r="EU196" s="432"/>
      <c r="EV196" s="432"/>
      <c r="EW196" s="432"/>
      <c r="EX196" s="432"/>
      <c r="EY196" s="432"/>
      <c r="EZ196" s="432"/>
      <c r="FA196" s="432"/>
      <c r="FB196" s="432"/>
      <c r="FC196" s="432"/>
      <c r="FD196" s="432"/>
      <c r="FE196" s="432"/>
      <c r="FF196" s="432"/>
      <c r="FG196" s="432"/>
      <c r="FH196" s="432"/>
      <c r="FI196" s="432"/>
      <c r="FJ196" s="432"/>
      <c r="FK196" s="432"/>
      <c r="FL196" s="432"/>
      <c r="FM196" s="432"/>
      <c r="FN196" s="432"/>
      <c r="FO196" s="432"/>
      <c r="FP196" s="432"/>
      <c r="FQ196" s="432"/>
      <c r="FR196" s="432"/>
      <c r="FS196" s="432"/>
      <c r="FT196" s="432"/>
      <c r="FU196" s="432"/>
      <c r="FV196" s="432"/>
      <c r="FW196" s="432"/>
      <c r="FX196" s="432"/>
      <c r="FY196" s="432"/>
      <c r="FZ196" s="432"/>
      <c r="GA196" s="432"/>
      <c r="GB196" s="432"/>
      <c r="GC196" s="432"/>
      <c r="GD196" s="432"/>
      <c r="GE196" s="432"/>
      <c r="GF196" s="432"/>
      <c r="GG196" s="432"/>
      <c r="GH196" s="432"/>
      <c r="GI196" s="432"/>
      <c r="GJ196" s="432"/>
      <c r="GK196" s="432"/>
      <c r="GL196" s="432"/>
      <c r="GM196" s="432"/>
      <c r="GN196" s="432"/>
      <c r="GO196" s="432"/>
      <c r="GP196" s="432"/>
      <c r="GQ196" s="432"/>
      <c r="GR196" s="432"/>
      <c r="GS196" s="432"/>
      <c r="GT196" s="432"/>
      <c r="GU196" s="432"/>
      <c r="GV196" s="432"/>
      <c r="GW196" s="432"/>
      <c r="GX196" s="432"/>
    </row>
    <row r="197" spans="1:206" s="114" customFormat="1" hidden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5"/>
        <v>0</v>
      </c>
      <c r="O197" s="182"/>
      <c r="P197" s="182"/>
      <c r="Q197" s="436"/>
      <c r="R197" s="436"/>
      <c r="S197" s="438"/>
      <c r="T197" s="436"/>
      <c r="U197" s="436"/>
      <c r="V197" s="436"/>
      <c r="W197" s="432"/>
      <c r="X197" s="432"/>
      <c r="Y197" s="432"/>
      <c r="Z197" s="432"/>
      <c r="AA197" s="432"/>
      <c r="AB197" s="432"/>
      <c r="AC197" s="432"/>
      <c r="AD197" s="432"/>
      <c r="AE197" s="432"/>
      <c r="AF197" s="432"/>
      <c r="AG197" s="432"/>
      <c r="AH197" s="432"/>
      <c r="AI197" s="432"/>
      <c r="AJ197" s="432"/>
      <c r="AK197" s="432"/>
      <c r="AL197" s="432"/>
      <c r="AM197" s="432"/>
      <c r="AN197" s="432"/>
      <c r="AO197" s="432"/>
      <c r="AP197" s="432"/>
      <c r="AQ197" s="432"/>
      <c r="AR197" s="432"/>
      <c r="AS197" s="432"/>
      <c r="AT197" s="432"/>
      <c r="AU197" s="432"/>
      <c r="AV197" s="432"/>
      <c r="AW197" s="432"/>
      <c r="AX197" s="432"/>
      <c r="AY197" s="432"/>
      <c r="AZ197" s="432"/>
      <c r="BA197" s="432"/>
      <c r="BB197" s="432"/>
      <c r="BC197" s="432"/>
      <c r="BD197" s="432"/>
      <c r="BE197" s="432"/>
      <c r="BF197" s="432"/>
      <c r="BG197" s="432"/>
      <c r="BH197" s="432"/>
      <c r="BI197" s="432"/>
      <c r="BJ197" s="432"/>
      <c r="BK197" s="432"/>
      <c r="BL197" s="432"/>
      <c r="BM197" s="432"/>
      <c r="BN197" s="432"/>
      <c r="BO197" s="432"/>
      <c r="BP197" s="432"/>
      <c r="BQ197" s="432"/>
      <c r="BR197" s="432"/>
      <c r="BS197" s="432"/>
      <c r="BT197" s="432"/>
      <c r="BU197" s="432"/>
      <c r="BV197" s="432"/>
      <c r="BW197" s="432"/>
      <c r="BX197" s="432"/>
      <c r="BY197" s="432"/>
      <c r="BZ197" s="432"/>
      <c r="CA197" s="432"/>
      <c r="CB197" s="432"/>
      <c r="CC197" s="432"/>
      <c r="CD197" s="432"/>
      <c r="CE197" s="432"/>
      <c r="CF197" s="432"/>
      <c r="CG197" s="432"/>
      <c r="CH197" s="432"/>
      <c r="CI197" s="432"/>
      <c r="CJ197" s="432"/>
      <c r="CK197" s="432"/>
      <c r="CL197" s="432"/>
      <c r="CM197" s="432"/>
      <c r="CN197" s="432"/>
      <c r="CO197" s="432"/>
      <c r="CP197" s="432"/>
      <c r="CQ197" s="432"/>
      <c r="CR197" s="432"/>
      <c r="CS197" s="432"/>
      <c r="CT197" s="432"/>
      <c r="CU197" s="432"/>
      <c r="CV197" s="432"/>
      <c r="CW197" s="432"/>
      <c r="CX197" s="432"/>
      <c r="CY197" s="432"/>
      <c r="CZ197" s="432"/>
      <c r="DA197" s="432"/>
      <c r="DB197" s="432"/>
      <c r="DC197" s="432"/>
      <c r="DD197" s="432"/>
      <c r="DE197" s="432"/>
      <c r="DF197" s="432"/>
      <c r="DG197" s="432"/>
      <c r="DH197" s="432"/>
      <c r="DI197" s="432"/>
      <c r="DJ197" s="432"/>
      <c r="DK197" s="432"/>
      <c r="DL197" s="432"/>
      <c r="DM197" s="432"/>
      <c r="DN197" s="432"/>
      <c r="DO197" s="432"/>
      <c r="DP197" s="432"/>
      <c r="DQ197" s="432"/>
      <c r="DR197" s="432"/>
      <c r="DS197" s="432"/>
      <c r="DT197" s="432"/>
      <c r="DU197" s="432"/>
      <c r="DV197" s="432"/>
      <c r="DW197" s="432"/>
      <c r="DX197" s="432"/>
      <c r="DY197" s="432"/>
      <c r="DZ197" s="432"/>
      <c r="EA197" s="432"/>
      <c r="EB197" s="432"/>
      <c r="EC197" s="432"/>
      <c r="ED197" s="432"/>
      <c r="EE197" s="432"/>
      <c r="EF197" s="432"/>
      <c r="EG197" s="432"/>
      <c r="EH197" s="432"/>
      <c r="EI197" s="432"/>
      <c r="EJ197" s="432"/>
      <c r="EK197" s="432"/>
      <c r="EL197" s="432"/>
      <c r="EM197" s="432"/>
      <c r="EN197" s="432"/>
      <c r="EO197" s="432"/>
      <c r="EP197" s="432"/>
      <c r="EQ197" s="432"/>
      <c r="ER197" s="432"/>
      <c r="ES197" s="432"/>
      <c r="ET197" s="432"/>
      <c r="EU197" s="432"/>
      <c r="EV197" s="432"/>
      <c r="EW197" s="432"/>
      <c r="EX197" s="432"/>
      <c r="EY197" s="432"/>
      <c r="EZ197" s="432"/>
      <c r="FA197" s="432"/>
      <c r="FB197" s="432"/>
      <c r="FC197" s="432"/>
      <c r="FD197" s="432"/>
      <c r="FE197" s="432"/>
      <c r="FF197" s="432"/>
      <c r="FG197" s="432"/>
      <c r="FH197" s="432"/>
      <c r="FI197" s="432"/>
      <c r="FJ197" s="432"/>
      <c r="FK197" s="432"/>
      <c r="FL197" s="432"/>
      <c r="FM197" s="432"/>
      <c r="FN197" s="432"/>
      <c r="FO197" s="432"/>
      <c r="FP197" s="432"/>
      <c r="FQ197" s="432"/>
      <c r="FR197" s="432"/>
      <c r="FS197" s="432"/>
      <c r="FT197" s="432"/>
      <c r="FU197" s="432"/>
      <c r="FV197" s="432"/>
      <c r="FW197" s="432"/>
      <c r="FX197" s="432"/>
      <c r="FY197" s="432"/>
      <c r="FZ197" s="432"/>
      <c r="GA197" s="432"/>
      <c r="GB197" s="432"/>
      <c r="GC197" s="432"/>
      <c r="GD197" s="432"/>
      <c r="GE197" s="432"/>
      <c r="GF197" s="432"/>
      <c r="GG197" s="432"/>
      <c r="GH197" s="432"/>
      <c r="GI197" s="432"/>
      <c r="GJ197" s="432"/>
      <c r="GK197" s="432"/>
      <c r="GL197" s="432"/>
      <c r="GM197" s="432"/>
      <c r="GN197" s="432"/>
      <c r="GO197" s="432"/>
      <c r="GP197" s="432"/>
      <c r="GQ197" s="432"/>
      <c r="GR197" s="432"/>
      <c r="GS197" s="432"/>
      <c r="GT197" s="432"/>
      <c r="GU197" s="432"/>
      <c r="GV197" s="432"/>
      <c r="GW197" s="432"/>
      <c r="GX197" s="432"/>
    </row>
    <row r="198" spans="1:206" ht="49.15" hidden="1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436"/>
      <c r="R198" s="436"/>
      <c r="S198" s="438"/>
      <c r="T198" s="436"/>
      <c r="U198" s="436"/>
      <c r="V198" s="436"/>
    </row>
    <row r="199" spans="1:206" s="114" customFormat="1" ht="21.6" hidden="1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5"/>
        <v>0</v>
      </c>
      <c r="O199" s="182"/>
      <c r="P199" s="182"/>
      <c r="Q199" s="436"/>
      <c r="R199" s="436"/>
      <c r="S199" s="438"/>
      <c r="T199" s="436"/>
      <c r="U199" s="436"/>
      <c r="V199" s="436"/>
      <c r="W199" s="432"/>
      <c r="X199" s="432"/>
      <c r="Y199" s="432"/>
      <c r="Z199" s="432"/>
      <c r="AA199" s="432"/>
      <c r="AB199" s="432"/>
      <c r="AC199" s="432"/>
      <c r="AD199" s="432"/>
      <c r="AE199" s="432"/>
      <c r="AF199" s="432"/>
      <c r="AG199" s="432"/>
      <c r="AH199" s="432"/>
      <c r="AI199" s="432"/>
      <c r="AJ199" s="432"/>
      <c r="AK199" s="432"/>
      <c r="AL199" s="432"/>
      <c r="AM199" s="432"/>
      <c r="AN199" s="432"/>
      <c r="AO199" s="432"/>
      <c r="AP199" s="432"/>
      <c r="AQ199" s="432"/>
      <c r="AR199" s="432"/>
      <c r="AS199" s="432"/>
      <c r="AT199" s="432"/>
      <c r="AU199" s="432"/>
      <c r="AV199" s="432"/>
      <c r="AW199" s="432"/>
      <c r="AX199" s="432"/>
      <c r="AY199" s="432"/>
      <c r="AZ199" s="432"/>
      <c r="BA199" s="432"/>
      <c r="BB199" s="432"/>
      <c r="BC199" s="432"/>
      <c r="BD199" s="432"/>
      <c r="BE199" s="432"/>
      <c r="BF199" s="432"/>
      <c r="BG199" s="432"/>
      <c r="BH199" s="432"/>
      <c r="BI199" s="432"/>
      <c r="BJ199" s="432"/>
      <c r="BK199" s="432"/>
      <c r="BL199" s="432"/>
      <c r="BM199" s="432"/>
      <c r="BN199" s="432"/>
      <c r="BO199" s="432"/>
      <c r="BP199" s="432"/>
      <c r="BQ199" s="432"/>
      <c r="BR199" s="432"/>
      <c r="BS199" s="432"/>
      <c r="BT199" s="432"/>
      <c r="BU199" s="432"/>
      <c r="BV199" s="432"/>
      <c r="BW199" s="432"/>
      <c r="BX199" s="432"/>
      <c r="BY199" s="432"/>
      <c r="BZ199" s="432"/>
      <c r="CA199" s="432"/>
      <c r="CB199" s="432"/>
      <c r="CC199" s="432"/>
      <c r="CD199" s="432"/>
      <c r="CE199" s="432"/>
      <c r="CF199" s="432"/>
      <c r="CG199" s="432"/>
      <c r="CH199" s="432"/>
      <c r="CI199" s="432"/>
      <c r="CJ199" s="432"/>
      <c r="CK199" s="432"/>
      <c r="CL199" s="432"/>
      <c r="CM199" s="432"/>
      <c r="CN199" s="432"/>
      <c r="CO199" s="432"/>
      <c r="CP199" s="432"/>
      <c r="CQ199" s="432"/>
      <c r="CR199" s="432"/>
      <c r="CS199" s="432"/>
      <c r="CT199" s="432"/>
      <c r="CU199" s="432"/>
      <c r="CV199" s="432"/>
      <c r="CW199" s="432"/>
      <c r="CX199" s="432"/>
      <c r="CY199" s="432"/>
      <c r="CZ199" s="432"/>
      <c r="DA199" s="432"/>
      <c r="DB199" s="432"/>
      <c r="DC199" s="432"/>
      <c r="DD199" s="432"/>
      <c r="DE199" s="432"/>
      <c r="DF199" s="432"/>
      <c r="DG199" s="432"/>
      <c r="DH199" s="432"/>
      <c r="DI199" s="432"/>
      <c r="DJ199" s="432"/>
      <c r="DK199" s="432"/>
      <c r="DL199" s="432"/>
      <c r="DM199" s="432"/>
      <c r="DN199" s="432"/>
      <c r="DO199" s="432"/>
      <c r="DP199" s="432"/>
      <c r="DQ199" s="432"/>
      <c r="DR199" s="432"/>
      <c r="DS199" s="432"/>
      <c r="DT199" s="432"/>
      <c r="DU199" s="432"/>
      <c r="DV199" s="432"/>
      <c r="DW199" s="432"/>
      <c r="DX199" s="432"/>
      <c r="DY199" s="432"/>
      <c r="DZ199" s="432"/>
      <c r="EA199" s="432"/>
      <c r="EB199" s="432"/>
      <c r="EC199" s="432"/>
      <c r="ED199" s="432"/>
      <c r="EE199" s="432"/>
      <c r="EF199" s="432"/>
      <c r="EG199" s="432"/>
      <c r="EH199" s="432"/>
      <c r="EI199" s="432"/>
      <c r="EJ199" s="432"/>
      <c r="EK199" s="432"/>
      <c r="EL199" s="432"/>
      <c r="EM199" s="432"/>
      <c r="EN199" s="432"/>
      <c r="EO199" s="432"/>
      <c r="EP199" s="432"/>
      <c r="EQ199" s="432"/>
      <c r="ER199" s="432"/>
      <c r="ES199" s="432"/>
      <c r="ET199" s="432"/>
      <c r="EU199" s="432"/>
      <c r="EV199" s="432"/>
      <c r="EW199" s="432"/>
      <c r="EX199" s="432"/>
      <c r="EY199" s="432"/>
      <c r="EZ199" s="432"/>
      <c r="FA199" s="432"/>
      <c r="FB199" s="432"/>
      <c r="FC199" s="432"/>
      <c r="FD199" s="432"/>
      <c r="FE199" s="432"/>
      <c r="FF199" s="432"/>
      <c r="FG199" s="432"/>
      <c r="FH199" s="432"/>
      <c r="FI199" s="432"/>
      <c r="FJ199" s="432"/>
      <c r="FK199" s="432"/>
      <c r="FL199" s="432"/>
      <c r="FM199" s="432"/>
      <c r="FN199" s="432"/>
      <c r="FO199" s="432"/>
      <c r="FP199" s="432"/>
      <c r="FQ199" s="432"/>
      <c r="FR199" s="432"/>
      <c r="FS199" s="432"/>
      <c r="FT199" s="432"/>
      <c r="FU199" s="432"/>
      <c r="FV199" s="432"/>
      <c r="FW199" s="432"/>
      <c r="FX199" s="432"/>
      <c r="FY199" s="432"/>
      <c r="FZ199" s="432"/>
      <c r="GA199" s="432"/>
      <c r="GB199" s="432"/>
      <c r="GC199" s="432"/>
      <c r="GD199" s="432"/>
      <c r="GE199" s="432"/>
      <c r="GF199" s="432"/>
      <c r="GG199" s="432"/>
      <c r="GH199" s="432"/>
      <c r="GI199" s="432"/>
      <c r="GJ199" s="432"/>
      <c r="GK199" s="432"/>
      <c r="GL199" s="432"/>
      <c r="GM199" s="432"/>
      <c r="GN199" s="432"/>
      <c r="GO199" s="432"/>
      <c r="GP199" s="432"/>
      <c r="GQ199" s="432"/>
      <c r="GR199" s="432"/>
      <c r="GS199" s="432"/>
      <c r="GT199" s="432"/>
      <c r="GU199" s="432"/>
      <c r="GV199" s="432"/>
      <c r="GW199" s="432"/>
      <c r="GX199" s="432"/>
    </row>
    <row r="200" spans="1:206" ht="27" hidden="1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436"/>
      <c r="R200" s="436"/>
      <c r="S200" s="438"/>
      <c r="T200" s="436"/>
      <c r="U200" s="436"/>
      <c r="V200" s="436"/>
    </row>
    <row r="201" spans="1:206" s="169" customFormat="1" ht="27" hidden="1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5"/>
        <v>0</v>
      </c>
      <c r="O201" s="303"/>
      <c r="P201" s="303"/>
      <c r="Q201" s="436"/>
      <c r="R201" s="436"/>
      <c r="S201" s="438"/>
      <c r="T201" s="436"/>
      <c r="U201" s="436"/>
      <c r="V201" s="436"/>
      <c r="W201" s="432"/>
      <c r="X201" s="432"/>
      <c r="Y201" s="432"/>
      <c r="Z201" s="432"/>
      <c r="AA201" s="432"/>
      <c r="AB201" s="432"/>
      <c r="AC201" s="432"/>
      <c r="AD201" s="432"/>
      <c r="AE201" s="432"/>
      <c r="AF201" s="432"/>
      <c r="AG201" s="432"/>
      <c r="AH201" s="432"/>
      <c r="AI201" s="432"/>
      <c r="AJ201" s="432"/>
      <c r="AK201" s="432"/>
      <c r="AL201" s="432"/>
      <c r="AM201" s="432"/>
      <c r="AN201" s="432"/>
      <c r="AO201" s="432"/>
      <c r="AP201" s="432"/>
      <c r="AQ201" s="432"/>
      <c r="AR201" s="432"/>
      <c r="AS201" s="432"/>
      <c r="AT201" s="432"/>
      <c r="AU201" s="432"/>
      <c r="AV201" s="432"/>
      <c r="AW201" s="432"/>
      <c r="AX201" s="432"/>
      <c r="AY201" s="432"/>
      <c r="AZ201" s="432"/>
      <c r="BA201" s="432"/>
      <c r="BB201" s="432"/>
      <c r="BC201" s="432"/>
      <c r="BD201" s="432"/>
      <c r="BE201" s="432"/>
      <c r="BF201" s="432"/>
      <c r="BG201" s="432"/>
      <c r="BH201" s="432"/>
      <c r="BI201" s="432"/>
      <c r="BJ201" s="432"/>
      <c r="BK201" s="432"/>
      <c r="BL201" s="432"/>
      <c r="BM201" s="432"/>
      <c r="BN201" s="432"/>
      <c r="BO201" s="432"/>
      <c r="BP201" s="432"/>
      <c r="BQ201" s="432"/>
      <c r="BR201" s="432"/>
      <c r="BS201" s="432"/>
      <c r="BT201" s="432"/>
      <c r="BU201" s="432"/>
      <c r="BV201" s="432"/>
      <c r="BW201" s="432"/>
      <c r="BX201" s="432"/>
      <c r="BY201" s="432"/>
      <c r="BZ201" s="432"/>
      <c r="CA201" s="432"/>
      <c r="CB201" s="432"/>
      <c r="CC201" s="432"/>
      <c r="CD201" s="432"/>
      <c r="CE201" s="432"/>
      <c r="CF201" s="432"/>
      <c r="CG201" s="432"/>
      <c r="CH201" s="432"/>
      <c r="CI201" s="432"/>
      <c r="CJ201" s="432"/>
      <c r="CK201" s="432"/>
      <c r="CL201" s="432"/>
      <c r="CM201" s="432"/>
      <c r="CN201" s="432"/>
      <c r="CO201" s="432"/>
      <c r="CP201" s="432"/>
      <c r="CQ201" s="432"/>
      <c r="CR201" s="432"/>
      <c r="CS201" s="432"/>
      <c r="CT201" s="432"/>
      <c r="CU201" s="432"/>
      <c r="CV201" s="432"/>
      <c r="CW201" s="432"/>
      <c r="CX201" s="432"/>
      <c r="CY201" s="432"/>
      <c r="CZ201" s="432"/>
      <c r="DA201" s="432"/>
      <c r="DB201" s="432"/>
      <c r="DC201" s="432"/>
      <c r="DD201" s="432"/>
      <c r="DE201" s="432"/>
      <c r="DF201" s="432"/>
      <c r="DG201" s="432"/>
      <c r="DH201" s="432"/>
      <c r="DI201" s="432"/>
      <c r="DJ201" s="432"/>
      <c r="DK201" s="432"/>
      <c r="DL201" s="432"/>
      <c r="DM201" s="432"/>
      <c r="DN201" s="432"/>
      <c r="DO201" s="432"/>
      <c r="DP201" s="432"/>
      <c r="DQ201" s="432"/>
      <c r="DR201" s="432"/>
      <c r="DS201" s="432"/>
      <c r="DT201" s="432"/>
      <c r="DU201" s="432"/>
      <c r="DV201" s="432"/>
      <c r="DW201" s="432"/>
      <c r="DX201" s="432"/>
      <c r="DY201" s="432"/>
      <c r="DZ201" s="432"/>
      <c r="EA201" s="432"/>
      <c r="EB201" s="432"/>
      <c r="EC201" s="432"/>
      <c r="ED201" s="432"/>
      <c r="EE201" s="432"/>
      <c r="EF201" s="432"/>
      <c r="EG201" s="432"/>
      <c r="EH201" s="432"/>
      <c r="EI201" s="432"/>
      <c r="EJ201" s="432"/>
      <c r="EK201" s="432"/>
      <c r="EL201" s="432"/>
      <c r="EM201" s="432"/>
      <c r="EN201" s="432"/>
      <c r="EO201" s="432"/>
      <c r="EP201" s="432"/>
      <c r="EQ201" s="432"/>
      <c r="ER201" s="432"/>
      <c r="ES201" s="432"/>
      <c r="ET201" s="432"/>
      <c r="EU201" s="432"/>
      <c r="EV201" s="432"/>
      <c r="EW201" s="432"/>
      <c r="EX201" s="432"/>
      <c r="EY201" s="432"/>
      <c r="EZ201" s="432"/>
      <c r="FA201" s="432"/>
      <c r="FB201" s="432"/>
      <c r="FC201" s="432"/>
      <c r="FD201" s="432"/>
      <c r="FE201" s="432"/>
      <c r="FF201" s="432"/>
      <c r="FG201" s="432"/>
      <c r="FH201" s="432"/>
      <c r="FI201" s="432"/>
      <c r="FJ201" s="432"/>
      <c r="FK201" s="432"/>
      <c r="FL201" s="432"/>
      <c r="FM201" s="432"/>
      <c r="FN201" s="432"/>
      <c r="FO201" s="432"/>
      <c r="FP201" s="432"/>
      <c r="FQ201" s="432"/>
      <c r="FR201" s="432"/>
      <c r="FS201" s="432"/>
      <c r="FT201" s="432"/>
      <c r="FU201" s="432"/>
      <c r="FV201" s="432"/>
      <c r="FW201" s="432"/>
      <c r="FX201" s="432"/>
      <c r="FY201" s="432"/>
      <c r="FZ201" s="432"/>
      <c r="GA201" s="432"/>
      <c r="GB201" s="432"/>
      <c r="GC201" s="432"/>
      <c r="GD201" s="432"/>
      <c r="GE201" s="432"/>
      <c r="GF201" s="432"/>
      <c r="GG201" s="432"/>
      <c r="GH201" s="432"/>
      <c r="GI201" s="432"/>
      <c r="GJ201" s="432"/>
      <c r="GK201" s="432"/>
      <c r="GL201" s="432"/>
      <c r="GM201" s="432"/>
      <c r="GN201" s="432"/>
      <c r="GO201" s="432"/>
      <c r="GP201" s="432"/>
      <c r="GQ201" s="432"/>
      <c r="GR201" s="432"/>
      <c r="GS201" s="432"/>
      <c r="GT201" s="432"/>
      <c r="GU201" s="432"/>
      <c r="GV201" s="432"/>
      <c r="GW201" s="432"/>
      <c r="GX201" s="432"/>
    </row>
    <row r="202" spans="1:206" hidden="1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5"/>
        <v>0</v>
      </c>
      <c r="O202" s="182"/>
      <c r="P202" s="182"/>
      <c r="Q202" s="436"/>
      <c r="R202" s="436"/>
      <c r="S202" s="438"/>
      <c r="T202" s="436"/>
      <c r="U202" s="436"/>
      <c r="V202" s="436"/>
    </row>
    <row r="203" spans="1:206" s="155" customFormat="1" hidden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5"/>
        <v>0</v>
      </c>
      <c r="O203" s="182"/>
      <c r="P203" s="182"/>
      <c r="Q203" s="436"/>
      <c r="R203" s="436"/>
      <c r="S203" s="438"/>
      <c r="T203" s="436"/>
      <c r="U203" s="436"/>
      <c r="V203" s="436"/>
      <c r="W203" s="432"/>
      <c r="X203" s="432"/>
      <c r="Y203" s="432"/>
      <c r="Z203" s="432"/>
      <c r="AA203" s="432"/>
      <c r="AB203" s="432"/>
      <c r="AC203" s="432"/>
      <c r="AD203" s="432"/>
      <c r="AE203" s="432"/>
      <c r="AF203" s="432"/>
      <c r="AG203" s="432"/>
      <c r="AH203" s="432"/>
      <c r="AI203" s="432"/>
      <c r="AJ203" s="432"/>
      <c r="AK203" s="432"/>
      <c r="AL203" s="432"/>
      <c r="AM203" s="432"/>
      <c r="AN203" s="432"/>
      <c r="AO203" s="432"/>
      <c r="AP203" s="432"/>
      <c r="AQ203" s="432"/>
      <c r="AR203" s="432"/>
      <c r="AS203" s="432"/>
      <c r="AT203" s="432"/>
      <c r="AU203" s="432"/>
      <c r="AV203" s="432"/>
      <c r="AW203" s="432"/>
      <c r="AX203" s="432"/>
      <c r="AY203" s="432"/>
      <c r="AZ203" s="432"/>
      <c r="BA203" s="432"/>
      <c r="BB203" s="432"/>
      <c r="BC203" s="432"/>
      <c r="BD203" s="432"/>
      <c r="BE203" s="432"/>
      <c r="BF203" s="432"/>
      <c r="BG203" s="432"/>
      <c r="BH203" s="432"/>
      <c r="BI203" s="432"/>
      <c r="BJ203" s="432"/>
      <c r="BK203" s="432"/>
      <c r="BL203" s="432"/>
      <c r="BM203" s="432"/>
      <c r="BN203" s="432"/>
      <c r="BO203" s="432"/>
      <c r="BP203" s="432"/>
      <c r="BQ203" s="432"/>
      <c r="BR203" s="432"/>
      <c r="BS203" s="432"/>
      <c r="BT203" s="432"/>
      <c r="BU203" s="432"/>
      <c r="BV203" s="432"/>
      <c r="BW203" s="432"/>
      <c r="BX203" s="432"/>
      <c r="BY203" s="432"/>
      <c r="BZ203" s="432"/>
      <c r="CA203" s="432"/>
      <c r="CB203" s="432"/>
      <c r="CC203" s="432"/>
      <c r="CD203" s="432"/>
      <c r="CE203" s="432"/>
      <c r="CF203" s="432"/>
      <c r="CG203" s="432"/>
      <c r="CH203" s="432"/>
      <c r="CI203" s="432"/>
      <c r="CJ203" s="432"/>
      <c r="CK203" s="432"/>
      <c r="CL203" s="432"/>
      <c r="CM203" s="432"/>
      <c r="CN203" s="432"/>
      <c r="CO203" s="432"/>
      <c r="CP203" s="432"/>
      <c r="CQ203" s="432"/>
      <c r="CR203" s="432"/>
      <c r="CS203" s="432"/>
      <c r="CT203" s="432"/>
      <c r="CU203" s="432"/>
      <c r="CV203" s="432"/>
      <c r="CW203" s="432"/>
      <c r="CX203" s="432"/>
      <c r="CY203" s="432"/>
      <c r="CZ203" s="432"/>
      <c r="DA203" s="432"/>
      <c r="DB203" s="432"/>
      <c r="DC203" s="432"/>
      <c r="DD203" s="432"/>
      <c r="DE203" s="432"/>
      <c r="DF203" s="432"/>
      <c r="DG203" s="432"/>
      <c r="DH203" s="432"/>
      <c r="DI203" s="432"/>
      <c r="DJ203" s="432"/>
      <c r="DK203" s="432"/>
      <c r="DL203" s="432"/>
      <c r="DM203" s="432"/>
      <c r="DN203" s="432"/>
      <c r="DO203" s="432"/>
      <c r="DP203" s="432"/>
      <c r="DQ203" s="432"/>
      <c r="DR203" s="432"/>
      <c r="DS203" s="432"/>
      <c r="DT203" s="432"/>
      <c r="DU203" s="432"/>
      <c r="DV203" s="432"/>
      <c r="DW203" s="432"/>
      <c r="DX203" s="432"/>
      <c r="DY203" s="432"/>
      <c r="DZ203" s="432"/>
      <c r="EA203" s="432"/>
      <c r="EB203" s="432"/>
      <c r="EC203" s="432"/>
      <c r="ED203" s="432"/>
      <c r="EE203" s="432"/>
      <c r="EF203" s="432"/>
      <c r="EG203" s="432"/>
      <c r="EH203" s="432"/>
      <c r="EI203" s="432"/>
      <c r="EJ203" s="432"/>
      <c r="EK203" s="432"/>
      <c r="EL203" s="432"/>
      <c r="EM203" s="432"/>
      <c r="EN203" s="432"/>
      <c r="EO203" s="432"/>
      <c r="EP203" s="432"/>
      <c r="EQ203" s="432"/>
      <c r="ER203" s="432"/>
      <c r="ES203" s="432"/>
      <c r="ET203" s="432"/>
      <c r="EU203" s="432"/>
      <c r="EV203" s="432"/>
      <c r="EW203" s="432"/>
      <c r="EX203" s="432"/>
      <c r="EY203" s="432"/>
      <c r="EZ203" s="432"/>
      <c r="FA203" s="432"/>
      <c r="FB203" s="432"/>
      <c r="FC203" s="432"/>
      <c r="FD203" s="432"/>
      <c r="FE203" s="432"/>
      <c r="FF203" s="432"/>
      <c r="FG203" s="432"/>
      <c r="FH203" s="432"/>
      <c r="FI203" s="432"/>
      <c r="FJ203" s="432"/>
      <c r="FK203" s="432"/>
      <c r="FL203" s="432"/>
      <c r="FM203" s="432"/>
      <c r="FN203" s="432"/>
      <c r="FO203" s="432"/>
      <c r="FP203" s="432"/>
      <c r="FQ203" s="432"/>
      <c r="FR203" s="432"/>
      <c r="FS203" s="432"/>
      <c r="FT203" s="432"/>
      <c r="FU203" s="432"/>
      <c r="FV203" s="432"/>
      <c r="FW203" s="432"/>
      <c r="FX203" s="432"/>
      <c r="FY203" s="432"/>
      <c r="FZ203" s="432"/>
      <c r="GA203" s="432"/>
      <c r="GB203" s="432"/>
      <c r="GC203" s="432"/>
      <c r="GD203" s="432"/>
      <c r="GE203" s="432"/>
      <c r="GF203" s="432"/>
      <c r="GG203" s="432"/>
      <c r="GH203" s="432"/>
      <c r="GI203" s="432"/>
      <c r="GJ203" s="432"/>
      <c r="GK203" s="432"/>
      <c r="GL203" s="432"/>
      <c r="GM203" s="432"/>
      <c r="GN203" s="432"/>
      <c r="GO203" s="432"/>
      <c r="GP203" s="432"/>
      <c r="GQ203" s="432"/>
      <c r="GR203" s="432"/>
      <c r="GS203" s="432"/>
      <c r="GT203" s="432"/>
      <c r="GU203" s="432"/>
      <c r="GV203" s="432"/>
      <c r="GW203" s="432"/>
      <c r="GX203" s="432"/>
    </row>
    <row r="204" spans="1:206" hidden="1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5"/>
        <v>0</v>
      </c>
      <c r="O204" s="182"/>
      <c r="P204" s="182"/>
      <c r="Q204" s="436"/>
      <c r="R204" s="436"/>
      <c r="S204" s="438"/>
      <c r="T204" s="436"/>
      <c r="U204" s="436"/>
      <c r="V204" s="436"/>
    </row>
    <row r="205" spans="1:206" hidden="1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7">O205+P205</f>
        <v>0</v>
      </c>
      <c r="O205" s="182"/>
      <c r="P205" s="182"/>
      <c r="Q205" s="436"/>
      <c r="R205" s="436"/>
      <c r="S205" s="438"/>
      <c r="T205" s="436"/>
      <c r="U205" s="436"/>
      <c r="V205" s="436"/>
    </row>
    <row r="206" spans="1:206" s="114" customFormat="1" ht="16.5" hidden="1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436"/>
      <c r="R206" s="436"/>
      <c r="S206" s="438"/>
      <c r="T206" s="436"/>
      <c r="U206" s="436"/>
      <c r="V206" s="436"/>
      <c r="W206" s="432"/>
      <c r="X206" s="432"/>
      <c r="Y206" s="432"/>
      <c r="Z206" s="432"/>
      <c r="AA206" s="432"/>
      <c r="AB206" s="432"/>
      <c r="AC206" s="432"/>
      <c r="AD206" s="432"/>
      <c r="AE206" s="432"/>
      <c r="AF206" s="432"/>
      <c r="AG206" s="432"/>
      <c r="AH206" s="432"/>
      <c r="AI206" s="432"/>
      <c r="AJ206" s="432"/>
      <c r="AK206" s="432"/>
      <c r="AL206" s="432"/>
      <c r="AM206" s="432"/>
      <c r="AN206" s="432"/>
      <c r="AO206" s="432"/>
      <c r="AP206" s="432"/>
      <c r="AQ206" s="432"/>
      <c r="AR206" s="432"/>
      <c r="AS206" s="432"/>
      <c r="AT206" s="432"/>
      <c r="AU206" s="432"/>
      <c r="AV206" s="432"/>
      <c r="AW206" s="432"/>
      <c r="AX206" s="432"/>
      <c r="AY206" s="432"/>
      <c r="AZ206" s="432"/>
      <c r="BA206" s="432"/>
      <c r="BB206" s="432"/>
      <c r="BC206" s="432"/>
      <c r="BD206" s="432"/>
      <c r="BE206" s="432"/>
      <c r="BF206" s="432"/>
      <c r="BG206" s="432"/>
      <c r="BH206" s="432"/>
      <c r="BI206" s="432"/>
      <c r="BJ206" s="432"/>
      <c r="BK206" s="432"/>
      <c r="BL206" s="432"/>
      <c r="BM206" s="432"/>
      <c r="BN206" s="432"/>
      <c r="BO206" s="432"/>
      <c r="BP206" s="432"/>
      <c r="BQ206" s="432"/>
      <c r="BR206" s="432"/>
      <c r="BS206" s="432"/>
      <c r="BT206" s="432"/>
      <c r="BU206" s="432"/>
      <c r="BV206" s="432"/>
      <c r="BW206" s="432"/>
      <c r="BX206" s="432"/>
      <c r="BY206" s="432"/>
      <c r="BZ206" s="432"/>
      <c r="CA206" s="432"/>
      <c r="CB206" s="432"/>
      <c r="CC206" s="432"/>
      <c r="CD206" s="432"/>
      <c r="CE206" s="432"/>
      <c r="CF206" s="432"/>
      <c r="CG206" s="432"/>
      <c r="CH206" s="432"/>
      <c r="CI206" s="432"/>
      <c r="CJ206" s="432"/>
      <c r="CK206" s="432"/>
      <c r="CL206" s="432"/>
      <c r="CM206" s="432"/>
      <c r="CN206" s="432"/>
      <c r="CO206" s="432"/>
      <c r="CP206" s="432"/>
      <c r="CQ206" s="432"/>
      <c r="CR206" s="432"/>
      <c r="CS206" s="432"/>
      <c r="CT206" s="432"/>
      <c r="CU206" s="432"/>
      <c r="CV206" s="432"/>
      <c r="CW206" s="432"/>
      <c r="CX206" s="432"/>
      <c r="CY206" s="432"/>
      <c r="CZ206" s="432"/>
      <c r="DA206" s="432"/>
      <c r="DB206" s="432"/>
      <c r="DC206" s="432"/>
      <c r="DD206" s="432"/>
      <c r="DE206" s="432"/>
      <c r="DF206" s="432"/>
      <c r="DG206" s="432"/>
      <c r="DH206" s="432"/>
      <c r="DI206" s="432"/>
      <c r="DJ206" s="432"/>
      <c r="DK206" s="432"/>
      <c r="DL206" s="432"/>
      <c r="DM206" s="432"/>
      <c r="DN206" s="432"/>
      <c r="DO206" s="432"/>
      <c r="DP206" s="432"/>
      <c r="DQ206" s="432"/>
      <c r="DR206" s="432"/>
      <c r="DS206" s="432"/>
      <c r="DT206" s="432"/>
      <c r="DU206" s="432"/>
      <c r="DV206" s="432"/>
      <c r="DW206" s="432"/>
      <c r="DX206" s="432"/>
      <c r="DY206" s="432"/>
      <c r="DZ206" s="432"/>
      <c r="EA206" s="432"/>
      <c r="EB206" s="432"/>
      <c r="EC206" s="432"/>
      <c r="ED206" s="432"/>
      <c r="EE206" s="432"/>
      <c r="EF206" s="432"/>
      <c r="EG206" s="432"/>
      <c r="EH206" s="432"/>
      <c r="EI206" s="432"/>
      <c r="EJ206" s="432"/>
      <c r="EK206" s="432"/>
      <c r="EL206" s="432"/>
      <c r="EM206" s="432"/>
      <c r="EN206" s="432"/>
      <c r="EO206" s="432"/>
      <c r="EP206" s="432"/>
      <c r="EQ206" s="432"/>
      <c r="ER206" s="432"/>
      <c r="ES206" s="432"/>
      <c r="ET206" s="432"/>
      <c r="EU206" s="432"/>
      <c r="EV206" s="432"/>
      <c r="EW206" s="432"/>
      <c r="EX206" s="432"/>
      <c r="EY206" s="432"/>
      <c r="EZ206" s="432"/>
      <c r="FA206" s="432"/>
      <c r="FB206" s="432"/>
      <c r="FC206" s="432"/>
      <c r="FD206" s="432"/>
      <c r="FE206" s="432"/>
      <c r="FF206" s="432"/>
      <c r="FG206" s="432"/>
      <c r="FH206" s="432"/>
      <c r="FI206" s="432"/>
      <c r="FJ206" s="432"/>
      <c r="FK206" s="432"/>
      <c r="FL206" s="432"/>
      <c r="FM206" s="432"/>
      <c r="FN206" s="432"/>
      <c r="FO206" s="432"/>
      <c r="FP206" s="432"/>
      <c r="FQ206" s="432"/>
      <c r="FR206" s="432"/>
      <c r="FS206" s="432"/>
      <c r="FT206" s="432"/>
      <c r="FU206" s="432"/>
      <c r="FV206" s="432"/>
      <c r="FW206" s="432"/>
      <c r="FX206" s="432"/>
      <c r="FY206" s="432"/>
      <c r="FZ206" s="432"/>
      <c r="GA206" s="432"/>
      <c r="GB206" s="432"/>
      <c r="GC206" s="432"/>
      <c r="GD206" s="432"/>
      <c r="GE206" s="432"/>
      <c r="GF206" s="432"/>
      <c r="GG206" s="432"/>
      <c r="GH206" s="432"/>
      <c r="GI206" s="432"/>
      <c r="GJ206" s="432"/>
      <c r="GK206" s="432"/>
      <c r="GL206" s="432"/>
      <c r="GM206" s="432"/>
      <c r="GN206" s="432"/>
      <c r="GO206" s="432"/>
      <c r="GP206" s="432"/>
      <c r="GQ206" s="432"/>
      <c r="GR206" s="432"/>
      <c r="GS206" s="432"/>
      <c r="GT206" s="432"/>
      <c r="GU206" s="432"/>
      <c r="GV206" s="432"/>
      <c r="GW206" s="432"/>
      <c r="GX206" s="432"/>
    </row>
    <row r="207" spans="1:206" s="169" customFormat="1" hidden="1">
      <c r="A207" s="121" t="str">
        <f t="shared" ref="A207" si="28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2"/>
      <c r="P207" s="182"/>
      <c r="Q207" s="436"/>
      <c r="R207" s="436"/>
      <c r="S207" s="438"/>
      <c r="T207" s="436"/>
      <c r="U207" s="436"/>
      <c r="V207" s="436"/>
      <c r="W207" s="432"/>
      <c r="X207" s="432"/>
      <c r="Y207" s="432"/>
      <c r="Z207" s="432"/>
      <c r="AA207" s="432"/>
      <c r="AB207" s="432"/>
      <c r="AC207" s="432"/>
      <c r="AD207" s="432"/>
      <c r="AE207" s="432"/>
      <c r="AF207" s="432"/>
      <c r="AG207" s="432"/>
      <c r="AH207" s="432"/>
      <c r="AI207" s="432"/>
      <c r="AJ207" s="432"/>
      <c r="AK207" s="432"/>
      <c r="AL207" s="432"/>
      <c r="AM207" s="432"/>
      <c r="AN207" s="432"/>
      <c r="AO207" s="432"/>
      <c r="AP207" s="432"/>
      <c r="AQ207" s="432"/>
      <c r="AR207" s="432"/>
      <c r="AS207" s="432"/>
      <c r="AT207" s="432"/>
      <c r="AU207" s="432"/>
      <c r="AV207" s="432"/>
      <c r="AW207" s="432"/>
      <c r="AX207" s="432"/>
      <c r="AY207" s="432"/>
      <c r="AZ207" s="432"/>
      <c r="BA207" s="432"/>
      <c r="BB207" s="432"/>
      <c r="BC207" s="432"/>
      <c r="BD207" s="432"/>
      <c r="BE207" s="432"/>
      <c r="BF207" s="432"/>
      <c r="BG207" s="432"/>
      <c r="BH207" s="432"/>
      <c r="BI207" s="432"/>
      <c r="BJ207" s="432"/>
      <c r="BK207" s="432"/>
      <c r="BL207" s="432"/>
      <c r="BM207" s="432"/>
      <c r="BN207" s="432"/>
      <c r="BO207" s="432"/>
      <c r="BP207" s="432"/>
      <c r="BQ207" s="432"/>
      <c r="BR207" s="432"/>
      <c r="BS207" s="432"/>
      <c r="BT207" s="432"/>
      <c r="BU207" s="432"/>
      <c r="BV207" s="432"/>
      <c r="BW207" s="432"/>
      <c r="BX207" s="432"/>
      <c r="BY207" s="432"/>
      <c r="BZ207" s="432"/>
      <c r="CA207" s="432"/>
      <c r="CB207" s="432"/>
      <c r="CC207" s="432"/>
      <c r="CD207" s="432"/>
      <c r="CE207" s="432"/>
      <c r="CF207" s="432"/>
      <c r="CG207" s="432"/>
      <c r="CH207" s="432"/>
      <c r="CI207" s="432"/>
      <c r="CJ207" s="432"/>
      <c r="CK207" s="432"/>
      <c r="CL207" s="432"/>
      <c r="CM207" s="432"/>
      <c r="CN207" s="432"/>
      <c r="CO207" s="432"/>
      <c r="CP207" s="432"/>
      <c r="CQ207" s="432"/>
      <c r="CR207" s="432"/>
      <c r="CS207" s="432"/>
      <c r="CT207" s="432"/>
      <c r="CU207" s="432"/>
      <c r="CV207" s="432"/>
      <c r="CW207" s="432"/>
      <c r="CX207" s="432"/>
      <c r="CY207" s="432"/>
      <c r="CZ207" s="432"/>
      <c r="DA207" s="432"/>
      <c r="DB207" s="432"/>
      <c r="DC207" s="432"/>
      <c r="DD207" s="432"/>
      <c r="DE207" s="432"/>
      <c r="DF207" s="432"/>
      <c r="DG207" s="432"/>
      <c r="DH207" s="432"/>
      <c r="DI207" s="432"/>
      <c r="DJ207" s="432"/>
      <c r="DK207" s="432"/>
      <c r="DL207" s="432"/>
      <c r="DM207" s="432"/>
      <c r="DN207" s="432"/>
      <c r="DO207" s="432"/>
      <c r="DP207" s="432"/>
      <c r="DQ207" s="432"/>
      <c r="DR207" s="432"/>
      <c r="DS207" s="432"/>
      <c r="DT207" s="432"/>
      <c r="DU207" s="432"/>
      <c r="DV207" s="432"/>
      <c r="DW207" s="432"/>
      <c r="DX207" s="432"/>
      <c r="DY207" s="432"/>
      <c r="DZ207" s="432"/>
      <c r="EA207" s="432"/>
      <c r="EB207" s="432"/>
      <c r="EC207" s="432"/>
      <c r="ED207" s="432"/>
      <c r="EE207" s="432"/>
      <c r="EF207" s="432"/>
      <c r="EG207" s="432"/>
      <c r="EH207" s="432"/>
      <c r="EI207" s="432"/>
      <c r="EJ207" s="432"/>
      <c r="EK207" s="432"/>
      <c r="EL207" s="432"/>
      <c r="EM207" s="432"/>
      <c r="EN207" s="432"/>
      <c r="EO207" s="432"/>
      <c r="EP207" s="432"/>
      <c r="EQ207" s="432"/>
      <c r="ER207" s="432"/>
      <c r="ES207" s="432"/>
      <c r="ET207" s="432"/>
      <c r="EU207" s="432"/>
      <c r="EV207" s="432"/>
      <c r="EW207" s="432"/>
      <c r="EX207" s="432"/>
      <c r="EY207" s="432"/>
      <c r="EZ207" s="432"/>
      <c r="FA207" s="432"/>
      <c r="FB207" s="432"/>
      <c r="FC207" s="432"/>
      <c r="FD207" s="432"/>
      <c r="FE207" s="432"/>
      <c r="FF207" s="432"/>
      <c r="FG207" s="432"/>
      <c r="FH207" s="432"/>
      <c r="FI207" s="432"/>
      <c r="FJ207" s="432"/>
      <c r="FK207" s="432"/>
      <c r="FL207" s="432"/>
      <c r="FM207" s="432"/>
      <c r="FN207" s="432"/>
      <c r="FO207" s="432"/>
      <c r="FP207" s="432"/>
      <c r="FQ207" s="432"/>
      <c r="FR207" s="432"/>
      <c r="FS207" s="432"/>
      <c r="FT207" s="432"/>
      <c r="FU207" s="432"/>
      <c r="FV207" s="432"/>
      <c r="FW207" s="432"/>
      <c r="FX207" s="432"/>
      <c r="FY207" s="432"/>
      <c r="FZ207" s="432"/>
      <c r="GA207" s="432"/>
      <c r="GB207" s="432"/>
      <c r="GC207" s="432"/>
      <c r="GD207" s="432"/>
      <c r="GE207" s="432"/>
      <c r="GF207" s="432"/>
      <c r="GG207" s="432"/>
      <c r="GH207" s="432"/>
      <c r="GI207" s="432"/>
      <c r="GJ207" s="432"/>
      <c r="GK207" s="432"/>
      <c r="GL207" s="432"/>
      <c r="GM207" s="432"/>
      <c r="GN207" s="432"/>
      <c r="GO207" s="432"/>
      <c r="GP207" s="432"/>
      <c r="GQ207" s="432"/>
      <c r="GR207" s="432"/>
      <c r="GS207" s="432"/>
      <c r="GT207" s="432"/>
      <c r="GU207" s="432"/>
      <c r="GV207" s="432"/>
      <c r="GW207" s="432"/>
      <c r="GX207" s="432"/>
    </row>
    <row r="208" spans="1:206" s="169" customFormat="1" hidden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29">O208+P208</f>
        <v>0</v>
      </c>
      <c r="O208" s="182"/>
      <c r="P208" s="182"/>
      <c r="Q208" s="436"/>
      <c r="R208" s="436"/>
      <c r="S208" s="438"/>
      <c r="T208" s="436"/>
      <c r="U208" s="436"/>
      <c r="V208" s="436"/>
      <c r="W208" s="432"/>
      <c r="X208" s="432"/>
      <c r="Y208" s="432"/>
      <c r="Z208" s="432"/>
      <c r="AA208" s="432"/>
      <c r="AB208" s="432"/>
      <c r="AC208" s="432"/>
      <c r="AD208" s="432"/>
      <c r="AE208" s="432"/>
      <c r="AF208" s="432"/>
      <c r="AG208" s="432"/>
      <c r="AH208" s="432"/>
      <c r="AI208" s="432"/>
      <c r="AJ208" s="432"/>
      <c r="AK208" s="432"/>
      <c r="AL208" s="432"/>
      <c r="AM208" s="432"/>
      <c r="AN208" s="432"/>
      <c r="AO208" s="432"/>
      <c r="AP208" s="432"/>
      <c r="AQ208" s="432"/>
      <c r="AR208" s="432"/>
      <c r="AS208" s="432"/>
      <c r="AT208" s="432"/>
      <c r="AU208" s="432"/>
      <c r="AV208" s="432"/>
      <c r="AW208" s="432"/>
      <c r="AX208" s="432"/>
      <c r="AY208" s="432"/>
      <c r="AZ208" s="432"/>
      <c r="BA208" s="432"/>
      <c r="BB208" s="432"/>
      <c r="BC208" s="432"/>
      <c r="BD208" s="432"/>
      <c r="BE208" s="432"/>
      <c r="BF208" s="432"/>
      <c r="BG208" s="432"/>
      <c r="BH208" s="432"/>
      <c r="BI208" s="432"/>
      <c r="BJ208" s="432"/>
      <c r="BK208" s="432"/>
      <c r="BL208" s="432"/>
      <c r="BM208" s="432"/>
      <c r="BN208" s="432"/>
      <c r="BO208" s="432"/>
      <c r="BP208" s="432"/>
      <c r="BQ208" s="432"/>
      <c r="BR208" s="432"/>
      <c r="BS208" s="432"/>
      <c r="BT208" s="432"/>
      <c r="BU208" s="432"/>
      <c r="BV208" s="432"/>
      <c r="BW208" s="432"/>
      <c r="BX208" s="432"/>
      <c r="BY208" s="432"/>
      <c r="BZ208" s="432"/>
      <c r="CA208" s="432"/>
      <c r="CB208" s="432"/>
      <c r="CC208" s="432"/>
      <c r="CD208" s="432"/>
      <c r="CE208" s="432"/>
      <c r="CF208" s="432"/>
      <c r="CG208" s="432"/>
      <c r="CH208" s="432"/>
      <c r="CI208" s="432"/>
      <c r="CJ208" s="432"/>
      <c r="CK208" s="432"/>
      <c r="CL208" s="432"/>
      <c r="CM208" s="432"/>
      <c r="CN208" s="432"/>
      <c r="CO208" s="432"/>
      <c r="CP208" s="432"/>
      <c r="CQ208" s="432"/>
      <c r="CR208" s="432"/>
      <c r="CS208" s="432"/>
      <c r="CT208" s="432"/>
      <c r="CU208" s="432"/>
      <c r="CV208" s="432"/>
      <c r="CW208" s="432"/>
      <c r="CX208" s="432"/>
      <c r="CY208" s="432"/>
      <c r="CZ208" s="432"/>
      <c r="DA208" s="432"/>
      <c r="DB208" s="432"/>
      <c r="DC208" s="432"/>
      <c r="DD208" s="432"/>
      <c r="DE208" s="432"/>
      <c r="DF208" s="432"/>
      <c r="DG208" s="432"/>
      <c r="DH208" s="432"/>
      <c r="DI208" s="432"/>
      <c r="DJ208" s="432"/>
      <c r="DK208" s="432"/>
      <c r="DL208" s="432"/>
      <c r="DM208" s="432"/>
      <c r="DN208" s="432"/>
      <c r="DO208" s="432"/>
      <c r="DP208" s="432"/>
      <c r="DQ208" s="432"/>
      <c r="DR208" s="432"/>
      <c r="DS208" s="432"/>
      <c r="DT208" s="432"/>
      <c r="DU208" s="432"/>
      <c r="DV208" s="432"/>
      <c r="DW208" s="432"/>
      <c r="DX208" s="432"/>
      <c r="DY208" s="432"/>
      <c r="DZ208" s="432"/>
      <c r="EA208" s="432"/>
      <c r="EB208" s="432"/>
      <c r="EC208" s="432"/>
      <c r="ED208" s="432"/>
      <c r="EE208" s="432"/>
      <c r="EF208" s="432"/>
      <c r="EG208" s="432"/>
      <c r="EH208" s="432"/>
      <c r="EI208" s="432"/>
      <c r="EJ208" s="432"/>
      <c r="EK208" s="432"/>
      <c r="EL208" s="432"/>
      <c r="EM208" s="432"/>
      <c r="EN208" s="432"/>
      <c r="EO208" s="432"/>
      <c r="EP208" s="432"/>
      <c r="EQ208" s="432"/>
      <c r="ER208" s="432"/>
      <c r="ES208" s="432"/>
      <c r="ET208" s="432"/>
      <c r="EU208" s="432"/>
      <c r="EV208" s="432"/>
      <c r="EW208" s="432"/>
      <c r="EX208" s="432"/>
      <c r="EY208" s="432"/>
      <c r="EZ208" s="432"/>
      <c r="FA208" s="432"/>
      <c r="FB208" s="432"/>
      <c r="FC208" s="432"/>
      <c r="FD208" s="432"/>
      <c r="FE208" s="432"/>
      <c r="FF208" s="432"/>
      <c r="FG208" s="432"/>
      <c r="FH208" s="432"/>
      <c r="FI208" s="432"/>
      <c r="FJ208" s="432"/>
      <c r="FK208" s="432"/>
      <c r="FL208" s="432"/>
      <c r="FM208" s="432"/>
      <c r="FN208" s="432"/>
      <c r="FO208" s="432"/>
      <c r="FP208" s="432"/>
      <c r="FQ208" s="432"/>
      <c r="FR208" s="432"/>
      <c r="FS208" s="432"/>
      <c r="FT208" s="432"/>
      <c r="FU208" s="432"/>
      <c r="FV208" s="432"/>
      <c r="FW208" s="432"/>
      <c r="FX208" s="432"/>
      <c r="FY208" s="432"/>
      <c r="FZ208" s="432"/>
      <c r="GA208" s="432"/>
      <c r="GB208" s="432"/>
      <c r="GC208" s="432"/>
      <c r="GD208" s="432"/>
      <c r="GE208" s="432"/>
      <c r="GF208" s="432"/>
      <c r="GG208" s="432"/>
      <c r="GH208" s="432"/>
      <c r="GI208" s="432"/>
      <c r="GJ208" s="432"/>
      <c r="GK208" s="432"/>
      <c r="GL208" s="432"/>
      <c r="GM208" s="432"/>
      <c r="GN208" s="432"/>
      <c r="GO208" s="432"/>
      <c r="GP208" s="432"/>
      <c r="GQ208" s="432"/>
      <c r="GR208" s="432"/>
      <c r="GS208" s="432"/>
      <c r="GT208" s="432"/>
      <c r="GU208" s="432"/>
      <c r="GV208" s="432"/>
      <c r="GW208" s="432"/>
      <c r="GX208" s="432"/>
    </row>
    <row r="209" spans="1:206" hidden="1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5"/>
        <v>0</v>
      </c>
      <c r="O209" s="182"/>
      <c r="P209" s="182"/>
      <c r="Q209" s="436"/>
      <c r="R209" s="436"/>
      <c r="S209" s="438"/>
      <c r="T209" s="436"/>
      <c r="U209" s="436"/>
      <c r="V209" s="436"/>
    </row>
    <row r="210" spans="1:206" s="169" customFormat="1" ht="25.5" hidden="1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5"/>
        <v>0</v>
      </c>
      <c r="O210" s="182"/>
      <c r="P210" s="182"/>
      <c r="Q210" s="436"/>
      <c r="R210" s="436"/>
      <c r="S210" s="438"/>
      <c r="T210" s="436"/>
      <c r="U210" s="436"/>
      <c r="V210" s="436"/>
      <c r="W210" s="432"/>
      <c r="X210" s="432"/>
      <c r="Y210" s="432"/>
      <c r="Z210" s="432"/>
      <c r="AA210" s="432"/>
      <c r="AB210" s="432"/>
      <c r="AC210" s="432"/>
      <c r="AD210" s="432"/>
      <c r="AE210" s="432"/>
      <c r="AF210" s="432"/>
      <c r="AG210" s="432"/>
      <c r="AH210" s="432"/>
      <c r="AI210" s="432"/>
      <c r="AJ210" s="432"/>
      <c r="AK210" s="432"/>
      <c r="AL210" s="432"/>
      <c r="AM210" s="432"/>
      <c r="AN210" s="432"/>
      <c r="AO210" s="432"/>
      <c r="AP210" s="432"/>
      <c r="AQ210" s="432"/>
      <c r="AR210" s="432"/>
      <c r="AS210" s="432"/>
      <c r="AT210" s="432"/>
      <c r="AU210" s="432"/>
      <c r="AV210" s="432"/>
      <c r="AW210" s="432"/>
      <c r="AX210" s="432"/>
      <c r="AY210" s="432"/>
      <c r="AZ210" s="432"/>
      <c r="BA210" s="432"/>
      <c r="BB210" s="432"/>
      <c r="BC210" s="432"/>
      <c r="BD210" s="432"/>
      <c r="BE210" s="432"/>
      <c r="BF210" s="432"/>
      <c r="BG210" s="432"/>
      <c r="BH210" s="432"/>
      <c r="BI210" s="432"/>
      <c r="BJ210" s="432"/>
      <c r="BK210" s="432"/>
      <c r="BL210" s="432"/>
      <c r="BM210" s="432"/>
      <c r="BN210" s="432"/>
      <c r="BO210" s="432"/>
      <c r="BP210" s="432"/>
      <c r="BQ210" s="432"/>
      <c r="BR210" s="432"/>
      <c r="BS210" s="432"/>
      <c r="BT210" s="432"/>
      <c r="BU210" s="432"/>
      <c r="BV210" s="432"/>
      <c r="BW210" s="432"/>
      <c r="BX210" s="432"/>
      <c r="BY210" s="432"/>
      <c r="BZ210" s="432"/>
      <c r="CA210" s="432"/>
      <c r="CB210" s="432"/>
      <c r="CC210" s="432"/>
      <c r="CD210" s="432"/>
      <c r="CE210" s="432"/>
      <c r="CF210" s="432"/>
      <c r="CG210" s="432"/>
      <c r="CH210" s="432"/>
      <c r="CI210" s="432"/>
      <c r="CJ210" s="432"/>
      <c r="CK210" s="432"/>
      <c r="CL210" s="432"/>
      <c r="CM210" s="432"/>
      <c r="CN210" s="432"/>
      <c r="CO210" s="432"/>
      <c r="CP210" s="432"/>
      <c r="CQ210" s="432"/>
      <c r="CR210" s="432"/>
      <c r="CS210" s="432"/>
      <c r="CT210" s="432"/>
      <c r="CU210" s="432"/>
      <c r="CV210" s="432"/>
      <c r="CW210" s="432"/>
      <c r="CX210" s="432"/>
      <c r="CY210" s="432"/>
      <c r="CZ210" s="432"/>
      <c r="DA210" s="432"/>
      <c r="DB210" s="432"/>
      <c r="DC210" s="432"/>
      <c r="DD210" s="432"/>
      <c r="DE210" s="432"/>
      <c r="DF210" s="432"/>
      <c r="DG210" s="432"/>
      <c r="DH210" s="432"/>
      <c r="DI210" s="432"/>
      <c r="DJ210" s="432"/>
      <c r="DK210" s="432"/>
      <c r="DL210" s="432"/>
      <c r="DM210" s="432"/>
      <c r="DN210" s="432"/>
      <c r="DO210" s="432"/>
      <c r="DP210" s="432"/>
      <c r="DQ210" s="432"/>
      <c r="DR210" s="432"/>
      <c r="DS210" s="432"/>
      <c r="DT210" s="432"/>
      <c r="DU210" s="432"/>
      <c r="DV210" s="432"/>
      <c r="DW210" s="432"/>
      <c r="DX210" s="432"/>
      <c r="DY210" s="432"/>
      <c r="DZ210" s="432"/>
      <c r="EA210" s="432"/>
      <c r="EB210" s="432"/>
      <c r="EC210" s="432"/>
      <c r="ED210" s="432"/>
      <c r="EE210" s="432"/>
      <c r="EF210" s="432"/>
      <c r="EG210" s="432"/>
      <c r="EH210" s="432"/>
      <c r="EI210" s="432"/>
      <c r="EJ210" s="432"/>
      <c r="EK210" s="432"/>
      <c r="EL210" s="432"/>
      <c r="EM210" s="432"/>
      <c r="EN210" s="432"/>
      <c r="EO210" s="432"/>
      <c r="EP210" s="432"/>
      <c r="EQ210" s="432"/>
      <c r="ER210" s="432"/>
      <c r="ES210" s="432"/>
      <c r="ET210" s="432"/>
      <c r="EU210" s="432"/>
      <c r="EV210" s="432"/>
      <c r="EW210" s="432"/>
      <c r="EX210" s="432"/>
      <c r="EY210" s="432"/>
      <c r="EZ210" s="432"/>
      <c r="FA210" s="432"/>
      <c r="FB210" s="432"/>
      <c r="FC210" s="432"/>
      <c r="FD210" s="432"/>
      <c r="FE210" s="432"/>
      <c r="FF210" s="432"/>
      <c r="FG210" s="432"/>
      <c r="FH210" s="432"/>
      <c r="FI210" s="432"/>
      <c r="FJ210" s="432"/>
      <c r="FK210" s="432"/>
      <c r="FL210" s="432"/>
      <c r="FM210" s="432"/>
      <c r="FN210" s="432"/>
      <c r="FO210" s="432"/>
      <c r="FP210" s="432"/>
      <c r="FQ210" s="432"/>
      <c r="FR210" s="432"/>
      <c r="FS210" s="432"/>
      <c r="FT210" s="432"/>
      <c r="FU210" s="432"/>
      <c r="FV210" s="432"/>
      <c r="FW210" s="432"/>
      <c r="FX210" s="432"/>
      <c r="FY210" s="432"/>
      <c r="FZ210" s="432"/>
      <c r="GA210" s="432"/>
      <c r="GB210" s="432"/>
      <c r="GC210" s="432"/>
      <c r="GD210" s="432"/>
      <c r="GE210" s="432"/>
      <c r="GF210" s="432"/>
      <c r="GG210" s="432"/>
      <c r="GH210" s="432"/>
      <c r="GI210" s="432"/>
      <c r="GJ210" s="432"/>
      <c r="GK210" s="432"/>
      <c r="GL210" s="432"/>
      <c r="GM210" s="432"/>
      <c r="GN210" s="432"/>
      <c r="GO210" s="432"/>
      <c r="GP210" s="432"/>
      <c r="GQ210" s="432"/>
      <c r="GR210" s="432"/>
      <c r="GS210" s="432"/>
      <c r="GT210" s="432"/>
      <c r="GU210" s="432"/>
      <c r="GV210" s="432"/>
      <c r="GW210" s="432"/>
      <c r="GX210" s="432"/>
    </row>
    <row r="211" spans="1:206" hidden="1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5"/>
        <v>0</v>
      </c>
      <c r="O211" s="182"/>
      <c r="P211" s="182"/>
      <c r="Q211" s="436"/>
      <c r="R211" s="436"/>
      <c r="S211" s="438"/>
      <c r="T211" s="436"/>
      <c r="U211" s="436"/>
      <c r="V211" s="436"/>
    </row>
    <row r="212" spans="1:206" s="155" customFormat="1" hidden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5"/>
        <v>0</v>
      </c>
      <c r="O212" s="182"/>
      <c r="P212" s="182"/>
      <c r="Q212" s="436"/>
      <c r="R212" s="436"/>
      <c r="S212" s="438"/>
      <c r="T212" s="436"/>
      <c r="U212" s="436"/>
      <c r="V212" s="436"/>
      <c r="W212" s="432"/>
      <c r="X212" s="432"/>
      <c r="Y212" s="432"/>
      <c r="Z212" s="432"/>
      <c r="AA212" s="432"/>
      <c r="AB212" s="432"/>
      <c r="AC212" s="432"/>
      <c r="AD212" s="432"/>
      <c r="AE212" s="432"/>
      <c r="AF212" s="432"/>
      <c r="AG212" s="432"/>
      <c r="AH212" s="432"/>
      <c r="AI212" s="432"/>
      <c r="AJ212" s="432"/>
      <c r="AK212" s="432"/>
      <c r="AL212" s="432"/>
      <c r="AM212" s="432"/>
      <c r="AN212" s="432"/>
      <c r="AO212" s="432"/>
      <c r="AP212" s="432"/>
      <c r="AQ212" s="432"/>
      <c r="AR212" s="432"/>
      <c r="AS212" s="432"/>
      <c r="AT212" s="432"/>
      <c r="AU212" s="432"/>
      <c r="AV212" s="432"/>
      <c r="AW212" s="432"/>
      <c r="AX212" s="432"/>
      <c r="AY212" s="432"/>
      <c r="AZ212" s="432"/>
      <c r="BA212" s="432"/>
      <c r="BB212" s="432"/>
      <c r="BC212" s="432"/>
      <c r="BD212" s="432"/>
      <c r="BE212" s="432"/>
      <c r="BF212" s="432"/>
      <c r="BG212" s="432"/>
      <c r="BH212" s="432"/>
      <c r="BI212" s="432"/>
      <c r="BJ212" s="432"/>
      <c r="BK212" s="432"/>
      <c r="BL212" s="432"/>
      <c r="BM212" s="432"/>
      <c r="BN212" s="432"/>
      <c r="BO212" s="432"/>
      <c r="BP212" s="432"/>
      <c r="BQ212" s="432"/>
      <c r="BR212" s="432"/>
      <c r="BS212" s="432"/>
      <c r="BT212" s="432"/>
      <c r="BU212" s="432"/>
      <c r="BV212" s="432"/>
      <c r="BW212" s="432"/>
      <c r="BX212" s="432"/>
      <c r="BY212" s="432"/>
      <c r="BZ212" s="432"/>
      <c r="CA212" s="432"/>
      <c r="CB212" s="432"/>
      <c r="CC212" s="432"/>
      <c r="CD212" s="432"/>
      <c r="CE212" s="432"/>
      <c r="CF212" s="432"/>
      <c r="CG212" s="432"/>
      <c r="CH212" s="432"/>
      <c r="CI212" s="432"/>
      <c r="CJ212" s="432"/>
      <c r="CK212" s="432"/>
      <c r="CL212" s="432"/>
      <c r="CM212" s="432"/>
      <c r="CN212" s="432"/>
      <c r="CO212" s="432"/>
      <c r="CP212" s="432"/>
      <c r="CQ212" s="432"/>
      <c r="CR212" s="432"/>
      <c r="CS212" s="432"/>
      <c r="CT212" s="432"/>
      <c r="CU212" s="432"/>
      <c r="CV212" s="432"/>
      <c r="CW212" s="432"/>
      <c r="CX212" s="432"/>
      <c r="CY212" s="432"/>
      <c r="CZ212" s="432"/>
      <c r="DA212" s="432"/>
      <c r="DB212" s="432"/>
      <c r="DC212" s="432"/>
      <c r="DD212" s="432"/>
      <c r="DE212" s="432"/>
      <c r="DF212" s="432"/>
      <c r="DG212" s="432"/>
      <c r="DH212" s="432"/>
      <c r="DI212" s="432"/>
      <c r="DJ212" s="432"/>
      <c r="DK212" s="432"/>
      <c r="DL212" s="432"/>
      <c r="DM212" s="432"/>
      <c r="DN212" s="432"/>
      <c r="DO212" s="432"/>
      <c r="DP212" s="432"/>
      <c r="DQ212" s="432"/>
      <c r="DR212" s="432"/>
      <c r="DS212" s="432"/>
      <c r="DT212" s="432"/>
      <c r="DU212" s="432"/>
      <c r="DV212" s="432"/>
      <c r="DW212" s="432"/>
      <c r="DX212" s="432"/>
      <c r="DY212" s="432"/>
      <c r="DZ212" s="432"/>
      <c r="EA212" s="432"/>
      <c r="EB212" s="432"/>
      <c r="EC212" s="432"/>
      <c r="ED212" s="432"/>
      <c r="EE212" s="432"/>
      <c r="EF212" s="432"/>
      <c r="EG212" s="432"/>
      <c r="EH212" s="432"/>
      <c r="EI212" s="432"/>
      <c r="EJ212" s="432"/>
      <c r="EK212" s="432"/>
      <c r="EL212" s="432"/>
      <c r="EM212" s="432"/>
      <c r="EN212" s="432"/>
      <c r="EO212" s="432"/>
      <c r="EP212" s="432"/>
      <c r="EQ212" s="432"/>
      <c r="ER212" s="432"/>
      <c r="ES212" s="432"/>
      <c r="ET212" s="432"/>
      <c r="EU212" s="432"/>
      <c r="EV212" s="432"/>
      <c r="EW212" s="432"/>
      <c r="EX212" s="432"/>
      <c r="EY212" s="432"/>
      <c r="EZ212" s="432"/>
      <c r="FA212" s="432"/>
      <c r="FB212" s="432"/>
      <c r="FC212" s="432"/>
      <c r="FD212" s="432"/>
      <c r="FE212" s="432"/>
      <c r="FF212" s="432"/>
      <c r="FG212" s="432"/>
      <c r="FH212" s="432"/>
      <c r="FI212" s="432"/>
      <c r="FJ212" s="432"/>
      <c r="FK212" s="432"/>
      <c r="FL212" s="432"/>
      <c r="FM212" s="432"/>
      <c r="FN212" s="432"/>
      <c r="FO212" s="432"/>
      <c r="FP212" s="432"/>
      <c r="FQ212" s="432"/>
      <c r="FR212" s="432"/>
      <c r="FS212" s="432"/>
      <c r="FT212" s="432"/>
      <c r="FU212" s="432"/>
      <c r="FV212" s="432"/>
      <c r="FW212" s="432"/>
      <c r="FX212" s="432"/>
      <c r="FY212" s="432"/>
      <c r="FZ212" s="432"/>
      <c r="GA212" s="432"/>
      <c r="GB212" s="432"/>
      <c r="GC212" s="432"/>
      <c r="GD212" s="432"/>
      <c r="GE212" s="432"/>
      <c r="GF212" s="432"/>
      <c r="GG212" s="432"/>
      <c r="GH212" s="432"/>
      <c r="GI212" s="432"/>
      <c r="GJ212" s="432"/>
      <c r="GK212" s="432"/>
      <c r="GL212" s="432"/>
      <c r="GM212" s="432"/>
      <c r="GN212" s="432"/>
      <c r="GO212" s="432"/>
      <c r="GP212" s="432"/>
      <c r="GQ212" s="432"/>
      <c r="GR212" s="432"/>
      <c r="GS212" s="432"/>
      <c r="GT212" s="432"/>
      <c r="GU212" s="432"/>
      <c r="GV212" s="432"/>
      <c r="GW212" s="432"/>
      <c r="GX212" s="432"/>
    </row>
    <row r="213" spans="1:206" hidden="1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436"/>
      <c r="R213" s="436"/>
      <c r="S213" s="438"/>
      <c r="T213" s="436"/>
      <c r="U213" s="436"/>
      <c r="V213" s="436"/>
    </row>
    <row r="214" spans="1:206" s="114" customFormat="1" ht="27" hidden="1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5"/>
        <v>0</v>
      </c>
      <c r="O214" s="303"/>
      <c r="P214" s="303"/>
      <c r="Q214" s="436"/>
      <c r="R214" s="436"/>
      <c r="S214" s="438"/>
      <c r="T214" s="436"/>
      <c r="U214" s="436"/>
      <c r="V214" s="436"/>
      <c r="W214" s="432"/>
      <c r="X214" s="432"/>
      <c r="Y214" s="432"/>
      <c r="Z214" s="432"/>
      <c r="AA214" s="432"/>
      <c r="AB214" s="432"/>
      <c r="AC214" s="432"/>
      <c r="AD214" s="432"/>
      <c r="AE214" s="432"/>
      <c r="AF214" s="432"/>
      <c r="AG214" s="432"/>
      <c r="AH214" s="432"/>
      <c r="AI214" s="432"/>
      <c r="AJ214" s="432"/>
      <c r="AK214" s="432"/>
      <c r="AL214" s="432"/>
      <c r="AM214" s="432"/>
      <c r="AN214" s="432"/>
      <c r="AO214" s="432"/>
      <c r="AP214" s="432"/>
      <c r="AQ214" s="432"/>
      <c r="AR214" s="432"/>
      <c r="AS214" s="432"/>
      <c r="AT214" s="432"/>
      <c r="AU214" s="432"/>
      <c r="AV214" s="432"/>
      <c r="AW214" s="432"/>
      <c r="AX214" s="432"/>
      <c r="AY214" s="432"/>
      <c r="AZ214" s="432"/>
      <c r="BA214" s="432"/>
      <c r="BB214" s="432"/>
      <c r="BC214" s="432"/>
      <c r="BD214" s="432"/>
      <c r="BE214" s="432"/>
      <c r="BF214" s="432"/>
      <c r="BG214" s="432"/>
      <c r="BH214" s="432"/>
      <c r="BI214" s="432"/>
      <c r="BJ214" s="432"/>
      <c r="BK214" s="432"/>
      <c r="BL214" s="432"/>
      <c r="BM214" s="432"/>
      <c r="BN214" s="432"/>
      <c r="BO214" s="432"/>
      <c r="BP214" s="432"/>
      <c r="BQ214" s="432"/>
      <c r="BR214" s="432"/>
      <c r="BS214" s="432"/>
      <c r="BT214" s="432"/>
      <c r="BU214" s="432"/>
      <c r="BV214" s="432"/>
      <c r="BW214" s="432"/>
      <c r="BX214" s="432"/>
      <c r="BY214" s="432"/>
      <c r="BZ214" s="432"/>
      <c r="CA214" s="432"/>
      <c r="CB214" s="432"/>
      <c r="CC214" s="432"/>
      <c r="CD214" s="432"/>
      <c r="CE214" s="432"/>
      <c r="CF214" s="432"/>
      <c r="CG214" s="432"/>
      <c r="CH214" s="432"/>
      <c r="CI214" s="432"/>
      <c r="CJ214" s="432"/>
      <c r="CK214" s="432"/>
      <c r="CL214" s="432"/>
      <c r="CM214" s="432"/>
      <c r="CN214" s="432"/>
      <c r="CO214" s="432"/>
      <c r="CP214" s="432"/>
      <c r="CQ214" s="432"/>
      <c r="CR214" s="432"/>
      <c r="CS214" s="432"/>
      <c r="CT214" s="432"/>
      <c r="CU214" s="432"/>
      <c r="CV214" s="432"/>
      <c r="CW214" s="432"/>
      <c r="CX214" s="432"/>
      <c r="CY214" s="432"/>
      <c r="CZ214" s="432"/>
      <c r="DA214" s="432"/>
      <c r="DB214" s="432"/>
      <c r="DC214" s="432"/>
      <c r="DD214" s="432"/>
      <c r="DE214" s="432"/>
      <c r="DF214" s="432"/>
      <c r="DG214" s="432"/>
      <c r="DH214" s="432"/>
      <c r="DI214" s="432"/>
      <c r="DJ214" s="432"/>
      <c r="DK214" s="432"/>
      <c r="DL214" s="432"/>
      <c r="DM214" s="432"/>
      <c r="DN214" s="432"/>
      <c r="DO214" s="432"/>
      <c r="DP214" s="432"/>
      <c r="DQ214" s="432"/>
      <c r="DR214" s="432"/>
      <c r="DS214" s="432"/>
      <c r="DT214" s="432"/>
      <c r="DU214" s="432"/>
      <c r="DV214" s="432"/>
      <c r="DW214" s="432"/>
      <c r="DX214" s="432"/>
      <c r="DY214" s="432"/>
      <c r="DZ214" s="432"/>
      <c r="EA214" s="432"/>
      <c r="EB214" s="432"/>
      <c r="EC214" s="432"/>
      <c r="ED214" s="432"/>
      <c r="EE214" s="432"/>
      <c r="EF214" s="432"/>
      <c r="EG214" s="432"/>
      <c r="EH214" s="432"/>
      <c r="EI214" s="432"/>
      <c r="EJ214" s="432"/>
      <c r="EK214" s="432"/>
      <c r="EL214" s="432"/>
      <c r="EM214" s="432"/>
      <c r="EN214" s="432"/>
      <c r="EO214" s="432"/>
      <c r="EP214" s="432"/>
      <c r="EQ214" s="432"/>
      <c r="ER214" s="432"/>
      <c r="ES214" s="432"/>
      <c r="ET214" s="432"/>
      <c r="EU214" s="432"/>
      <c r="EV214" s="432"/>
      <c r="EW214" s="432"/>
      <c r="EX214" s="432"/>
      <c r="EY214" s="432"/>
      <c r="EZ214" s="432"/>
      <c r="FA214" s="432"/>
      <c r="FB214" s="432"/>
      <c r="FC214" s="432"/>
      <c r="FD214" s="432"/>
      <c r="FE214" s="432"/>
      <c r="FF214" s="432"/>
      <c r="FG214" s="432"/>
      <c r="FH214" s="432"/>
      <c r="FI214" s="432"/>
      <c r="FJ214" s="432"/>
      <c r="FK214" s="432"/>
      <c r="FL214" s="432"/>
      <c r="FM214" s="432"/>
      <c r="FN214" s="432"/>
      <c r="FO214" s="432"/>
      <c r="FP214" s="432"/>
      <c r="FQ214" s="432"/>
      <c r="FR214" s="432"/>
      <c r="FS214" s="432"/>
      <c r="FT214" s="432"/>
      <c r="FU214" s="432"/>
      <c r="FV214" s="432"/>
      <c r="FW214" s="432"/>
      <c r="FX214" s="432"/>
      <c r="FY214" s="432"/>
      <c r="FZ214" s="432"/>
      <c r="GA214" s="432"/>
      <c r="GB214" s="432"/>
      <c r="GC214" s="432"/>
      <c r="GD214" s="432"/>
      <c r="GE214" s="432"/>
      <c r="GF214" s="432"/>
      <c r="GG214" s="432"/>
      <c r="GH214" s="432"/>
      <c r="GI214" s="432"/>
      <c r="GJ214" s="432"/>
      <c r="GK214" s="432"/>
      <c r="GL214" s="432"/>
      <c r="GM214" s="432"/>
      <c r="GN214" s="432"/>
      <c r="GO214" s="432"/>
      <c r="GP214" s="432"/>
      <c r="GQ214" s="432"/>
      <c r="GR214" s="432"/>
      <c r="GS214" s="432"/>
      <c r="GT214" s="432"/>
      <c r="GU214" s="432"/>
      <c r="GV214" s="432"/>
      <c r="GW214" s="432"/>
      <c r="GX214" s="432"/>
    </row>
    <row r="215" spans="1:206" s="114" customFormat="1" ht="27" hidden="1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5"/>
        <v>0</v>
      </c>
      <c r="O215" s="303"/>
      <c r="P215" s="303"/>
      <c r="Q215" s="436"/>
      <c r="R215" s="436"/>
      <c r="S215" s="438"/>
      <c r="T215" s="436"/>
      <c r="U215" s="436"/>
      <c r="V215" s="436"/>
      <c r="W215" s="432"/>
      <c r="X215" s="432"/>
      <c r="Y215" s="432"/>
      <c r="Z215" s="432"/>
      <c r="AA215" s="432"/>
      <c r="AB215" s="432"/>
      <c r="AC215" s="432"/>
      <c r="AD215" s="432"/>
      <c r="AE215" s="432"/>
      <c r="AF215" s="432"/>
      <c r="AG215" s="432"/>
      <c r="AH215" s="432"/>
      <c r="AI215" s="432"/>
      <c r="AJ215" s="432"/>
      <c r="AK215" s="432"/>
      <c r="AL215" s="432"/>
      <c r="AM215" s="432"/>
      <c r="AN215" s="432"/>
      <c r="AO215" s="432"/>
      <c r="AP215" s="432"/>
      <c r="AQ215" s="432"/>
      <c r="AR215" s="432"/>
      <c r="AS215" s="432"/>
      <c r="AT215" s="432"/>
      <c r="AU215" s="432"/>
      <c r="AV215" s="432"/>
      <c r="AW215" s="432"/>
      <c r="AX215" s="432"/>
      <c r="AY215" s="432"/>
      <c r="AZ215" s="432"/>
      <c r="BA215" s="432"/>
      <c r="BB215" s="432"/>
      <c r="BC215" s="432"/>
      <c r="BD215" s="432"/>
      <c r="BE215" s="432"/>
      <c r="BF215" s="432"/>
      <c r="BG215" s="432"/>
      <c r="BH215" s="432"/>
      <c r="BI215" s="432"/>
      <c r="BJ215" s="432"/>
      <c r="BK215" s="432"/>
      <c r="BL215" s="432"/>
      <c r="BM215" s="432"/>
      <c r="BN215" s="432"/>
      <c r="BO215" s="432"/>
      <c r="BP215" s="432"/>
      <c r="BQ215" s="432"/>
      <c r="BR215" s="432"/>
      <c r="BS215" s="432"/>
      <c r="BT215" s="432"/>
      <c r="BU215" s="432"/>
      <c r="BV215" s="432"/>
      <c r="BW215" s="432"/>
      <c r="BX215" s="432"/>
      <c r="BY215" s="432"/>
      <c r="BZ215" s="432"/>
      <c r="CA215" s="432"/>
      <c r="CB215" s="432"/>
      <c r="CC215" s="432"/>
      <c r="CD215" s="432"/>
      <c r="CE215" s="432"/>
      <c r="CF215" s="432"/>
      <c r="CG215" s="432"/>
      <c r="CH215" s="432"/>
      <c r="CI215" s="432"/>
      <c r="CJ215" s="432"/>
      <c r="CK215" s="432"/>
      <c r="CL215" s="432"/>
      <c r="CM215" s="432"/>
      <c r="CN215" s="432"/>
      <c r="CO215" s="432"/>
      <c r="CP215" s="432"/>
      <c r="CQ215" s="432"/>
      <c r="CR215" s="432"/>
      <c r="CS215" s="432"/>
      <c r="CT215" s="432"/>
      <c r="CU215" s="432"/>
      <c r="CV215" s="432"/>
      <c r="CW215" s="432"/>
      <c r="CX215" s="432"/>
      <c r="CY215" s="432"/>
      <c r="CZ215" s="432"/>
      <c r="DA215" s="432"/>
      <c r="DB215" s="432"/>
      <c r="DC215" s="432"/>
      <c r="DD215" s="432"/>
      <c r="DE215" s="432"/>
      <c r="DF215" s="432"/>
      <c r="DG215" s="432"/>
      <c r="DH215" s="432"/>
      <c r="DI215" s="432"/>
      <c r="DJ215" s="432"/>
      <c r="DK215" s="432"/>
      <c r="DL215" s="432"/>
      <c r="DM215" s="432"/>
      <c r="DN215" s="432"/>
      <c r="DO215" s="432"/>
      <c r="DP215" s="432"/>
      <c r="DQ215" s="432"/>
      <c r="DR215" s="432"/>
      <c r="DS215" s="432"/>
      <c r="DT215" s="432"/>
      <c r="DU215" s="432"/>
      <c r="DV215" s="432"/>
      <c r="DW215" s="432"/>
      <c r="DX215" s="432"/>
      <c r="DY215" s="432"/>
      <c r="DZ215" s="432"/>
      <c r="EA215" s="432"/>
      <c r="EB215" s="432"/>
      <c r="EC215" s="432"/>
      <c r="ED215" s="432"/>
      <c r="EE215" s="432"/>
      <c r="EF215" s="432"/>
      <c r="EG215" s="432"/>
      <c r="EH215" s="432"/>
      <c r="EI215" s="432"/>
      <c r="EJ215" s="432"/>
      <c r="EK215" s="432"/>
      <c r="EL215" s="432"/>
      <c r="EM215" s="432"/>
      <c r="EN215" s="432"/>
      <c r="EO215" s="432"/>
      <c r="EP215" s="432"/>
      <c r="EQ215" s="432"/>
      <c r="ER215" s="432"/>
      <c r="ES215" s="432"/>
      <c r="ET215" s="432"/>
      <c r="EU215" s="432"/>
      <c r="EV215" s="432"/>
      <c r="EW215" s="432"/>
      <c r="EX215" s="432"/>
      <c r="EY215" s="432"/>
      <c r="EZ215" s="432"/>
      <c r="FA215" s="432"/>
      <c r="FB215" s="432"/>
      <c r="FC215" s="432"/>
      <c r="FD215" s="432"/>
      <c r="FE215" s="432"/>
      <c r="FF215" s="432"/>
      <c r="FG215" s="432"/>
      <c r="FH215" s="432"/>
      <c r="FI215" s="432"/>
      <c r="FJ215" s="432"/>
      <c r="FK215" s="432"/>
      <c r="FL215" s="432"/>
      <c r="FM215" s="432"/>
      <c r="FN215" s="432"/>
      <c r="FO215" s="432"/>
      <c r="FP215" s="432"/>
      <c r="FQ215" s="432"/>
      <c r="FR215" s="432"/>
      <c r="FS215" s="432"/>
      <c r="FT215" s="432"/>
      <c r="FU215" s="432"/>
      <c r="FV215" s="432"/>
      <c r="FW215" s="432"/>
      <c r="FX215" s="432"/>
      <c r="FY215" s="432"/>
      <c r="FZ215" s="432"/>
      <c r="GA215" s="432"/>
      <c r="GB215" s="432"/>
      <c r="GC215" s="432"/>
      <c r="GD215" s="432"/>
      <c r="GE215" s="432"/>
      <c r="GF215" s="432"/>
      <c r="GG215" s="432"/>
      <c r="GH215" s="432"/>
      <c r="GI215" s="432"/>
      <c r="GJ215" s="432"/>
      <c r="GK215" s="432"/>
      <c r="GL215" s="432"/>
      <c r="GM215" s="432"/>
      <c r="GN215" s="432"/>
      <c r="GO215" s="432"/>
      <c r="GP215" s="432"/>
      <c r="GQ215" s="432"/>
      <c r="GR215" s="432"/>
      <c r="GS215" s="432"/>
      <c r="GT215" s="432"/>
      <c r="GU215" s="432"/>
      <c r="GV215" s="432"/>
      <c r="GW215" s="432"/>
      <c r="GX215" s="432"/>
    </row>
    <row r="216" spans="1:206" ht="16.5" hidden="1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5"/>
        <v>0</v>
      </c>
      <c r="O216" s="303"/>
      <c r="P216" s="303"/>
      <c r="Q216" s="436"/>
      <c r="R216" s="436"/>
      <c r="S216" s="438"/>
      <c r="T216" s="436"/>
      <c r="U216" s="436"/>
      <c r="V216" s="436"/>
    </row>
    <row r="217" spans="1:206" s="114" customFormat="1" hidden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436"/>
      <c r="R217" s="436"/>
      <c r="S217" s="438"/>
      <c r="T217" s="436"/>
      <c r="U217" s="436"/>
      <c r="V217" s="436"/>
      <c r="W217" s="432"/>
      <c r="X217" s="432"/>
      <c r="Y217" s="432"/>
      <c r="Z217" s="432"/>
      <c r="AA217" s="432"/>
      <c r="AB217" s="432"/>
      <c r="AC217" s="432"/>
      <c r="AD217" s="432"/>
      <c r="AE217" s="432"/>
      <c r="AF217" s="432"/>
      <c r="AG217" s="432"/>
      <c r="AH217" s="432"/>
      <c r="AI217" s="432"/>
      <c r="AJ217" s="432"/>
      <c r="AK217" s="432"/>
      <c r="AL217" s="432"/>
      <c r="AM217" s="432"/>
      <c r="AN217" s="432"/>
      <c r="AO217" s="432"/>
      <c r="AP217" s="432"/>
      <c r="AQ217" s="432"/>
      <c r="AR217" s="432"/>
      <c r="AS217" s="432"/>
      <c r="AT217" s="432"/>
      <c r="AU217" s="432"/>
      <c r="AV217" s="432"/>
      <c r="AW217" s="432"/>
      <c r="AX217" s="432"/>
      <c r="AY217" s="432"/>
      <c r="AZ217" s="432"/>
      <c r="BA217" s="432"/>
      <c r="BB217" s="432"/>
      <c r="BC217" s="432"/>
      <c r="BD217" s="432"/>
      <c r="BE217" s="432"/>
      <c r="BF217" s="432"/>
      <c r="BG217" s="432"/>
      <c r="BH217" s="432"/>
      <c r="BI217" s="432"/>
      <c r="BJ217" s="432"/>
      <c r="BK217" s="432"/>
      <c r="BL217" s="432"/>
      <c r="BM217" s="432"/>
      <c r="BN217" s="432"/>
      <c r="BO217" s="432"/>
      <c r="BP217" s="432"/>
      <c r="BQ217" s="432"/>
      <c r="BR217" s="432"/>
      <c r="BS217" s="432"/>
      <c r="BT217" s="432"/>
      <c r="BU217" s="432"/>
      <c r="BV217" s="432"/>
      <c r="BW217" s="432"/>
      <c r="BX217" s="432"/>
      <c r="BY217" s="432"/>
      <c r="BZ217" s="432"/>
      <c r="CA217" s="432"/>
      <c r="CB217" s="432"/>
      <c r="CC217" s="432"/>
      <c r="CD217" s="432"/>
      <c r="CE217" s="432"/>
      <c r="CF217" s="432"/>
      <c r="CG217" s="432"/>
      <c r="CH217" s="432"/>
      <c r="CI217" s="432"/>
      <c r="CJ217" s="432"/>
      <c r="CK217" s="432"/>
      <c r="CL217" s="432"/>
      <c r="CM217" s="432"/>
      <c r="CN217" s="432"/>
      <c r="CO217" s="432"/>
      <c r="CP217" s="432"/>
      <c r="CQ217" s="432"/>
      <c r="CR217" s="432"/>
      <c r="CS217" s="432"/>
      <c r="CT217" s="432"/>
      <c r="CU217" s="432"/>
      <c r="CV217" s="432"/>
      <c r="CW217" s="432"/>
      <c r="CX217" s="432"/>
      <c r="CY217" s="432"/>
      <c r="CZ217" s="432"/>
      <c r="DA217" s="432"/>
      <c r="DB217" s="432"/>
      <c r="DC217" s="432"/>
      <c r="DD217" s="432"/>
      <c r="DE217" s="432"/>
      <c r="DF217" s="432"/>
      <c r="DG217" s="432"/>
      <c r="DH217" s="432"/>
      <c r="DI217" s="432"/>
      <c r="DJ217" s="432"/>
      <c r="DK217" s="432"/>
      <c r="DL217" s="432"/>
      <c r="DM217" s="432"/>
      <c r="DN217" s="432"/>
      <c r="DO217" s="432"/>
      <c r="DP217" s="432"/>
      <c r="DQ217" s="432"/>
      <c r="DR217" s="432"/>
      <c r="DS217" s="432"/>
      <c r="DT217" s="432"/>
      <c r="DU217" s="432"/>
      <c r="DV217" s="432"/>
      <c r="DW217" s="432"/>
      <c r="DX217" s="432"/>
      <c r="DY217" s="432"/>
      <c r="DZ217" s="432"/>
      <c r="EA217" s="432"/>
      <c r="EB217" s="432"/>
      <c r="EC217" s="432"/>
      <c r="ED217" s="432"/>
      <c r="EE217" s="432"/>
      <c r="EF217" s="432"/>
      <c r="EG217" s="432"/>
      <c r="EH217" s="432"/>
      <c r="EI217" s="432"/>
      <c r="EJ217" s="432"/>
      <c r="EK217" s="432"/>
      <c r="EL217" s="432"/>
      <c r="EM217" s="432"/>
      <c r="EN217" s="432"/>
      <c r="EO217" s="432"/>
      <c r="EP217" s="432"/>
      <c r="EQ217" s="432"/>
      <c r="ER217" s="432"/>
      <c r="ES217" s="432"/>
      <c r="ET217" s="432"/>
      <c r="EU217" s="432"/>
      <c r="EV217" s="432"/>
      <c r="EW217" s="432"/>
      <c r="EX217" s="432"/>
      <c r="EY217" s="432"/>
      <c r="EZ217" s="432"/>
      <c r="FA217" s="432"/>
      <c r="FB217" s="432"/>
      <c r="FC217" s="432"/>
      <c r="FD217" s="432"/>
      <c r="FE217" s="432"/>
      <c r="FF217" s="432"/>
      <c r="FG217" s="432"/>
      <c r="FH217" s="432"/>
      <c r="FI217" s="432"/>
      <c r="FJ217" s="432"/>
      <c r="FK217" s="432"/>
      <c r="FL217" s="432"/>
      <c r="FM217" s="432"/>
      <c r="FN217" s="432"/>
      <c r="FO217" s="432"/>
      <c r="FP217" s="432"/>
      <c r="FQ217" s="432"/>
      <c r="FR217" s="432"/>
      <c r="FS217" s="432"/>
      <c r="FT217" s="432"/>
      <c r="FU217" s="432"/>
      <c r="FV217" s="432"/>
      <c r="FW217" s="432"/>
      <c r="FX217" s="432"/>
      <c r="FY217" s="432"/>
      <c r="FZ217" s="432"/>
      <c r="GA217" s="432"/>
      <c r="GB217" s="432"/>
      <c r="GC217" s="432"/>
      <c r="GD217" s="432"/>
      <c r="GE217" s="432"/>
      <c r="GF217" s="432"/>
      <c r="GG217" s="432"/>
      <c r="GH217" s="432"/>
      <c r="GI217" s="432"/>
      <c r="GJ217" s="432"/>
      <c r="GK217" s="432"/>
      <c r="GL217" s="432"/>
      <c r="GM217" s="432"/>
      <c r="GN217" s="432"/>
      <c r="GO217" s="432"/>
      <c r="GP217" s="432"/>
      <c r="GQ217" s="432"/>
      <c r="GR217" s="432"/>
      <c r="GS217" s="432"/>
      <c r="GT217" s="432"/>
      <c r="GU217" s="432"/>
      <c r="GV217" s="432"/>
      <c r="GW217" s="432"/>
      <c r="GX217" s="432"/>
    </row>
    <row r="218" spans="1:206" ht="25.5" hidden="1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5"/>
        <v>0</v>
      </c>
      <c r="O218" s="182"/>
      <c r="P218" s="182"/>
      <c r="Q218" s="436"/>
      <c r="R218" s="436"/>
      <c r="S218" s="438"/>
      <c r="T218" s="436"/>
      <c r="U218" s="436"/>
      <c r="V218" s="436"/>
    </row>
    <row r="219" spans="1:206" s="114" customFormat="1" hidden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5"/>
        <v>0</v>
      </c>
      <c r="O219" s="182"/>
      <c r="P219" s="182"/>
      <c r="Q219" s="436"/>
      <c r="R219" s="436"/>
      <c r="S219" s="438"/>
      <c r="T219" s="436"/>
      <c r="U219" s="436"/>
      <c r="V219" s="436"/>
      <c r="W219" s="432"/>
      <c r="X219" s="432"/>
      <c r="Y219" s="432"/>
      <c r="Z219" s="432"/>
      <c r="AA219" s="432"/>
      <c r="AB219" s="432"/>
      <c r="AC219" s="432"/>
      <c r="AD219" s="432"/>
      <c r="AE219" s="432"/>
      <c r="AF219" s="432"/>
      <c r="AG219" s="432"/>
      <c r="AH219" s="432"/>
      <c r="AI219" s="432"/>
      <c r="AJ219" s="432"/>
      <c r="AK219" s="432"/>
      <c r="AL219" s="432"/>
      <c r="AM219" s="432"/>
      <c r="AN219" s="432"/>
      <c r="AO219" s="432"/>
      <c r="AP219" s="432"/>
      <c r="AQ219" s="432"/>
      <c r="AR219" s="432"/>
      <c r="AS219" s="432"/>
      <c r="AT219" s="432"/>
      <c r="AU219" s="432"/>
      <c r="AV219" s="432"/>
      <c r="AW219" s="432"/>
      <c r="AX219" s="432"/>
      <c r="AY219" s="432"/>
      <c r="AZ219" s="432"/>
      <c r="BA219" s="432"/>
      <c r="BB219" s="432"/>
      <c r="BC219" s="432"/>
      <c r="BD219" s="432"/>
      <c r="BE219" s="432"/>
      <c r="BF219" s="432"/>
      <c r="BG219" s="432"/>
      <c r="BH219" s="432"/>
      <c r="BI219" s="432"/>
      <c r="BJ219" s="432"/>
      <c r="BK219" s="432"/>
      <c r="BL219" s="432"/>
      <c r="BM219" s="432"/>
      <c r="BN219" s="432"/>
      <c r="BO219" s="432"/>
      <c r="BP219" s="432"/>
      <c r="BQ219" s="432"/>
      <c r="BR219" s="432"/>
      <c r="BS219" s="432"/>
      <c r="BT219" s="432"/>
      <c r="BU219" s="432"/>
      <c r="BV219" s="432"/>
      <c r="BW219" s="432"/>
      <c r="BX219" s="432"/>
      <c r="BY219" s="432"/>
      <c r="BZ219" s="432"/>
      <c r="CA219" s="432"/>
      <c r="CB219" s="432"/>
      <c r="CC219" s="432"/>
      <c r="CD219" s="432"/>
      <c r="CE219" s="432"/>
      <c r="CF219" s="432"/>
      <c r="CG219" s="432"/>
      <c r="CH219" s="432"/>
      <c r="CI219" s="432"/>
      <c r="CJ219" s="432"/>
      <c r="CK219" s="432"/>
      <c r="CL219" s="432"/>
      <c r="CM219" s="432"/>
      <c r="CN219" s="432"/>
      <c r="CO219" s="432"/>
      <c r="CP219" s="432"/>
      <c r="CQ219" s="432"/>
      <c r="CR219" s="432"/>
      <c r="CS219" s="432"/>
      <c r="CT219" s="432"/>
      <c r="CU219" s="432"/>
      <c r="CV219" s="432"/>
      <c r="CW219" s="432"/>
      <c r="CX219" s="432"/>
      <c r="CY219" s="432"/>
      <c r="CZ219" s="432"/>
      <c r="DA219" s="432"/>
      <c r="DB219" s="432"/>
      <c r="DC219" s="432"/>
      <c r="DD219" s="432"/>
      <c r="DE219" s="432"/>
      <c r="DF219" s="432"/>
      <c r="DG219" s="432"/>
      <c r="DH219" s="432"/>
      <c r="DI219" s="432"/>
      <c r="DJ219" s="432"/>
      <c r="DK219" s="432"/>
      <c r="DL219" s="432"/>
      <c r="DM219" s="432"/>
      <c r="DN219" s="432"/>
      <c r="DO219" s="432"/>
      <c r="DP219" s="432"/>
      <c r="DQ219" s="432"/>
      <c r="DR219" s="432"/>
      <c r="DS219" s="432"/>
      <c r="DT219" s="432"/>
      <c r="DU219" s="432"/>
      <c r="DV219" s="432"/>
      <c r="DW219" s="432"/>
      <c r="DX219" s="432"/>
      <c r="DY219" s="432"/>
      <c r="DZ219" s="432"/>
      <c r="EA219" s="432"/>
      <c r="EB219" s="432"/>
      <c r="EC219" s="432"/>
      <c r="ED219" s="432"/>
      <c r="EE219" s="432"/>
      <c r="EF219" s="432"/>
      <c r="EG219" s="432"/>
      <c r="EH219" s="432"/>
      <c r="EI219" s="432"/>
      <c r="EJ219" s="432"/>
      <c r="EK219" s="432"/>
      <c r="EL219" s="432"/>
      <c r="EM219" s="432"/>
      <c r="EN219" s="432"/>
      <c r="EO219" s="432"/>
      <c r="EP219" s="432"/>
      <c r="EQ219" s="432"/>
      <c r="ER219" s="432"/>
      <c r="ES219" s="432"/>
      <c r="ET219" s="432"/>
      <c r="EU219" s="432"/>
      <c r="EV219" s="432"/>
      <c r="EW219" s="432"/>
      <c r="EX219" s="432"/>
      <c r="EY219" s="432"/>
      <c r="EZ219" s="432"/>
      <c r="FA219" s="432"/>
      <c r="FB219" s="432"/>
      <c r="FC219" s="432"/>
      <c r="FD219" s="432"/>
      <c r="FE219" s="432"/>
      <c r="FF219" s="432"/>
      <c r="FG219" s="432"/>
      <c r="FH219" s="432"/>
      <c r="FI219" s="432"/>
      <c r="FJ219" s="432"/>
      <c r="FK219" s="432"/>
      <c r="FL219" s="432"/>
      <c r="FM219" s="432"/>
      <c r="FN219" s="432"/>
      <c r="FO219" s="432"/>
      <c r="FP219" s="432"/>
      <c r="FQ219" s="432"/>
      <c r="FR219" s="432"/>
      <c r="FS219" s="432"/>
      <c r="FT219" s="432"/>
      <c r="FU219" s="432"/>
      <c r="FV219" s="432"/>
      <c r="FW219" s="432"/>
      <c r="FX219" s="432"/>
      <c r="FY219" s="432"/>
      <c r="FZ219" s="432"/>
      <c r="GA219" s="432"/>
      <c r="GB219" s="432"/>
      <c r="GC219" s="432"/>
      <c r="GD219" s="432"/>
      <c r="GE219" s="432"/>
      <c r="GF219" s="432"/>
      <c r="GG219" s="432"/>
      <c r="GH219" s="432"/>
      <c r="GI219" s="432"/>
      <c r="GJ219" s="432"/>
      <c r="GK219" s="432"/>
      <c r="GL219" s="432"/>
      <c r="GM219" s="432"/>
      <c r="GN219" s="432"/>
      <c r="GO219" s="432"/>
      <c r="GP219" s="432"/>
      <c r="GQ219" s="432"/>
      <c r="GR219" s="432"/>
      <c r="GS219" s="432"/>
      <c r="GT219" s="432"/>
      <c r="GU219" s="432"/>
      <c r="GV219" s="432"/>
      <c r="GW219" s="432"/>
      <c r="GX219" s="432"/>
    </row>
    <row r="220" spans="1:206" ht="54" hidden="1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436"/>
      <c r="R220" s="436"/>
      <c r="S220" s="438"/>
      <c r="T220" s="436"/>
      <c r="U220" s="436"/>
      <c r="V220" s="436"/>
    </row>
    <row r="221" spans="1:206" s="114" customFormat="1" hidden="1">
      <c r="A221" s="121" t="str">
        <f t="shared" ref="A221:A315" si="30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5"/>
        <v>0</v>
      </c>
      <c r="O221" s="306"/>
      <c r="P221" s="306"/>
      <c r="Q221" s="436"/>
      <c r="R221" s="436"/>
      <c r="S221" s="438"/>
      <c r="T221" s="436"/>
      <c r="U221" s="436"/>
      <c r="V221" s="436"/>
      <c r="W221" s="432"/>
      <c r="X221" s="432"/>
      <c r="Y221" s="432"/>
      <c r="Z221" s="432"/>
      <c r="AA221" s="432"/>
      <c r="AB221" s="432"/>
      <c r="AC221" s="432"/>
      <c r="AD221" s="432"/>
      <c r="AE221" s="432"/>
      <c r="AF221" s="432"/>
      <c r="AG221" s="432"/>
      <c r="AH221" s="432"/>
      <c r="AI221" s="432"/>
      <c r="AJ221" s="432"/>
      <c r="AK221" s="432"/>
      <c r="AL221" s="432"/>
      <c r="AM221" s="432"/>
      <c r="AN221" s="432"/>
      <c r="AO221" s="432"/>
      <c r="AP221" s="432"/>
      <c r="AQ221" s="432"/>
      <c r="AR221" s="432"/>
      <c r="AS221" s="432"/>
      <c r="AT221" s="432"/>
      <c r="AU221" s="432"/>
      <c r="AV221" s="432"/>
      <c r="AW221" s="432"/>
      <c r="AX221" s="432"/>
      <c r="AY221" s="432"/>
      <c r="AZ221" s="432"/>
      <c r="BA221" s="432"/>
      <c r="BB221" s="432"/>
      <c r="BC221" s="432"/>
      <c r="BD221" s="432"/>
      <c r="BE221" s="432"/>
      <c r="BF221" s="432"/>
      <c r="BG221" s="432"/>
      <c r="BH221" s="432"/>
      <c r="BI221" s="432"/>
      <c r="BJ221" s="432"/>
      <c r="BK221" s="432"/>
      <c r="BL221" s="432"/>
      <c r="BM221" s="432"/>
      <c r="BN221" s="432"/>
      <c r="BO221" s="432"/>
      <c r="BP221" s="432"/>
      <c r="BQ221" s="432"/>
      <c r="BR221" s="432"/>
      <c r="BS221" s="432"/>
      <c r="BT221" s="432"/>
      <c r="BU221" s="432"/>
      <c r="BV221" s="432"/>
      <c r="BW221" s="432"/>
      <c r="BX221" s="432"/>
      <c r="BY221" s="432"/>
      <c r="BZ221" s="432"/>
      <c r="CA221" s="432"/>
      <c r="CB221" s="432"/>
      <c r="CC221" s="432"/>
      <c r="CD221" s="432"/>
      <c r="CE221" s="432"/>
      <c r="CF221" s="432"/>
      <c r="CG221" s="432"/>
      <c r="CH221" s="432"/>
      <c r="CI221" s="432"/>
      <c r="CJ221" s="432"/>
      <c r="CK221" s="432"/>
      <c r="CL221" s="432"/>
      <c r="CM221" s="432"/>
      <c r="CN221" s="432"/>
      <c r="CO221" s="432"/>
      <c r="CP221" s="432"/>
      <c r="CQ221" s="432"/>
      <c r="CR221" s="432"/>
      <c r="CS221" s="432"/>
      <c r="CT221" s="432"/>
      <c r="CU221" s="432"/>
      <c r="CV221" s="432"/>
      <c r="CW221" s="432"/>
      <c r="CX221" s="432"/>
      <c r="CY221" s="432"/>
      <c r="CZ221" s="432"/>
      <c r="DA221" s="432"/>
      <c r="DB221" s="432"/>
      <c r="DC221" s="432"/>
      <c r="DD221" s="432"/>
      <c r="DE221" s="432"/>
      <c r="DF221" s="432"/>
      <c r="DG221" s="432"/>
      <c r="DH221" s="432"/>
      <c r="DI221" s="432"/>
      <c r="DJ221" s="432"/>
      <c r="DK221" s="432"/>
      <c r="DL221" s="432"/>
      <c r="DM221" s="432"/>
      <c r="DN221" s="432"/>
      <c r="DO221" s="432"/>
      <c r="DP221" s="432"/>
      <c r="DQ221" s="432"/>
      <c r="DR221" s="432"/>
      <c r="DS221" s="432"/>
      <c r="DT221" s="432"/>
      <c r="DU221" s="432"/>
      <c r="DV221" s="432"/>
      <c r="DW221" s="432"/>
      <c r="DX221" s="432"/>
      <c r="DY221" s="432"/>
      <c r="DZ221" s="432"/>
      <c r="EA221" s="432"/>
      <c r="EB221" s="432"/>
      <c r="EC221" s="432"/>
      <c r="ED221" s="432"/>
      <c r="EE221" s="432"/>
      <c r="EF221" s="432"/>
      <c r="EG221" s="432"/>
      <c r="EH221" s="432"/>
      <c r="EI221" s="432"/>
      <c r="EJ221" s="432"/>
      <c r="EK221" s="432"/>
      <c r="EL221" s="432"/>
      <c r="EM221" s="432"/>
      <c r="EN221" s="432"/>
      <c r="EO221" s="432"/>
      <c r="EP221" s="432"/>
      <c r="EQ221" s="432"/>
      <c r="ER221" s="432"/>
      <c r="ES221" s="432"/>
      <c r="ET221" s="432"/>
      <c r="EU221" s="432"/>
      <c r="EV221" s="432"/>
      <c r="EW221" s="432"/>
      <c r="EX221" s="432"/>
      <c r="EY221" s="432"/>
      <c r="EZ221" s="432"/>
      <c r="FA221" s="432"/>
      <c r="FB221" s="432"/>
      <c r="FC221" s="432"/>
      <c r="FD221" s="432"/>
      <c r="FE221" s="432"/>
      <c r="FF221" s="432"/>
      <c r="FG221" s="432"/>
      <c r="FH221" s="432"/>
      <c r="FI221" s="432"/>
      <c r="FJ221" s="432"/>
      <c r="FK221" s="432"/>
      <c r="FL221" s="432"/>
      <c r="FM221" s="432"/>
      <c r="FN221" s="432"/>
      <c r="FO221" s="432"/>
      <c r="FP221" s="432"/>
      <c r="FQ221" s="432"/>
      <c r="FR221" s="432"/>
      <c r="FS221" s="432"/>
      <c r="FT221" s="432"/>
      <c r="FU221" s="432"/>
      <c r="FV221" s="432"/>
      <c r="FW221" s="432"/>
      <c r="FX221" s="432"/>
      <c r="FY221" s="432"/>
      <c r="FZ221" s="432"/>
      <c r="GA221" s="432"/>
      <c r="GB221" s="432"/>
      <c r="GC221" s="432"/>
      <c r="GD221" s="432"/>
      <c r="GE221" s="432"/>
      <c r="GF221" s="432"/>
      <c r="GG221" s="432"/>
      <c r="GH221" s="432"/>
      <c r="GI221" s="432"/>
      <c r="GJ221" s="432"/>
      <c r="GK221" s="432"/>
      <c r="GL221" s="432"/>
      <c r="GM221" s="432"/>
      <c r="GN221" s="432"/>
      <c r="GO221" s="432"/>
      <c r="GP221" s="432"/>
      <c r="GQ221" s="432"/>
      <c r="GR221" s="432"/>
      <c r="GS221" s="432"/>
      <c r="GT221" s="432"/>
      <c r="GU221" s="432"/>
      <c r="GV221" s="432"/>
      <c r="GW221" s="432"/>
      <c r="GX221" s="432"/>
    </row>
    <row r="222" spans="1:206" hidden="1">
      <c r="A222" s="121" t="str">
        <f t="shared" si="30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5"/>
        <v>0</v>
      </c>
      <c r="O222" s="182"/>
      <c r="P222" s="182"/>
      <c r="Q222" s="436"/>
      <c r="R222" s="436"/>
      <c r="S222" s="438"/>
      <c r="T222" s="436"/>
      <c r="U222" s="436"/>
      <c r="V222" s="436"/>
    </row>
    <row r="223" spans="1:206" hidden="1">
      <c r="A223" s="121" t="str">
        <f t="shared" si="30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5"/>
        <v>0</v>
      </c>
      <c r="O223" s="182"/>
      <c r="P223" s="182"/>
      <c r="Q223" s="436"/>
      <c r="R223" s="436"/>
      <c r="S223" s="438"/>
      <c r="T223" s="436"/>
      <c r="U223" s="436"/>
      <c r="V223" s="436"/>
    </row>
    <row r="224" spans="1:206" s="114" customFormat="1" ht="26.25" hidden="1" customHeight="1">
      <c r="A224" s="121" t="str">
        <f t="shared" si="30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436"/>
      <c r="R224" s="436"/>
      <c r="S224" s="438"/>
      <c r="T224" s="436"/>
      <c r="U224" s="436"/>
      <c r="V224" s="436"/>
      <c r="W224" s="432"/>
      <c r="X224" s="432"/>
      <c r="Y224" s="432"/>
      <c r="Z224" s="432"/>
      <c r="AA224" s="432"/>
      <c r="AB224" s="432"/>
      <c r="AC224" s="432"/>
      <c r="AD224" s="432"/>
      <c r="AE224" s="432"/>
      <c r="AF224" s="432"/>
      <c r="AG224" s="432"/>
      <c r="AH224" s="432"/>
      <c r="AI224" s="432"/>
      <c r="AJ224" s="432"/>
      <c r="AK224" s="432"/>
      <c r="AL224" s="432"/>
      <c r="AM224" s="432"/>
      <c r="AN224" s="432"/>
      <c r="AO224" s="432"/>
      <c r="AP224" s="432"/>
      <c r="AQ224" s="432"/>
      <c r="AR224" s="432"/>
      <c r="AS224" s="432"/>
      <c r="AT224" s="432"/>
      <c r="AU224" s="432"/>
      <c r="AV224" s="432"/>
      <c r="AW224" s="432"/>
      <c r="AX224" s="432"/>
      <c r="AY224" s="432"/>
      <c r="AZ224" s="432"/>
      <c r="BA224" s="432"/>
      <c r="BB224" s="432"/>
      <c r="BC224" s="432"/>
      <c r="BD224" s="432"/>
      <c r="BE224" s="432"/>
      <c r="BF224" s="432"/>
      <c r="BG224" s="432"/>
      <c r="BH224" s="432"/>
      <c r="BI224" s="432"/>
      <c r="BJ224" s="432"/>
      <c r="BK224" s="432"/>
      <c r="BL224" s="432"/>
      <c r="BM224" s="432"/>
      <c r="BN224" s="432"/>
      <c r="BO224" s="432"/>
      <c r="BP224" s="432"/>
      <c r="BQ224" s="432"/>
      <c r="BR224" s="432"/>
      <c r="BS224" s="432"/>
      <c r="BT224" s="432"/>
      <c r="BU224" s="432"/>
      <c r="BV224" s="432"/>
      <c r="BW224" s="432"/>
      <c r="BX224" s="432"/>
      <c r="BY224" s="432"/>
      <c r="BZ224" s="432"/>
      <c r="CA224" s="432"/>
      <c r="CB224" s="432"/>
      <c r="CC224" s="432"/>
      <c r="CD224" s="432"/>
      <c r="CE224" s="432"/>
      <c r="CF224" s="432"/>
      <c r="CG224" s="432"/>
      <c r="CH224" s="432"/>
      <c r="CI224" s="432"/>
      <c r="CJ224" s="432"/>
      <c r="CK224" s="432"/>
      <c r="CL224" s="432"/>
      <c r="CM224" s="432"/>
      <c r="CN224" s="432"/>
      <c r="CO224" s="432"/>
      <c r="CP224" s="432"/>
      <c r="CQ224" s="432"/>
      <c r="CR224" s="432"/>
      <c r="CS224" s="432"/>
      <c r="CT224" s="432"/>
      <c r="CU224" s="432"/>
      <c r="CV224" s="432"/>
      <c r="CW224" s="432"/>
      <c r="CX224" s="432"/>
      <c r="CY224" s="432"/>
      <c r="CZ224" s="432"/>
      <c r="DA224" s="432"/>
      <c r="DB224" s="432"/>
      <c r="DC224" s="432"/>
      <c r="DD224" s="432"/>
      <c r="DE224" s="432"/>
      <c r="DF224" s="432"/>
      <c r="DG224" s="432"/>
      <c r="DH224" s="432"/>
      <c r="DI224" s="432"/>
      <c r="DJ224" s="432"/>
      <c r="DK224" s="432"/>
      <c r="DL224" s="432"/>
      <c r="DM224" s="432"/>
      <c r="DN224" s="432"/>
      <c r="DO224" s="432"/>
      <c r="DP224" s="432"/>
      <c r="DQ224" s="432"/>
      <c r="DR224" s="432"/>
      <c r="DS224" s="432"/>
      <c r="DT224" s="432"/>
      <c r="DU224" s="432"/>
      <c r="DV224" s="432"/>
      <c r="DW224" s="432"/>
      <c r="DX224" s="432"/>
      <c r="DY224" s="432"/>
      <c r="DZ224" s="432"/>
      <c r="EA224" s="432"/>
      <c r="EB224" s="432"/>
      <c r="EC224" s="432"/>
      <c r="ED224" s="432"/>
      <c r="EE224" s="432"/>
      <c r="EF224" s="432"/>
      <c r="EG224" s="432"/>
      <c r="EH224" s="432"/>
      <c r="EI224" s="432"/>
      <c r="EJ224" s="432"/>
      <c r="EK224" s="432"/>
      <c r="EL224" s="432"/>
      <c r="EM224" s="432"/>
      <c r="EN224" s="432"/>
      <c r="EO224" s="432"/>
      <c r="EP224" s="432"/>
      <c r="EQ224" s="432"/>
      <c r="ER224" s="432"/>
      <c r="ES224" s="432"/>
      <c r="ET224" s="432"/>
      <c r="EU224" s="432"/>
      <c r="EV224" s="432"/>
      <c r="EW224" s="432"/>
      <c r="EX224" s="432"/>
      <c r="EY224" s="432"/>
      <c r="EZ224" s="432"/>
      <c r="FA224" s="432"/>
      <c r="FB224" s="432"/>
      <c r="FC224" s="432"/>
      <c r="FD224" s="432"/>
      <c r="FE224" s="432"/>
      <c r="FF224" s="432"/>
      <c r="FG224" s="432"/>
      <c r="FH224" s="432"/>
      <c r="FI224" s="432"/>
      <c r="FJ224" s="432"/>
      <c r="FK224" s="432"/>
      <c r="FL224" s="432"/>
      <c r="FM224" s="432"/>
      <c r="FN224" s="432"/>
      <c r="FO224" s="432"/>
      <c r="FP224" s="432"/>
      <c r="FQ224" s="432"/>
      <c r="FR224" s="432"/>
      <c r="FS224" s="432"/>
      <c r="FT224" s="432"/>
      <c r="FU224" s="432"/>
      <c r="FV224" s="432"/>
      <c r="FW224" s="432"/>
      <c r="FX224" s="432"/>
      <c r="FY224" s="432"/>
      <c r="FZ224" s="432"/>
      <c r="GA224" s="432"/>
      <c r="GB224" s="432"/>
      <c r="GC224" s="432"/>
      <c r="GD224" s="432"/>
      <c r="GE224" s="432"/>
      <c r="GF224" s="432"/>
      <c r="GG224" s="432"/>
      <c r="GH224" s="432"/>
      <c r="GI224" s="432"/>
      <c r="GJ224" s="432"/>
      <c r="GK224" s="432"/>
      <c r="GL224" s="432"/>
      <c r="GM224" s="432"/>
      <c r="GN224" s="432"/>
      <c r="GO224" s="432"/>
      <c r="GP224" s="432"/>
      <c r="GQ224" s="432"/>
      <c r="GR224" s="432"/>
      <c r="GS224" s="432"/>
      <c r="GT224" s="432"/>
      <c r="GU224" s="432"/>
      <c r="GV224" s="432"/>
      <c r="GW224" s="432"/>
      <c r="GX224" s="432"/>
    </row>
    <row r="225" spans="1:206" ht="16.5" hidden="1">
      <c r="A225" s="121" t="str">
        <f t="shared" si="30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5"/>
        <v>0</v>
      </c>
      <c r="O225" s="303"/>
      <c r="P225" s="303"/>
      <c r="Q225" s="436"/>
      <c r="R225" s="436"/>
      <c r="S225" s="438"/>
      <c r="T225" s="436"/>
      <c r="U225" s="436"/>
      <c r="V225" s="436"/>
    </row>
    <row r="226" spans="1:206" ht="16.5" hidden="1">
      <c r="A226" s="121" t="str">
        <f t="shared" si="30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5"/>
        <v>0</v>
      </c>
      <c r="O226" s="307"/>
      <c r="P226" s="307"/>
      <c r="Q226" s="436"/>
      <c r="R226" s="436"/>
      <c r="S226" s="438"/>
      <c r="T226" s="436"/>
      <c r="U226" s="436"/>
      <c r="V226" s="436"/>
    </row>
    <row r="227" spans="1:206" s="114" customFormat="1" ht="25.5" hidden="1">
      <c r="A227" s="121" t="str">
        <f t="shared" si="30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5"/>
        <v>0</v>
      </c>
      <c r="O227" s="182"/>
      <c r="P227" s="182"/>
      <c r="Q227" s="436"/>
      <c r="R227" s="436"/>
      <c r="S227" s="438"/>
      <c r="T227" s="436"/>
      <c r="U227" s="436"/>
      <c r="V227" s="436"/>
      <c r="W227" s="432"/>
      <c r="X227" s="432"/>
      <c r="Y227" s="432"/>
      <c r="Z227" s="432"/>
      <c r="AA227" s="432"/>
      <c r="AB227" s="432"/>
      <c r="AC227" s="432"/>
      <c r="AD227" s="432"/>
      <c r="AE227" s="432"/>
      <c r="AF227" s="432"/>
      <c r="AG227" s="432"/>
      <c r="AH227" s="432"/>
      <c r="AI227" s="432"/>
      <c r="AJ227" s="432"/>
      <c r="AK227" s="432"/>
      <c r="AL227" s="432"/>
      <c r="AM227" s="432"/>
      <c r="AN227" s="432"/>
      <c r="AO227" s="432"/>
      <c r="AP227" s="432"/>
      <c r="AQ227" s="432"/>
      <c r="AR227" s="432"/>
      <c r="AS227" s="432"/>
      <c r="AT227" s="432"/>
      <c r="AU227" s="432"/>
      <c r="AV227" s="432"/>
      <c r="AW227" s="432"/>
      <c r="AX227" s="432"/>
      <c r="AY227" s="432"/>
      <c r="AZ227" s="432"/>
      <c r="BA227" s="432"/>
      <c r="BB227" s="432"/>
      <c r="BC227" s="432"/>
      <c r="BD227" s="432"/>
      <c r="BE227" s="432"/>
      <c r="BF227" s="432"/>
      <c r="BG227" s="432"/>
      <c r="BH227" s="432"/>
      <c r="BI227" s="432"/>
      <c r="BJ227" s="432"/>
      <c r="BK227" s="432"/>
      <c r="BL227" s="432"/>
      <c r="BM227" s="432"/>
      <c r="BN227" s="432"/>
      <c r="BO227" s="432"/>
      <c r="BP227" s="432"/>
      <c r="BQ227" s="432"/>
      <c r="BR227" s="432"/>
      <c r="BS227" s="432"/>
      <c r="BT227" s="432"/>
      <c r="BU227" s="432"/>
      <c r="BV227" s="432"/>
      <c r="BW227" s="432"/>
      <c r="BX227" s="432"/>
      <c r="BY227" s="432"/>
      <c r="BZ227" s="432"/>
      <c r="CA227" s="432"/>
      <c r="CB227" s="432"/>
      <c r="CC227" s="432"/>
      <c r="CD227" s="432"/>
      <c r="CE227" s="432"/>
      <c r="CF227" s="432"/>
      <c r="CG227" s="432"/>
      <c r="CH227" s="432"/>
      <c r="CI227" s="432"/>
      <c r="CJ227" s="432"/>
      <c r="CK227" s="432"/>
      <c r="CL227" s="432"/>
      <c r="CM227" s="432"/>
      <c r="CN227" s="432"/>
      <c r="CO227" s="432"/>
      <c r="CP227" s="432"/>
      <c r="CQ227" s="432"/>
      <c r="CR227" s="432"/>
      <c r="CS227" s="432"/>
      <c r="CT227" s="432"/>
      <c r="CU227" s="432"/>
      <c r="CV227" s="432"/>
      <c r="CW227" s="432"/>
      <c r="CX227" s="432"/>
      <c r="CY227" s="432"/>
      <c r="CZ227" s="432"/>
      <c r="DA227" s="432"/>
      <c r="DB227" s="432"/>
      <c r="DC227" s="432"/>
      <c r="DD227" s="432"/>
      <c r="DE227" s="432"/>
      <c r="DF227" s="432"/>
      <c r="DG227" s="432"/>
      <c r="DH227" s="432"/>
      <c r="DI227" s="432"/>
      <c r="DJ227" s="432"/>
      <c r="DK227" s="432"/>
      <c r="DL227" s="432"/>
      <c r="DM227" s="432"/>
      <c r="DN227" s="432"/>
      <c r="DO227" s="432"/>
      <c r="DP227" s="432"/>
      <c r="DQ227" s="432"/>
      <c r="DR227" s="432"/>
      <c r="DS227" s="432"/>
      <c r="DT227" s="432"/>
      <c r="DU227" s="432"/>
      <c r="DV227" s="432"/>
      <c r="DW227" s="432"/>
      <c r="DX227" s="432"/>
      <c r="DY227" s="432"/>
      <c r="DZ227" s="432"/>
      <c r="EA227" s="432"/>
      <c r="EB227" s="432"/>
      <c r="EC227" s="432"/>
      <c r="ED227" s="432"/>
      <c r="EE227" s="432"/>
      <c r="EF227" s="432"/>
      <c r="EG227" s="432"/>
      <c r="EH227" s="432"/>
      <c r="EI227" s="432"/>
      <c r="EJ227" s="432"/>
      <c r="EK227" s="432"/>
      <c r="EL227" s="432"/>
      <c r="EM227" s="432"/>
      <c r="EN227" s="432"/>
      <c r="EO227" s="432"/>
      <c r="EP227" s="432"/>
      <c r="EQ227" s="432"/>
      <c r="ER227" s="432"/>
      <c r="ES227" s="432"/>
      <c r="ET227" s="432"/>
      <c r="EU227" s="432"/>
      <c r="EV227" s="432"/>
      <c r="EW227" s="432"/>
      <c r="EX227" s="432"/>
      <c r="EY227" s="432"/>
      <c r="EZ227" s="432"/>
      <c r="FA227" s="432"/>
      <c r="FB227" s="432"/>
      <c r="FC227" s="432"/>
      <c r="FD227" s="432"/>
      <c r="FE227" s="432"/>
      <c r="FF227" s="432"/>
      <c r="FG227" s="432"/>
      <c r="FH227" s="432"/>
      <c r="FI227" s="432"/>
      <c r="FJ227" s="432"/>
      <c r="FK227" s="432"/>
      <c r="FL227" s="432"/>
      <c r="FM227" s="432"/>
      <c r="FN227" s="432"/>
      <c r="FO227" s="432"/>
      <c r="FP227" s="432"/>
      <c r="FQ227" s="432"/>
      <c r="FR227" s="432"/>
      <c r="FS227" s="432"/>
      <c r="FT227" s="432"/>
      <c r="FU227" s="432"/>
      <c r="FV227" s="432"/>
      <c r="FW227" s="432"/>
      <c r="FX227" s="432"/>
      <c r="FY227" s="432"/>
      <c r="FZ227" s="432"/>
      <c r="GA227" s="432"/>
      <c r="GB227" s="432"/>
      <c r="GC227" s="432"/>
      <c r="GD227" s="432"/>
      <c r="GE227" s="432"/>
      <c r="GF227" s="432"/>
      <c r="GG227" s="432"/>
      <c r="GH227" s="432"/>
      <c r="GI227" s="432"/>
      <c r="GJ227" s="432"/>
      <c r="GK227" s="432"/>
      <c r="GL227" s="432"/>
      <c r="GM227" s="432"/>
      <c r="GN227" s="432"/>
      <c r="GO227" s="432"/>
      <c r="GP227" s="432"/>
      <c r="GQ227" s="432"/>
      <c r="GR227" s="432"/>
      <c r="GS227" s="432"/>
      <c r="GT227" s="432"/>
      <c r="GU227" s="432"/>
      <c r="GV227" s="432"/>
      <c r="GW227" s="432"/>
      <c r="GX227" s="432"/>
    </row>
    <row r="228" spans="1:206" hidden="1">
      <c r="A228" s="121" t="str">
        <f t="shared" si="30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5"/>
        <v>0</v>
      </c>
      <c r="O228" s="308"/>
      <c r="P228" s="308"/>
      <c r="Q228" s="436"/>
      <c r="R228" s="436"/>
      <c r="S228" s="438"/>
      <c r="T228" s="436"/>
      <c r="U228" s="436"/>
      <c r="V228" s="436"/>
    </row>
    <row r="229" spans="1:206" hidden="1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5"/>
        <v>0</v>
      </c>
      <c r="O229" s="182"/>
      <c r="P229" s="182"/>
      <c r="Q229" s="436"/>
      <c r="R229" s="436"/>
      <c r="S229" s="438"/>
      <c r="T229" s="436"/>
      <c r="U229" s="436"/>
      <c r="V229" s="436"/>
    </row>
    <row r="230" spans="1:206" s="114" customFormat="1" hidden="1">
      <c r="A230" s="121" t="str">
        <f t="shared" si="30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5"/>
        <v>0</v>
      </c>
      <c r="O230" s="182"/>
      <c r="P230" s="182"/>
      <c r="Q230" s="436"/>
      <c r="R230" s="436"/>
      <c r="S230" s="438"/>
      <c r="T230" s="436"/>
      <c r="U230" s="436"/>
      <c r="V230" s="436"/>
      <c r="W230" s="432"/>
      <c r="X230" s="432"/>
      <c r="Y230" s="432"/>
      <c r="Z230" s="432"/>
      <c r="AA230" s="432"/>
      <c r="AB230" s="432"/>
      <c r="AC230" s="432"/>
      <c r="AD230" s="432"/>
      <c r="AE230" s="432"/>
      <c r="AF230" s="432"/>
      <c r="AG230" s="432"/>
      <c r="AH230" s="432"/>
      <c r="AI230" s="432"/>
      <c r="AJ230" s="432"/>
      <c r="AK230" s="432"/>
      <c r="AL230" s="432"/>
      <c r="AM230" s="432"/>
      <c r="AN230" s="432"/>
      <c r="AO230" s="432"/>
      <c r="AP230" s="432"/>
      <c r="AQ230" s="432"/>
      <c r="AR230" s="432"/>
      <c r="AS230" s="432"/>
      <c r="AT230" s="432"/>
      <c r="AU230" s="432"/>
      <c r="AV230" s="432"/>
      <c r="AW230" s="432"/>
      <c r="AX230" s="432"/>
      <c r="AY230" s="432"/>
      <c r="AZ230" s="432"/>
      <c r="BA230" s="432"/>
      <c r="BB230" s="432"/>
      <c r="BC230" s="432"/>
      <c r="BD230" s="432"/>
      <c r="BE230" s="432"/>
      <c r="BF230" s="432"/>
      <c r="BG230" s="432"/>
      <c r="BH230" s="432"/>
      <c r="BI230" s="432"/>
      <c r="BJ230" s="432"/>
      <c r="BK230" s="432"/>
      <c r="BL230" s="432"/>
      <c r="BM230" s="432"/>
      <c r="BN230" s="432"/>
      <c r="BO230" s="432"/>
      <c r="BP230" s="432"/>
      <c r="BQ230" s="432"/>
      <c r="BR230" s="432"/>
      <c r="BS230" s="432"/>
      <c r="BT230" s="432"/>
      <c r="BU230" s="432"/>
      <c r="BV230" s="432"/>
      <c r="BW230" s="432"/>
      <c r="BX230" s="432"/>
      <c r="BY230" s="432"/>
      <c r="BZ230" s="432"/>
      <c r="CA230" s="432"/>
      <c r="CB230" s="432"/>
      <c r="CC230" s="432"/>
      <c r="CD230" s="432"/>
      <c r="CE230" s="432"/>
      <c r="CF230" s="432"/>
      <c r="CG230" s="432"/>
      <c r="CH230" s="432"/>
      <c r="CI230" s="432"/>
      <c r="CJ230" s="432"/>
      <c r="CK230" s="432"/>
      <c r="CL230" s="432"/>
      <c r="CM230" s="432"/>
      <c r="CN230" s="432"/>
      <c r="CO230" s="432"/>
      <c r="CP230" s="432"/>
      <c r="CQ230" s="432"/>
      <c r="CR230" s="432"/>
      <c r="CS230" s="432"/>
      <c r="CT230" s="432"/>
      <c r="CU230" s="432"/>
      <c r="CV230" s="432"/>
      <c r="CW230" s="432"/>
      <c r="CX230" s="432"/>
      <c r="CY230" s="432"/>
      <c r="CZ230" s="432"/>
      <c r="DA230" s="432"/>
      <c r="DB230" s="432"/>
      <c r="DC230" s="432"/>
      <c r="DD230" s="432"/>
      <c r="DE230" s="432"/>
      <c r="DF230" s="432"/>
      <c r="DG230" s="432"/>
      <c r="DH230" s="432"/>
      <c r="DI230" s="432"/>
      <c r="DJ230" s="432"/>
      <c r="DK230" s="432"/>
      <c r="DL230" s="432"/>
      <c r="DM230" s="432"/>
      <c r="DN230" s="432"/>
      <c r="DO230" s="432"/>
      <c r="DP230" s="432"/>
      <c r="DQ230" s="432"/>
      <c r="DR230" s="432"/>
      <c r="DS230" s="432"/>
      <c r="DT230" s="432"/>
      <c r="DU230" s="432"/>
      <c r="DV230" s="432"/>
      <c r="DW230" s="432"/>
      <c r="DX230" s="432"/>
      <c r="DY230" s="432"/>
      <c r="DZ230" s="432"/>
      <c r="EA230" s="432"/>
      <c r="EB230" s="432"/>
      <c r="EC230" s="432"/>
      <c r="ED230" s="432"/>
      <c r="EE230" s="432"/>
      <c r="EF230" s="432"/>
      <c r="EG230" s="432"/>
      <c r="EH230" s="432"/>
      <c r="EI230" s="432"/>
      <c r="EJ230" s="432"/>
      <c r="EK230" s="432"/>
      <c r="EL230" s="432"/>
      <c r="EM230" s="432"/>
      <c r="EN230" s="432"/>
      <c r="EO230" s="432"/>
      <c r="EP230" s="432"/>
      <c r="EQ230" s="432"/>
      <c r="ER230" s="432"/>
      <c r="ES230" s="432"/>
      <c r="ET230" s="432"/>
      <c r="EU230" s="432"/>
      <c r="EV230" s="432"/>
      <c r="EW230" s="432"/>
      <c r="EX230" s="432"/>
      <c r="EY230" s="432"/>
      <c r="EZ230" s="432"/>
      <c r="FA230" s="432"/>
      <c r="FB230" s="432"/>
      <c r="FC230" s="432"/>
      <c r="FD230" s="432"/>
      <c r="FE230" s="432"/>
      <c r="FF230" s="432"/>
      <c r="FG230" s="432"/>
      <c r="FH230" s="432"/>
      <c r="FI230" s="432"/>
      <c r="FJ230" s="432"/>
      <c r="FK230" s="432"/>
      <c r="FL230" s="432"/>
      <c r="FM230" s="432"/>
      <c r="FN230" s="432"/>
      <c r="FO230" s="432"/>
      <c r="FP230" s="432"/>
      <c r="FQ230" s="432"/>
      <c r="FR230" s="432"/>
      <c r="FS230" s="432"/>
      <c r="FT230" s="432"/>
      <c r="FU230" s="432"/>
      <c r="FV230" s="432"/>
      <c r="FW230" s="432"/>
      <c r="FX230" s="432"/>
      <c r="FY230" s="432"/>
      <c r="FZ230" s="432"/>
      <c r="GA230" s="432"/>
      <c r="GB230" s="432"/>
      <c r="GC230" s="432"/>
      <c r="GD230" s="432"/>
      <c r="GE230" s="432"/>
      <c r="GF230" s="432"/>
      <c r="GG230" s="432"/>
      <c r="GH230" s="432"/>
      <c r="GI230" s="432"/>
      <c r="GJ230" s="432"/>
      <c r="GK230" s="432"/>
      <c r="GL230" s="432"/>
      <c r="GM230" s="432"/>
      <c r="GN230" s="432"/>
      <c r="GO230" s="432"/>
      <c r="GP230" s="432"/>
      <c r="GQ230" s="432"/>
      <c r="GR230" s="432"/>
      <c r="GS230" s="432"/>
      <c r="GT230" s="432"/>
      <c r="GU230" s="432"/>
      <c r="GV230" s="432"/>
      <c r="GW230" s="432"/>
      <c r="GX230" s="432"/>
    </row>
    <row r="231" spans="1:206" ht="54" hidden="1">
      <c r="A231" s="121" t="str">
        <f t="shared" si="30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436"/>
      <c r="R231" s="436"/>
      <c r="S231" s="438"/>
      <c r="T231" s="436"/>
      <c r="U231" s="436"/>
      <c r="V231" s="436"/>
    </row>
    <row r="232" spans="1:206" ht="16.5" hidden="1">
      <c r="A232" s="121" t="str">
        <f t="shared" ref="A232" si="31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2">O232+P232</f>
        <v>0</v>
      </c>
      <c r="O232" s="303"/>
      <c r="P232" s="303"/>
      <c r="Q232" s="436"/>
      <c r="R232" s="436"/>
      <c r="S232" s="438"/>
      <c r="T232" s="436"/>
      <c r="U232" s="436"/>
      <c r="V232" s="436"/>
    </row>
    <row r="233" spans="1:206" s="114" customFormat="1" hidden="1">
      <c r="A233" s="121" t="str">
        <f t="shared" si="30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>O233+P233</f>
        <v>0</v>
      </c>
      <c r="O233" s="309"/>
      <c r="P233" s="309"/>
      <c r="Q233" s="436"/>
      <c r="R233" s="436"/>
      <c r="S233" s="438"/>
      <c r="T233" s="436"/>
      <c r="U233" s="436"/>
      <c r="V233" s="436"/>
      <c r="W233" s="432"/>
      <c r="X233" s="432"/>
      <c r="Y233" s="432"/>
      <c r="Z233" s="432"/>
      <c r="AA233" s="432"/>
      <c r="AB233" s="432"/>
      <c r="AC233" s="432"/>
      <c r="AD233" s="432"/>
      <c r="AE233" s="432"/>
      <c r="AF233" s="432"/>
      <c r="AG233" s="432"/>
      <c r="AH233" s="432"/>
      <c r="AI233" s="432"/>
      <c r="AJ233" s="432"/>
      <c r="AK233" s="432"/>
      <c r="AL233" s="432"/>
      <c r="AM233" s="432"/>
      <c r="AN233" s="432"/>
      <c r="AO233" s="432"/>
      <c r="AP233" s="432"/>
      <c r="AQ233" s="432"/>
      <c r="AR233" s="432"/>
      <c r="AS233" s="432"/>
      <c r="AT233" s="432"/>
      <c r="AU233" s="432"/>
      <c r="AV233" s="432"/>
      <c r="AW233" s="432"/>
      <c r="AX233" s="432"/>
      <c r="AY233" s="432"/>
      <c r="AZ233" s="432"/>
      <c r="BA233" s="432"/>
      <c r="BB233" s="432"/>
      <c r="BC233" s="432"/>
      <c r="BD233" s="432"/>
      <c r="BE233" s="432"/>
      <c r="BF233" s="432"/>
      <c r="BG233" s="432"/>
      <c r="BH233" s="432"/>
      <c r="BI233" s="432"/>
      <c r="BJ233" s="432"/>
      <c r="BK233" s="432"/>
      <c r="BL233" s="432"/>
      <c r="BM233" s="432"/>
      <c r="BN233" s="432"/>
      <c r="BO233" s="432"/>
      <c r="BP233" s="432"/>
      <c r="BQ233" s="432"/>
      <c r="BR233" s="432"/>
      <c r="BS233" s="432"/>
      <c r="BT233" s="432"/>
      <c r="BU233" s="432"/>
      <c r="BV233" s="432"/>
      <c r="BW233" s="432"/>
      <c r="BX233" s="432"/>
      <c r="BY233" s="432"/>
      <c r="BZ233" s="432"/>
      <c r="CA233" s="432"/>
      <c r="CB233" s="432"/>
      <c r="CC233" s="432"/>
      <c r="CD233" s="432"/>
      <c r="CE233" s="432"/>
      <c r="CF233" s="432"/>
      <c r="CG233" s="432"/>
      <c r="CH233" s="432"/>
      <c r="CI233" s="432"/>
      <c r="CJ233" s="432"/>
      <c r="CK233" s="432"/>
      <c r="CL233" s="432"/>
      <c r="CM233" s="432"/>
      <c r="CN233" s="432"/>
      <c r="CO233" s="432"/>
      <c r="CP233" s="432"/>
      <c r="CQ233" s="432"/>
      <c r="CR233" s="432"/>
      <c r="CS233" s="432"/>
      <c r="CT233" s="432"/>
      <c r="CU233" s="432"/>
      <c r="CV233" s="432"/>
      <c r="CW233" s="432"/>
      <c r="CX233" s="432"/>
      <c r="CY233" s="432"/>
      <c r="CZ233" s="432"/>
      <c r="DA233" s="432"/>
      <c r="DB233" s="432"/>
      <c r="DC233" s="432"/>
      <c r="DD233" s="432"/>
      <c r="DE233" s="432"/>
      <c r="DF233" s="432"/>
      <c r="DG233" s="432"/>
      <c r="DH233" s="432"/>
      <c r="DI233" s="432"/>
      <c r="DJ233" s="432"/>
      <c r="DK233" s="432"/>
      <c r="DL233" s="432"/>
      <c r="DM233" s="432"/>
      <c r="DN233" s="432"/>
      <c r="DO233" s="432"/>
      <c r="DP233" s="432"/>
      <c r="DQ233" s="432"/>
      <c r="DR233" s="432"/>
      <c r="DS233" s="432"/>
      <c r="DT233" s="432"/>
      <c r="DU233" s="432"/>
      <c r="DV233" s="432"/>
      <c r="DW233" s="432"/>
      <c r="DX233" s="432"/>
      <c r="DY233" s="432"/>
      <c r="DZ233" s="432"/>
      <c r="EA233" s="432"/>
      <c r="EB233" s="432"/>
      <c r="EC233" s="432"/>
      <c r="ED233" s="432"/>
      <c r="EE233" s="432"/>
      <c r="EF233" s="432"/>
      <c r="EG233" s="432"/>
      <c r="EH233" s="432"/>
      <c r="EI233" s="432"/>
      <c r="EJ233" s="432"/>
      <c r="EK233" s="432"/>
      <c r="EL233" s="432"/>
      <c r="EM233" s="432"/>
      <c r="EN233" s="432"/>
      <c r="EO233" s="432"/>
      <c r="EP233" s="432"/>
      <c r="EQ233" s="432"/>
      <c r="ER233" s="432"/>
      <c r="ES233" s="432"/>
      <c r="ET233" s="432"/>
      <c r="EU233" s="432"/>
      <c r="EV233" s="432"/>
      <c r="EW233" s="432"/>
      <c r="EX233" s="432"/>
      <c r="EY233" s="432"/>
      <c r="EZ233" s="432"/>
      <c r="FA233" s="432"/>
      <c r="FB233" s="432"/>
      <c r="FC233" s="432"/>
      <c r="FD233" s="432"/>
      <c r="FE233" s="432"/>
      <c r="FF233" s="432"/>
      <c r="FG233" s="432"/>
      <c r="FH233" s="432"/>
      <c r="FI233" s="432"/>
      <c r="FJ233" s="432"/>
      <c r="FK233" s="432"/>
      <c r="FL233" s="432"/>
      <c r="FM233" s="432"/>
      <c r="FN233" s="432"/>
      <c r="FO233" s="432"/>
      <c r="FP233" s="432"/>
      <c r="FQ233" s="432"/>
      <c r="FR233" s="432"/>
      <c r="FS233" s="432"/>
      <c r="FT233" s="432"/>
      <c r="FU233" s="432"/>
      <c r="FV233" s="432"/>
      <c r="FW233" s="432"/>
      <c r="FX233" s="432"/>
      <c r="FY233" s="432"/>
      <c r="FZ233" s="432"/>
      <c r="GA233" s="432"/>
      <c r="GB233" s="432"/>
      <c r="GC233" s="432"/>
      <c r="GD233" s="432"/>
      <c r="GE233" s="432"/>
      <c r="GF233" s="432"/>
      <c r="GG233" s="432"/>
      <c r="GH233" s="432"/>
      <c r="GI233" s="432"/>
      <c r="GJ233" s="432"/>
      <c r="GK233" s="432"/>
      <c r="GL233" s="432"/>
      <c r="GM233" s="432"/>
      <c r="GN233" s="432"/>
      <c r="GO233" s="432"/>
      <c r="GP233" s="432"/>
      <c r="GQ233" s="432"/>
      <c r="GR233" s="432"/>
      <c r="GS233" s="432"/>
      <c r="GT233" s="432"/>
      <c r="GU233" s="432"/>
      <c r="GV233" s="432"/>
      <c r="GW233" s="432"/>
      <c r="GX233" s="432"/>
    </row>
    <row r="234" spans="1:206" ht="27" hidden="1">
      <c r="A234" s="121" t="str">
        <f t="shared" si="30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436"/>
      <c r="R234" s="436"/>
      <c r="S234" s="438"/>
      <c r="T234" s="436"/>
      <c r="U234" s="436"/>
      <c r="V234" s="436"/>
    </row>
    <row r="235" spans="1:206" ht="25.5" hidden="1">
      <c r="A235" s="121" t="str">
        <f t="shared" si="30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5"/>
        <v>0</v>
      </c>
      <c r="O235" s="306"/>
      <c r="P235" s="306">
        <v>0</v>
      </c>
      <c r="Q235" s="436"/>
      <c r="R235" s="436"/>
      <c r="S235" s="438"/>
      <c r="T235" s="436"/>
      <c r="U235" s="436"/>
      <c r="V235" s="436"/>
    </row>
    <row r="236" spans="1:206" ht="27" hidden="1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436"/>
      <c r="R236" s="436"/>
      <c r="S236" s="438"/>
      <c r="T236" s="436"/>
      <c r="U236" s="436"/>
      <c r="V236" s="436"/>
    </row>
    <row r="237" spans="1:206" s="181" customFormat="1" ht="25.5" hidden="1">
      <c r="A237" s="121" t="str">
        <f t="shared" ref="A237" si="33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4">O237+P237</f>
        <v>0</v>
      </c>
      <c r="O237" s="310"/>
      <c r="P237" s="310"/>
      <c r="Q237" s="436"/>
      <c r="R237" s="436"/>
      <c r="S237" s="438"/>
      <c r="T237" s="436"/>
      <c r="U237" s="436"/>
      <c r="V237" s="436"/>
      <c r="W237" s="432"/>
      <c r="X237" s="432"/>
      <c r="Y237" s="432"/>
      <c r="Z237" s="432"/>
      <c r="AA237" s="432"/>
      <c r="AB237" s="432"/>
      <c r="AC237" s="432"/>
      <c r="AD237" s="432"/>
      <c r="AE237" s="432"/>
      <c r="AF237" s="432"/>
      <c r="AG237" s="432"/>
      <c r="AH237" s="432"/>
      <c r="AI237" s="432"/>
      <c r="AJ237" s="432"/>
      <c r="AK237" s="432"/>
      <c r="AL237" s="432"/>
      <c r="AM237" s="432"/>
      <c r="AN237" s="432"/>
      <c r="AO237" s="432"/>
      <c r="AP237" s="432"/>
      <c r="AQ237" s="432"/>
      <c r="AR237" s="432"/>
      <c r="AS237" s="432"/>
      <c r="AT237" s="432"/>
      <c r="AU237" s="432"/>
      <c r="AV237" s="432"/>
      <c r="AW237" s="432"/>
      <c r="AX237" s="432"/>
      <c r="AY237" s="432"/>
      <c r="AZ237" s="432"/>
      <c r="BA237" s="432"/>
      <c r="BB237" s="432"/>
      <c r="BC237" s="432"/>
      <c r="BD237" s="432"/>
      <c r="BE237" s="432"/>
      <c r="BF237" s="432"/>
      <c r="BG237" s="432"/>
      <c r="BH237" s="432"/>
      <c r="BI237" s="432"/>
      <c r="BJ237" s="432"/>
      <c r="BK237" s="432"/>
      <c r="BL237" s="432"/>
      <c r="BM237" s="432"/>
      <c r="BN237" s="432"/>
      <c r="BO237" s="432"/>
      <c r="BP237" s="432"/>
      <c r="BQ237" s="432"/>
      <c r="BR237" s="432"/>
      <c r="BS237" s="432"/>
      <c r="BT237" s="432"/>
      <c r="BU237" s="432"/>
      <c r="BV237" s="432"/>
      <c r="BW237" s="432"/>
      <c r="BX237" s="432"/>
      <c r="BY237" s="432"/>
      <c r="BZ237" s="432"/>
      <c r="CA237" s="432"/>
      <c r="CB237" s="432"/>
      <c r="CC237" s="432"/>
      <c r="CD237" s="432"/>
      <c r="CE237" s="432"/>
      <c r="CF237" s="432"/>
      <c r="CG237" s="432"/>
      <c r="CH237" s="432"/>
      <c r="CI237" s="432"/>
      <c r="CJ237" s="432"/>
      <c r="CK237" s="432"/>
      <c r="CL237" s="432"/>
      <c r="CM237" s="432"/>
      <c r="CN237" s="432"/>
      <c r="CO237" s="432"/>
      <c r="CP237" s="432"/>
      <c r="CQ237" s="432"/>
      <c r="CR237" s="432"/>
      <c r="CS237" s="432"/>
      <c r="CT237" s="432"/>
      <c r="CU237" s="432"/>
      <c r="CV237" s="432"/>
      <c r="CW237" s="432"/>
      <c r="CX237" s="432"/>
      <c r="CY237" s="432"/>
      <c r="CZ237" s="432"/>
      <c r="DA237" s="432"/>
      <c r="DB237" s="432"/>
      <c r="DC237" s="432"/>
      <c r="DD237" s="432"/>
      <c r="DE237" s="432"/>
      <c r="DF237" s="432"/>
      <c r="DG237" s="432"/>
      <c r="DH237" s="432"/>
      <c r="DI237" s="432"/>
      <c r="DJ237" s="432"/>
      <c r="DK237" s="432"/>
      <c r="DL237" s="432"/>
      <c r="DM237" s="432"/>
      <c r="DN237" s="432"/>
      <c r="DO237" s="432"/>
      <c r="DP237" s="432"/>
      <c r="DQ237" s="432"/>
      <c r="DR237" s="432"/>
      <c r="DS237" s="432"/>
      <c r="DT237" s="432"/>
      <c r="DU237" s="432"/>
      <c r="DV237" s="432"/>
      <c r="DW237" s="432"/>
      <c r="DX237" s="432"/>
      <c r="DY237" s="432"/>
      <c r="DZ237" s="432"/>
      <c r="EA237" s="432"/>
      <c r="EB237" s="432"/>
      <c r="EC237" s="432"/>
      <c r="ED237" s="432"/>
      <c r="EE237" s="432"/>
      <c r="EF237" s="432"/>
      <c r="EG237" s="432"/>
      <c r="EH237" s="432"/>
      <c r="EI237" s="432"/>
      <c r="EJ237" s="432"/>
      <c r="EK237" s="432"/>
      <c r="EL237" s="432"/>
      <c r="EM237" s="432"/>
      <c r="EN237" s="432"/>
      <c r="EO237" s="432"/>
      <c r="EP237" s="432"/>
      <c r="EQ237" s="432"/>
      <c r="ER237" s="432"/>
      <c r="ES237" s="432"/>
      <c r="ET237" s="432"/>
      <c r="EU237" s="432"/>
      <c r="EV237" s="432"/>
      <c r="EW237" s="432"/>
      <c r="EX237" s="432"/>
      <c r="EY237" s="432"/>
      <c r="EZ237" s="432"/>
      <c r="FA237" s="432"/>
      <c r="FB237" s="432"/>
      <c r="FC237" s="432"/>
      <c r="FD237" s="432"/>
      <c r="FE237" s="432"/>
      <c r="FF237" s="432"/>
      <c r="FG237" s="432"/>
      <c r="FH237" s="432"/>
      <c r="FI237" s="432"/>
      <c r="FJ237" s="432"/>
      <c r="FK237" s="432"/>
      <c r="FL237" s="432"/>
      <c r="FM237" s="432"/>
      <c r="FN237" s="432"/>
      <c r="FO237" s="432"/>
      <c r="FP237" s="432"/>
      <c r="FQ237" s="432"/>
      <c r="FR237" s="432"/>
      <c r="FS237" s="432"/>
      <c r="FT237" s="432"/>
      <c r="FU237" s="432"/>
      <c r="FV237" s="432"/>
      <c r="FW237" s="432"/>
      <c r="FX237" s="432"/>
      <c r="FY237" s="432"/>
      <c r="FZ237" s="432"/>
      <c r="GA237" s="432"/>
      <c r="GB237" s="432"/>
      <c r="GC237" s="432"/>
      <c r="GD237" s="432"/>
      <c r="GE237" s="432"/>
      <c r="GF237" s="432"/>
      <c r="GG237" s="432"/>
      <c r="GH237" s="432"/>
      <c r="GI237" s="432"/>
      <c r="GJ237" s="432"/>
      <c r="GK237" s="432"/>
      <c r="GL237" s="432"/>
      <c r="GM237" s="432"/>
      <c r="GN237" s="432"/>
      <c r="GO237" s="432"/>
      <c r="GP237" s="432"/>
      <c r="GQ237" s="432"/>
      <c r="GR237" s="432"/>
      <c r="GS237" s="432"/>
      <c r="GT237" s="432"/>
      <c r="GU237" s="432"/>
      <c r="GV237" s="432"/>
      <c r="GW237" s="432"/>
      <c r="GX237" s="432"/>
    </row>
    <row r="238" spans="1:206" ht="24" customHeight="1">
      <c r="B238" s="123"/>
      <c r="H238" s="145"/>
      <c r="I238" s="146"/>
      <c r="J238" s="147"/>
      <c r="K238" s="147"/>
      <c r="L238" s="26" t="s">
        <v>813</v>
      </c>
      <c r="M238" s="27"/>
      <c r="N238" s="196">
        <f>O238+P238</f>
        <v>250000</v>
      </c>
      <c r="O238" s="196">
        <f>SUM(O239:O243)</f>
        <v>0</v>
      </c>
      <c r="P238" s="196">
        <f>SUM(P239:P243)</f>
        <v>250000</v>
      </c>
      <c r="Q238" s="436"/>
      <c r="R238" s="436"/>
      <c r="S238" s="438"/>
      <c r="T238" s="436"/>
      <c r="U238" s="436"/>
      <c r="V238" s="436"/>
    </row>
    <row r="239" spans="1:206" ht="25.5" hidden="1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436"/>
      <c r="R239" s="436"/>
      <c r="S239" s="438"/>
      <c r="T239" s="436"/>
      <c r="U239" s="436"/>
      <c r="V239" s="436"/>
    </row>
    <row r="240" spans="1:206" hidden="1">
      <c r="B240" s="123"/>
      <c r="H240" s="24"/>
      <c r="I240" s="24"/>
      <c r="J240" s="25"/>
      <c r="K240" s="25"/>
      <c r="L240" s="28" t="s">
        <v>762</v>
      </c>
      <c r="M240" s="11" t="s">
        <v>761</v>
      </c>
      <c r="N240" s="182">
        <f t="shared" si="25"/>
        <v>0</v>
      </c>
      <c r="O240" s="309"/>
      <c r="P240" s="309">
        <v>0</v>
      </c>
      <c r="Q240" s="436"/>
      <c r="R240" s="436"/>
      <c r="S240" s="438"/>
      <c r="T240" s="436"/>
      <c r="U240" s="436"/>
      <c r="V240" s="436"/>
    </row>
    <row r="241" spans="1:206" hidden="1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5">O241+P241</f>
        <v>0</v>
      </c>
      <c r="O241" s="309"/>
      <c r="P241" s="309"/>
      <c r="Q241" s="436"/>
      <c r="R241" s="436"/>
      <c r="S241" s="438"/>
      <c r="T241" s="436"/>
      <c r="U241" s="436"/>
      <c r="V241" s="436"/>
    </row>
    <row r="242" spans="1:206" ht="22.9" customHeight="1">
      <c r="B242" s="123"/>
      <c r="H242" s="24"/>
      <c r="I242" s="24"/>
      <c r="J242" s="25"/>
      <c r="K242" s="25"/>
      <c r="L242" s="28" t="s">
        <v>174</v>
      </c>
      <c r="M242" s="11">
        <v>5113</v>
      </c>
      <c r="N242" s="182">
        <f t="shared" ref="N242" si="36">O242+P242</f>
        <v>250000</v>
      </c>
      <c r="O242" s="309"/>
      <c r="P242" s="309">
        <v>250000</v>
      </c>
      <c r="Q242" s="436"/>
      <c r="R242" s="436"/>
      <c r="S242" s="438"/>
      <c r="T242" s="436"/>
      <c r="U242" s="436"/>
      <c r="V242" s="436"/>
    </row>
    <row r="243" spans="1:206" hidden="1">
      <c r="B243" s="123"/>
      <c r="H243" s="24"/>
      <c r="I243" s="24"/>
      <c r="J243" s="25"/>
      <c r="K243" s="25"/>
      <c r="L243" s="321" t="s">
        <v>135</v>
      </c>
      <c r="M243" s="11">
        <v>5121</v>
      </c>
      <c r="N243" s="182">
        <f t="shared" si="25"/>
        <v>0</v>
      </c>
      <c r="O243" s="309"/>
      <c r="P243" s="309"/>
      <c r="Q243" s="436"/>
      <c r="R243" s="436"/>
      <c r="S243" s="438"/>
      <c r="T243" s="436"/>
      <c r="U243" s="436"/>
      <c r="V243" s="436"/>
    </row>
    <row r="244" spans="1:206" ht="20.45" hidden="1" customHeight="1">
      <c r="B244" s="123"/>
      <c r="H244" s="145"/>
      <c r="I244" s="146"/>
      <c r="J244" s="147"/>
      <c r="K244" s="147"/>
      <c r="L244" s="26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436"/>
      <c r="R244" s="436"/>
      <c r="S244" s="438"/>
      <c r="T244" s="436"/>
      <c r="U244" s="436"/>
      <c r="V244" s="436"/>
    </row>
    <row r="245" spans="1:206" hidden="1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/>
      <c r="P245" s="309"/>
      <c r="Q245" s="436"/>
      <c r="R245" s="436"/>
      <c r="S245" s="438"/>
      <c r="T245" s="436"/>
      <c r="U245" s="436"/>
      <c r="V245" s="436"/>
    </row>
    <row r="246" spans="1:206" hidden="1">
      <c r="A246" s="121" t="str">
        <f t="shared" si="30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>+O248+O251+O253+O255+O258</f>
        <v>0</v>
      </c>
      <c r="P246" s="191">
        <f t="shared" ref="P246" si="38">+P248+P251+P253+P255+P258</f>
        <v>0</v>
      </c>
      <c r="Q246" s="436"/>
      <c r="R246" s="436"/>
      <c r="S246" s="438"/>
      <c r="T246" s="436"/>
      <c r="U246" s="436"/>
      <c r="V246" s="436"/>
    </row>
    <row r="247" spans="1:206" hidden="1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436"/>
      <c r="R247" s="436"/>
      <c r="S247" s="438"/>
      <c r="T247" s="436"/>
      <c r="U247" s="436"/>
      <c r="V247" s="436"/>
    </row>
    <row r="248" spans="1:206" hidden="1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436"/>
      <c r="R248" s="436"/>
      <c r="S248" s="438"/>
      <c r="T248" s="436"/>
      <c r="U248" s="436"/>
      <c r="V248" s="436"/>
    </row>
    <row r="249" spans="1:206" hidden="1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436"/>
      <c r="R249" s="436"/>
      <c r="S249" s="438"/>
      <c r="T249" s="436"/>
      <c r="U249" s="436"/>
      <c r="V249" s="436"/>
    </row>
    <row r="250" spans="1:206" ht="16.5" hidden="1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436"/>
      <c r="R250" s="436"/>
      <c r="S250" s="438"/>
      <c r="T250" s="436"/>
      <c r="U250" s="436"/>
      <c r="V250" s="436"/>
    </row>
    <row r="251" spans="1:206" ht="27" hidden="1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436"/>
      <c r="R251" s="436"/>
      <c r="S251" s="438"/>
      <c r="T251" s="436"/>
      <c r="U251" s="436"/>
      <c r="V251" s="436"/>
    </row>
    <row r="252" spans="1:206" ht="25.5" hidden="1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436"/>
      <c r="R252" s="436"/>
      <c r="S252" s="438"/>
      <c r="T252" s="436"/>
      <c r="U252" s="436"/>
      <c r="V252" s="436"/>
    </row>
    <row r="253" spans="1:206" ht="49.15" hidden="1" customHeight="1">
      <c r="A253" s="121" t="str">
        <f t="shared" si="30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436"/>
      <c r="R253" s="436"/>
      <c r="S253" s="438"/>
      <c r="T253" s="436"/>
      <c r="U253" s="436"/>
      <c r="V253" s="436"/>
    </row>
    <row r="254" spans="1:206" s="155" customFormat="1" ht="24" hidden="1" customHeight="1">
      <c r="A254" s="121" t="str">
        <f t="shared" si="30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436"/>
      <c r="R254" s="436"/>
      <c r="S254" s="438"/>
      <c r="T254" s="436"/>
      <c r="U254" s="436"/>
      <c r="V254" s="436"/>
      <c r="W254" s="432"/>
      <c r="X254" s="432"/>
      <c r="Y254" s="432"/>
      <c r="Z254" s="432"/>
      <c r="AA254" s="432"/>
      <c r="AB254" s="432"/>
      <c r="AC254" s="432"/>
      <c r="AD254" s="432"/>
      <c r="AE254" s="432"/>
      <c r="AF254" s="432"/>
      <c r="AG254" s="432"/>
      <c r="AH254" s="432"/>
      <c r="AI254" s="432"/>
      <c r="AJ254" s="432"/>
      <c r="AK254" s="432"/>
      <c r="AL254" s="432"/>
      <c r="AM254" s="432"/>
      <c r="AN254" s="432"/>
      <c r="AO254" s="432"/>
      <c r="AP254" s="432"/>
      <c r="AQ254" s="432"/>
      <c r="AR254" s="432"/>
      <c r="AS254" s="432"/>
      <c r="AT254" s="432"/>
      <c r="AU254" s="432"/>
      <c r="AV254" s="432"/>
      <c r="AW254" s="432"/>
      <c r="AX254" s="432"/>
      <c r="AY254" s="432"/>
      <c r="AZ254" s="432"/>
      <c r="BA254" s="432"/>
      <c r="BB254" s="432"/>
      <c r="BC254" s="432"/>
      <c r="BD254" s="432"/>
      <c r="BE254" s="432"/>
      <c r="BF254" s="432"/>
      <c r="BG254" s="432"/>
      <c r="BH254" s="432"/>
      <c r="BI254" s="432"/>
      <c r="BJ254" s="432"/>
      <c r="BK254" s="432"/>
      <c r="BL254" s="432"/>
      <c r="BM254" s="432"/>
      <c r="BN254" s="432"/>
      <c r="BO254" s="432"/>
      <c r="BP254" s="432"/>
      <c r="BQ254" s="432"/>
      <c r="BR254" s="432"/>
      <c r="BS254" s="432"/>
      <c r="BT254" s="432"/>
      <c r="BU254" s="432"/>
      <c r="BV254" s="432"/>
      <c r="BW254" s="432"/>
      <c r="BX254" s="432"/>
      <c r="BY254" s="432"/>
      <c r="BZ254" s="432"/>
      <c r="CA254" s="432"/>
      <c r="CB254" s="432"/>
      <c r="CC254" s="432"/>
      <c r="CD254" s="432"/>
      <c r="CE254" s="432"/>
      <c r="CF254" s="432"/>
      <c r="CG254" s="432"/>
      <c r="CH254" s="432"/>
      <c r="CI254" s="432"/>
      <c r="CJ254" s="432"/>
      <c r="CK254" s="432"/>
      <c r="CL254" s="432"/>
      <c r="CM254" s="432"/>
      <c r="CN254" s="432"/>
      <c r="CO254" s="432"/>
      <c r="CP254" s="432"/>
      <c r="CQ254" s="432"/>
      <c r="CR254" s="432"/>
      <c r="CS254" s="432"/>
      <c r="CT254" s="432"/>
      <c r="CU254" s="432"/>
      <c r="CV254" s="432"/>
      <c r="CW254" s="432"/>
      <c r="CX254" s="432"/>
      <c r="CY254" s="432"/>
      <c r="CZ254" s="432"/>
      <c r="DA254" s="432"/>
      <c r="DB254" s="432"/>
      <c r="DC254" s="432"/>
      <c r="DD254" s="432"/>
      <c r="DE254" s="432"/>
      <c r="DF254" s="432"/>
      <c r="DG254" s="432"/>
      <c r="DH254" s="432"/>
      <c r="DI254" s="432"/>
      <c r="DJ254" s="432"/>
      <c r="DK254" s="432"/>
      <c r="DL254" s="432"/>
      <c r="DM254" s="432"/>
      <c r="DN254" s="432"/>
      <c r="DO254" s="432"/>
      <c r="DP254" s="432"/>
      <c r="DQ254" s="432"/>
      <c r="DR254" s="432"/>
      <c r="DS254" s="432"/>
      <c r="DT254" s="432"/>
      <c r="DU254" s="432"/>
      <c r="DV254" s="432"/>
      <c r="DW254" s="432"/>
      <c r="DX254" s="432"/>
      <c r="DY254" s="432"/>
      <c r="DZ254" s="432"/>
      <c r="EA254" s="432"/>
      <c r="EB254" s="432"/>
      <c r="EC254" s="432"/>
      <c r="ED254" s="432"/>
      <c r="EE254" s="432"/>
      <c r="EF254" s="432"/>
      <c r="EG254" s="432"/>
      <c r="EH254" s="432"/>
      <c r="EI254" s="432"/>
      <c r="EJ254" s="432"/>
      <c r="EK254" s="432"/>
      <c r="EL254" s="432"/>
      <c r="EM254" s="432"/>
      <c r="EN254" s="432"/>
      <c r="EO254" s="432"/>
      <c r="EP254" s="432"/>
      <c r="EQ254" s="432"/>
      <c r="ER254" s="432"/>
      <c r="ES254" s="432"/>
      <c r="ET254" s="432"/>
      <c r="EU254" s="432"/>
      <c r="EV254" s="432"/>
      <c r="EW254" s="432"/>
      <c r="EX254" s="432"/>
      <c r="EY254" s="432"/>
      <c r="EZ254" s="432"/>
      <c r="FA254" s="432"/>
      <c r="FB254" s="432"/>
      <c r="FC254" s="432"/>
      <c r="FD254" s="432"/>
      <c r="FE254" s="432"/>
      <c r="FF254" s="432"/>
      <c r="FG254" s="432"/>
      <c r="FH254" s="432"/>
      <c r="FI254" s="432"/>
      <c r="FJ254" s="432"/>
      <c r="FK254" s="432"/>
      <c r="FL254" s="432"/>
      <c r="FM254" s="432"/>
      <c r="FN254" s="432"/>
      <c r="FO254" s="432"/>
      <c r="FP254" s="432"/>
      <c r="FQ254" s="432"/>
      <c r="FR254" s="432"/>
      <c r="FS254" s="432"/>
      <c r="FT254" s="432"/>
      <c r="FU254" s="432"/>
      <c r="FV254" s="432"/>
      <c r="FW254" s="432"/>
      <c r="FX254" s="432"/>
      <c r="FY254" s="432"/>
      <c r="FZ254" s="432"/>
      <c r="GA254" s="432"/>
      <c r="GB254" s="432"/>
      <c r="GC254" s="432"/>
      <c r="GD254" s="432"/>
      <c r="GE254" s="432"/>
      <c r="GF254" s="432"/>
      <c r="GG254" s="432"/>
      <c r="GH254" s="432"/>
      <c r="GI254" s="432"/>
      <c r="GJ254" s="432"/>
      <c r="GK254" s="432"/>
      <c r="GL254" s="432"/>
      <c r="GM254" s="432"/>
      <c r="GN254" s="432"/>
      <c r="GO254" s="432"/>
      <c r="GP254" s="432"/>
      <c r="GQ254" s="432"/>
      <c r="GR254" s="432"/>
      <c r="GS254" s="432"/>
      <c r="GT254" s="432"/>
      <c r="GU254" s="432"/>
      <c r="GV254" s="432"/>
      <c r="GW254" s="432"/>
      <c r="GX254" s="432"/>
    </row>
    <row r="255" spans="1:206" ht="27" hidden="1">
      <c r="A255" s="121" t="str">
        <f t="shared" si="30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8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436"/>
      <c r="R255" s="436"/>
      <c r="S255" s="438"/>
      <c r="T255" s="436"/>
      <c r="U255" s="436"/>
      <c r="V255" s="436"/>
    </row>
    <row r="256" spans="1:206" s="114" customFormat="1" hidden="1">
      <c r="A256" s="121" t="str">
        <f t="shared" si="30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436"/>
      <c r="R256" s="436"/>
      <c r="S256" s="438"/>
      <c r="T256" s="436"/>
      <c r="U256" s="436"/>
      <c r="V256" s="436"/>
      <c r="W256" s="432"/>
      <c r="X256" s="432"/>
      <c r="Y256" s="432"/>
      <c r="Z256" s="432"/>
      <c r="AA256" s="432"/>
      <c r="AB256" s="432"/>
      <c r="AC256" s="432"/>
      <c r="AD256" s="432"/>
      <c r="AE256" s="432"/>
      <c r="AF256" s="432"/>
      <c r="AG256" s="432"/>
      <c r="AH256" s="432"/>
      <c r="AI256" s="432"/>
      <c r="AJ256" s="432"/>
      <c r="AK256" s="432"/>
      <c r="AL256" s="432"/>
      <c r="AM256" s="432"/>
      <c r="AN256" s="432"/>
      <c r="AO256" s="432"/>
      <c r="AP256" s="432"/>
      <c r="AQ256" s="432"/>
      <c r="AR256" s="432"/>
      <c r="AS256" s="432"/>
      <c r="AT256" s="432"/>
      <c r="AU256" s="432"/>
      <c r="AV256" s="432"/>
      <c r="AW256" s="432"/>
      <c r="AX256" s="432"/>
      <c r="AY256" s="432"/>
      <c r="AZ256" s="432"/>
      <c r="BA256" s="432"/>
      <c r="BB256" s="432"/>
      <c r="BC256" s="432"/>
      <c r="BD256" s="432"/>
      <c r="BE256" s="432"/>
      <c r="BF256" s="432"/>
      <c r="BG256" s="432"/>
      <c r="BH256" s="432"/>
      <c r="BI256" s="432"/>
      <c r="BJ256" s="432"/>
      <c r="BK256" s="432"/>
      <c r="BL256" s="432"/>
      <c r="BM256" s="432"/>
      <c r="BN256" s="432"/>
      <c r="BO256" s="432"/>
      <c r="BP256" s="432"/>
      <c r="BQ256" s="432"/>
      <c r="BR256" s="432"/>
      <c r="BS256" s="432"/>
      <c r="BT256" s="432"/>
      <c r="BU256" s="432"/>
      <c r="BV256" s="432"/>
      <c r="BW256" s="432"/>
      <c r="BX256" s="432"/>
      <c r="BY256" s="432"/>
      <c r="BZ256" s="432"/>
      <c r="CA256" s="432"/>
      <c r="CB256" s="432"/>
      <c r="CC256" s="432"/>
      <c r="CD256" s="432"/>
      <c r="CE256" s="432"/>
      <c r="CF256" s="432"/>
      <c r="CG256" s="432"/>
      <c r="CH256" s="432"/>
      <c r="CI256" s="432"/>
      <c r="CJ256" s="432"/>
      <c r="CK256" s="432"/>
      <c r="CL256" s="432"/>
      <c r="CM256" s="432"/>
      <c r="CN256" s="432"/>
      <c r="CO256" s="432"/>
      <c r="CP256" s="432"/>
      <c r="CQ256" s="432"/>
      <c r="CR256" s="432"/>
      <c r="CS256" s="432"/>
      <c r="CT256" s="432"/>
      <c r="CU256" s="432"/>
      <c r="CV256" s="432"/>
      <c r="CW256" s="432"/>
      <c r="CX256" s="432"/>
      <c r="CY256" s="432"/>
      <c r="CZ256" s="432"/>
      <c r="DA256" s="432"/>
      <c r="DB256" s="432"/>
      <c r="DC256" s="432"/>
      <c r="DD256" s="432"/>
      <c r="DE256" s="432"/>
      <c r="DF256" s="432"/>
      <c r="DG256" s="432"/>
      <c r="DH256" s="432"/>
      <c r="DI256" s="432"/>
      <c r="DJ256" s="432"/>
      <c r="DK256" s="432"/>
      <c r="DL256" s="432"/>
      <c r="DM256" s="432"/>
      <c r="DN256" s="432"/>
      <c r="DO256" s="432"/>
      <c r="DP256" s="432"/>
      <c r="DQ256" s="432"/>
      <c r="DR256" s="432"/>
      <c r="DS256" s="432"/>
      <c r="DT256" s="432"/>
      <c r="DU256" s="432"/>
      <c r="DV256" s="432"/>
      <c r="DW256" s="432"/>
      <c r="DX256" s="432"/>
      <c r="DY256" s="432"/>
      <c r="DZ256" s="432"/>
      <c r="EA256" s="432"/>
      <c r="EB256" s="432"/>
      <c r="EC256" s="432"/>
      <c r="ED256" s="432"/>
      <c r="EE256" s="432"/>
      <c r="EF256" s="432"/>
      <c r="EG256" s="432"/>
      <c r="EH256" s="432"/>
      <c r="EI256" s="432"/>
      <c r="EJ256" s="432"/>
      <c r="EK256" s="432"/>
      <c r="EL256" s="432"/>
      <c r="EM256" s="432"/>
      <c r="EN256" s="432"/>
      <c r="EO256" s="432"/>
      <c r="EP256" s="432"/>
      <c r="EQ256" s="432"/>
      <c r="ER256" s="432"/>
      <c r="ES256" s="432"/>
      <c r="ET256" s="432"/>
      <c r="EU256" s="432"/>
      <c r="EV256" s="432"/>
      <c r="EW256" s="432"/>
      <c r="EX256" s="432"/>
      <c r="EY256" s="432"/>
      <c r="EZ256" s="432"/>
      <c r="FA256" s="432"/>
      <c r="FB256" s="432"/>
      <c r="FC256" s="432"/>
      <c r="FD256" s="432"/>
      <c r="FE256" s="432"/>
      <c r="FF256" s="432"/>
      <c r="FG256" s="432"/>
      <c r="FH256" s="432"/>
      <c r="FI256" s="432"/>
      <c r="FJ256" s="432"/>
      <c r="FK256" s="432"/>
      <c r="FL256" s="432"/>
      <c r="FM256" s="432"/>
      <c r="FN256" s="432"/>
      <c r="FO256" s="432"/>
      <c r="FP256" s="432"/>
      <c r="FQ256" s="432"/>
      <c r="FR256" s="432"/>
      <c r="FS256" s="432"/>
      <c r="FT256" s="432"/>
      <c r="FU256" s="432"/>
      <c r="FV256" s="432"/>
      <c r="FW256" s="432"/>
      <c r="FX256" s="432"/>
      <c r="FY256" s="432"/>
      <c r="FZ256" s="432"/>
      <c r="GA256" s="432"/>
      <c r="GB256" s="432"/>
      <c r="GC256" s="432"/>
      <c r="GD256" s="432"/>
      <c r="GE256" s="432"/>
      <c r="GF256" s="432"/>
      <c r="GG256" s="432"/>
      <c r="GH256" s="432"/>
      <c r="GI256" s="432"/>
      <c r="GJ256" s="432"/>
      <c r="GK256" s="432"/>
      <c r="GL256" s="432"/>
      <c r="GM256" s="432"/>
      <c r="GN256" s="432"/>
      <c r="GO256" s="432"/>
      <c r="GP256" s="432"/>
      <c r="GQ256" s="432"/>
      <c r="GR256" s="432"/>
      <c r="GS256" s="432"/>
      <c r="GT256" s="432"/>
      <c r="GU256" s="432"/>
      <c r="GV256" s="432"/>
      <c r="GW256" s="432"/>
      <c r="GX256" s="432"/>
    </row>
    <row r="257" spans="1:206" hidden="1">
      <c r="A257" s="121" t="str">
        <f t="shared" si="30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>O257+P257</f>
        <v>0</v>
      </c>
      <c r="O257" s="323"/>
      <c r="P257" s="323"/>
      <c r="Q257" s="436"/>
      <c r="R257" s="436"/>
      <c r="S257" s="438"/>
      <c r="T257" s="436"/>
      <c r="U257" s="436"/>
      <c r="V257" s="436"/>
    </row>
    <row r="258" spans="1:206" s="114" customFormat="1" ht="27" hidden="1">
      <c r="A258" s="121" t="str">
        <f t="shared" si="30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436"/>
      <c r="R258" s="436"/>
      <c r="S258" s="438"/>
      <c r="T258" s="436"/>
      <c r="U258" s="436"/>
      <c r="V258" s="436"/>
      <c r="W258" s="432"/>
      <c r="X258" s="432"/>
      <c r="Y258" s="432"/>
      <c r="Z258" s="432"/>
      <c r="AA258" s="432"/>
      <c r="AB258" s="432"/>
      <c r="AC258" s="432"/>
      <c r="AD258" s="432"/>
      <c r="AE258" s="432"/>
      <c r="AF258" s="432"/>
      <c r="AG258" s="432"/>
      <c r="AH258" s="432"/>
      <c r="AI258" s="432"/>
      <c r="AJ258" s="432"/>
      <c r="AK258" s="432"/>
      <c r="AL258" s="432"/>
      <c r="AM258" s="432"/>
      <c r="AN258" s="432"/>
      <c r="AO258" s="432"/>
      <c r="AP258" s="432"/>
      <c r="AQ258" s="432"/>
      <c r="AR258" s="432"/>
      <c r="AS258" s="432"/>
      <c r="AT258" s="432"/>
      <c r="AU258" s="432"/>
      <c r="AV258" s="432"/>
      <c r="AW258" s="432"/>
      <c r="AX258" s="432"/>
      <c r="AY258" s="432"/>
      <c r="AZ258" s="432"/>
      <c r="BA258" s="432"/>
      <c r="BB258" s="432"/>
      <c r="BC258" s="432"/>
      <c r="BD258" s="432"/>
      <c r="BE258" s="432"/>
      <c r="BF258" s="432"/>
      <c r="BG258" s="432"/>
      <c r="BH258" s="432"/>
      <c r="BI258" s="432"/>
      <c r="BJ258" s="432"/>
      <c r="BK258" s="432"/>
      <c r="BL258" s="432"/>
      <c r="BM258" s="432"/>
      <c r="BN258" s="432"/>
      <c r="BO258" s="432"/>
      <c r="BP258" s="432"/>
      <c r="BQ258" s="432"/>
      <c r="BR258" s="432"/>
      <c r="BS258" s="432"/>
      <c r="BT258" s="432"/>
      <c r="BU258" s="432"/>
      <c r="BV258" s="432"/>
      <c r="BW258" s="432"/>
      <c r="BX258" s="432"/>
      <c r="BY258" s="432"/>
      <c r="BZ258" s="432"/>
      <c r="CA258" s="432"/>
      <c r="CB258" s="432"/>
      <c r="CC258" s="432"/>
      <c r="CD258" s="432"/>
      <c r="CE258" s="432"/>
      <c r="CF258" s="432"/>
      <c r="CG258" s="432"/>
      <c r="CH258" s="432"/>
      <c r="CI258" s="432"/>
      <c r="CJ258" s="432"/>
      <c r="CK258" s="432"/>
      <c r="CL258" s="432"/>
      <c r="CM258" s="432"/>
      <c r="CN258" s="432"/>
      <c r="CO258" s="432"/>
      <c r="CP258" s="432"/>
      <c r="CQ258" s="432"/>
      <c r="CR258" s="432"/>
      <c r="CS258" s="432"/>
      <c r="CT258" s="432"/>
      <c r="CU258" s="432"/>
      <c r="CV258" s="432"/>
      <c r="CW258" s="432"/>
      <c r="CX258" s="432"/>
      <c r="CY258" s="432"/>
      <c r="CZ258" s="432"/>
      <c r="DA258" s="432"/>
      <c r="DB258" s="432"/>
      <c r="DC258" s="432"/>
      <c r="DD258" s="432"/>
      <c r="DE258" s="432"/>
      <c r="DF258" s="432"/>
      <c r="DG258" s="432"/>
      <c r="DH258" s="432"/>
      <c r="DI258" s="432"/>
      <c r="DJ258" s="432"/>
      <c r="DK258" s="432"/>
      <c r="DL258" s="432"/>
      <c r="DM258" s="432"/>
      <c r="DN258" s="432"/>
      <c r="DO258" s="432"/>
      <c r="DP258" s="432"/>
      <c r="DQ258" s="432"/>
      <c r="DR258" s="432"/>
      <c r="DS258" s="432"/>
      <c r="DT258" s="432"/>
      <c r="DU258" s="432"/>
      <c r="DV258" s="432"/>
      <c r="DW258" s="432"/>
      <c r="DX258" s="432"/>
      <c r="DY258" s="432"/>
      <c r="DZ258" s="432"/>
      <c r="EA258" s="432"/>
      <c r="EB258" s="432"/>
      <c r="EC258" s="432"/>
      <c r="ED258" s="432"/>
      <c r="EE258" s="432"/>
      <c r="EF258" s="432"/>
      <c r="EG258" s="432"/>
      <c r="EH258" s="432"/>
      <c r="EI258" s="432"/>
      <c r="EJ258" s="432"/>
      <c r="EK258" s="432"/>
      <c r="EL258" s="432"/>
      <c r="EM258" s="432"/>
      <c r="EN258" s="432"/>
      <c r="EO258" s="432"/>
      <c r="EP258" s="432"/>
      <c r="EQ258" s="432"/>
      <c r="ER258" s="432"/>
      <c r="ES258" s="432"/>
      <c r="ET258" s="432"/>
      <c r="EU258" s="432"/>
      <c r="EV258" s="432"/>
      <c r="EW258" s="432"/>
      <c r="EX258" s="432"/>
      <c r="EY258" s="432"/>
      <c r="EZ258" s="432"/>
      <c r="FA258" s="432"/>
      <c r="FB258" s="432"/>
      <c r="FC258" s="432"/>
      <c r="FD258" s="432"/>
      <c r="FE258" s="432"/>
      <c r="FF258" s="432"/>
      <c r="FG258" s="432"/>
      <c r="FH258" s="432"/>
      <c r="FI258" s="432"/>
      <c r="FJ258" s="432"/>
      <c r="FK258" s="432"/>
      <c r="FL258" s="432"/>
      <c r="FM258" s="432"/>
      <c r="FN258" s="432"/>
      <c r="FO258" s="432"/>
      <c r="FP258" s="432"/>
      <c r="FQ258" s="432"/>
      <c r="FR258" s="432"/>
      <c r="FS258" s="432"/>
      <c r="FT258" s="432"/>
      <c r="FU258" s="432"/>
      <c r="FV258" s="432"/>
      <c r="FW258" s="432"/>
      <c r="FX258" s="432"/>
      <c r="FY258" s="432"/>
      <c r="FZ258" s="432"/>
      <c r="GA258" s="432"/>
      <c r="GB258" s="432"/>
      <c r="GC258" s="432"/>
      <c r="GD258" s="432"/>
      <c r="GE258" s="432"/>
      <c r="GF258" s="432"/>
      <c r="GG258" s="432"/>
      <c r="GH258" s="432"/>
      <c r="GI258" s="432"/>
      <c r="GJ258" s="432"/>
      <c r="GK258" s="432"/>
      <c r="GL258" s="432"/>
      <c r="GM258" s="432"/>
      <c r="GN258" s="432"/>
      <c r="GO258" s="432"/>
      <c r="GP258" s="432"/>
      <c r="GQ258" s="432"/>
      <c r="GR258" s="432"/>
      <c r="GS258" s="432"/>
      <c r="GT258" s="432"/>
      <c r="GU258" s="432"/>
      <c r="GV258" s="432"/>
      <c r="GW258" s="432"/>
      <c r="GX258" s="432"/>
    </row>
    <row r="259" spans="1:206" hidden="1">
      <c r="A259" s="121" t="str">
        <f t="shared" si="30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436"/>
      <c r="R259" s="436"/>
      <c r="S259" s="438"/>
      <c r="T259" s="436"/>
      <c r="U259" s="436"/>
      <c r="V259" s="436"/>
    </row>
    <row r="260" spans="1:206" s="114" customFormat="1" hidden="1">
      <c r="A260" s="121" t="str">
        <f t="shared" si="30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436"/>
      <c r="R260" s="436"/>
      <c r="S260" s="438"/>
      <c r="T260" s="436"/>
      <c r="U260" s="436"/>
      <c r="V260" s="436"/>
      <c r="W260" s="432"/>
      <c r="X260" s="432"/>
      <c r="Y260" s="432"/>
      <c r="Z260" s="432"/>
      <c r="AA260" s="432"/>
      <c r="AB260" s="432"/>
      <c r="AC260" s="432"/>
      <c r="AD260" s="432"/>
      <c r="AE260" s="432"/>
      <c r="AF260" s="432"/>
      <c r="AG260" s="432"/>
      <c r="AH260" s="432"/>
      <c r="AI260" s="432"/>
      <c r="AJ260" s="432"/>
      <c r="AK260" s="432"/>
      <c r="AL260" s="432"/>
      <c r="AM260" s="432"/>
      <c r="AN260" s="432"/>
      <c r="AO260" s="432"/>
      <c r="AP260" s="432"/>
      <c r="AQ260" s="432"/>
      <c r="AR260" s="432"/>
      <c r="AS260" s="432"/>
      <c r="AT260" s="432"/>
      <c r="AU260" s="432"/>
      <c r="AV260" s="432"/>
      <c r="AW260" s="432"/>
      <c r="AX260" s="432"/>
      <c r="AY260" s="432"/>
      <c r="AZ260" s="432"/>
      <c r="BA260" s="432"/>
      <c r="BB260" s="432"/>
      <c r="BC260" s="432"/>
      <c r="BD260" s="432"/>
      <c r="BE260" s="432"/>
      <c r="BF260" s="432"/>
      <c r="BG260" s="432"/>
      <c r="BH260" s="432"/>
      <c r="BI260" s="432"/>
      <c r="BJ260" s="432"/>
      <c r="BK260" s="432"/>
      <c r="BL260" s="432"/>
      <c r="BM260" s="432"/>
      <c r="BN260" s="432"/>
      <c r="BO260" s="432"/>
      <c r="BP260" s="432"/>
      <c r="BQ260" s="432"/>
      <c r="BR260" s="432"/>
      <c r="BS260" s="432"/>
      <c r="BT260" s="432"/>
      <c r="BU260" s="432"/>
      <c r="BV260" s="432"/>
      <c r="BW260" s="432"/>
      <c r="BX260" s="432"/>
      <c r="BY260" s="432"/>
      <c r="BZ260" s="432"/>
      <c r="CA260" s="432"/>
      <c r="CB260" s="432"/>
      <c r="CC260" s="432"/>
      <c r="CD260" s="432"/>
      <c r="CE260" s="432"/>
      <c r="CF260" s="432"/>
      <c r="CG260" s="432"/>
      <c r="CH260" s="432"/>
      <c r="CI260" s="432"/>
      <c r="CJ260" s="432"/>
      <c r="CK260" s="432"/>
      <c r="CL260" s="432"/>
      <c r="CM260" s="432"/>
      <c r="CN260" s="432"/>
      <c r="CO260" s="432"/>
      <c r="CP260" s="432"/>
      <c r="CQ260" s="432"/>
      <c r="CR260" s="432"/>
      <c r="CS260" s="432"/>
      <c r="CT260" s="432"/>
      <c r="CU260" s="432"/>
      <c r="CV260" s="432"/>
      <c r="CW260" s="432"/>
      <c r="CX260" s="432"/>
      <c r="CY260" s="432"/>
      <c r="CZ260" s="432"/>
      <c r="DA260" s="432"/>
      <c r="DB260" s="432"/>
      <c r="DC260" s="432"/>
      <c r="DD260" s="432"/>
      <c r="DE260" s="432"/>
      <c r="DF260" s="432"/>
      <c r="DG260" s="432"/>
      <c r="DH260" s="432"/>
      <c r="DI260" s="432"/>
      <c r="DJ260" s="432"/>
      <c r="DK260" s="432"/>
      <c r="DL260" s="432"/>
      <c r="DM260" s="432"/>
      <c r="DN260" s="432"/>
      <c r="DO260" s="432"/>
      <c r="DP260" s="432"/>
      <c r="DQ260" s="432"/>
      <c r="DR260" s="432"/>
      <c r="DS260" s="432"/>
      <c r="DT260" s="432"/>
      <c r="DU260" s="432"/>
      <c r="DV260" s="432"/>
      <c r="DW260" s="432"/>
      <c r="DX260" s="432"/>
      <c r="DY260" s="432"/>
      <c r="DZ260" s="432"/>
      <c r="EA260" s="432"/>
      <c r="EB260" s="432"/>
      <c r="EC260" s="432"/>
      <c r="ED260" s="432"/>
      <c r="EE260" s="432"/>
      <c r="EF260" s="432"/>
      <c r="EG260" s="432"/>
      <c r="EH260" s="432"/>
      <c r="EI260" s="432"/>
      <c r="EJ260" s="432"/>
      <c r="EK260" s="432"/>
      <c r="EL260" s="432"/>
      <c r="EM260" s="432"/>
      <c r="EN260" s="432"/>
      <c r="EO260" s="432"/>
      <c r="EP260" s="432"/>
      <c r="EQ260" s="432"/>
      <c r="ER260" s="432"/>
      <c r="ES260" s="432"/>
      <c r="ET260" s="432"/>
      <c r="EU260" s="432"/>
      <c r="EV260" s="432"/>
      <c r="EW260" s="432"/>
      <c r="EX260" s="432"/>
      <c r="EY260" s="432"/>
      <c r="EZ260" s="432"/>
      <c r="FA260" s="432"/>
      <c r="FB260" s="432"/>
      <c r="FC260" s="432"/>
      <c r="FD260" s="432"/>
      <c r="FE260" s="432"/>
      <c r="FF260" s="432"/>
      <c r="FG260" s="432"/>
      <c r="FH260" s="432"/>
      <c r="FI260" s="432"/>
      <c r="FJ260" s="432"/>
      <c r="FK260" s="432"/>
      <c r="FL260" s="432"/>
      <c r="FM260" s="432"/>
      <c r="FN260" s="432"/>
      <c r="FO260" s="432"/>
      <c r="FP260" s="432"/>
      <c r="FQ260" s="432"/>
      <c r="FR260" s="432"/>
      <c r="FS260" s="432"/>
      <c r="FT260" s="432"/>
      <c r="FU260" s="432"/>
      <c r="FV260" s="432"/>
      <c r="FW260" s="432"/>
      <c r="FX260" s="432"/>
      <c r="FY260" s="432"/>
      <c r="FZ260" s="432"/>
      <c r="GA260" s="432"/>
      <c r="GB260" s="432"/>
      <c r="GC260" s="432"/>
      <c r="GD260" s="432"/>
      <c r="GE260" s="432"/>
      <c r="GF260" s="432"/>
      <c r="GG260" s="432"/>
      <c r="GH260" s="432"/>
      <c r="GI260" s="432"/>
      <c r="GJ260" s="432"/>
      <c r="GK260" s="432"/>
      <c r="GL260" s="432"/>
      <c r="GM260" s="432"/>
      <c r="GN260" s="432"/>
      <c r="GO260" s="432"/>
      <c r="GP260" s="432"/>
      <c r="GQ260" s="432"/>
      <c r="GR260" s="432"/>
      <c r="GS260" s="432"/>
      <c r="GT260" s="432"/>
      <c r="GU260" s="432"/>
      <c r="GV260" s="432"/>
      <c r="GW260" s="432"/>
      <c r="GX260" s="432"/>
    </row>
    <row r="261" spans="1:206" hidden="1">
      <c r="A261" s="121" t="str">
        <f t="shared" si="30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436"/>
      <c r="R261" s="436"/>
      <c r="S261" s="438"/>
      <c r="T261" s="436"/>
      <c r="U261" s="436"/>
      <c r="V261" s="436"/>
    </row>
    <row r="262" spans="1:206" s="114" customFormat="1" hidden="1">
      <c r="A262" s="121" t="str">
        <f t="shared" si="30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436"/>
      <c r="R262" s="436"/>
      <c r="S262" s="438"/>
      <c r="T262" s="436"/>
      <c r="U262" s="436"/>
      <c r="V262" s="436"/>
      <c r="W262" s="432"/>
      <c r="X262" s="432"/>
      <c r="Y262" s="432"/>
      <c r="Z262" s="432"/>
      <c r="AA262" s="432"/>
      <c r="AB262" s="432"/>
      <c r="AC262" s="432"/>
      <c r="AD262" s="432"/>
      <c r="AE262" s="432"/>
      <c r="AF262" s="432"/>
      <c r="AG262" s="432"/>
      <c r="AH262" s="432"/>
      <c r="AI262" s="432"/>
      <c r="AJ262" s="432"/>
      <c r="AK262" s="432"/>
      <c r="AL262" s="432"/>
      <c r="AM262" s="432"/>
      <c r="AN262" s="432"/>
      <c r="AO262" s="432"/>
      <c r="AP262" s="432"/>
      <c r="AQ262" s="432"/>
      <c r="AR262" s="432"/>
      <c r="AS262" s="432"/>
      <c r="AT262" s="432"/>
      <c r="AU262" s="432"/>
      <c r="AV262" s="432"/>
      <c r="AW262" s="432"/>
      <c r="AX262" s="432"/>
      <c r="AY262" s="432"/>
      <c r="AZ262" s="432"/>
      <c r="BA262" s="432"/>
      <c r="BB262" s="432"/>
      <c r="BC262" s="432"/>
      <c r="BD262" s="432"/>
      <c r="BE262" s="432"/>
      <c r="BF262" s="432"/>
      <c r="BG262" s="432"/>
      <c r="BH262" s="432"/>
      <c r="BI262" s="432"/>
      <c r="BJ262" s="432"/>
      <c r="BK262" s="432"/>
      <c r="BL262" s="432"/>
      <c r="BM262" s="432"/>
      <c r="BN262" s="432"/>
      <c r="BO262" s="432"/>
      <c r="BP262" s="432"/>
      <c r="BQ262" s="432"/>
      <c r="BR262" s="432"/>
      <c r="BS262" s="432"/>
      <c r="BT262" s="432"/>
      <c r="BU262" s="432"/>
      <c r="BV262" s="432"/>
      <c r="BW262" s="432"/>
      <c r="BX262" s="432"/>
      <c r="BY262" s="432"/>
      <c r="BZ262" s="432"/>
      <c r="CA262" s="432"/>
      <c r="CB262" s="432"/>
      <c r="CC262" s="432"/>
      <c r="CD262" s="432"/>
      <c r="CE262" s="432"/>
      <c r="CF262" s="432"/>
      <c r="CG262" s="432"/>
      <c r="CH262" s="432"/>
      <c r="CI262" s="432"/>
      <c r="CJ262" s="432"/>
      <c r="CK262" s="432"/>
      <c r="CL262" s="432"/>
      <c r="CM262" s="432"/>
      <c r="CN262" s="432"/>
      <c r="CO262" s="432"/>
      <c r="CP262" s="432"/>
      <c r="CQ262" s="432"/>
      <c r="CR262" s="432"/>
      <c r="CS262" s="432"/>
      <c r="CT262" s="432"/>
      <c r="CU262" s="432"/>
      <c r="CV262" s="432"/>
      <c r="CW262" s="432"/>
      <c r="CX262" s="432"/>
      <c r="CY262" s="432"/>
      <c r="CZ262" s="432"/>
      <c r="DA262" s="432"/>
      <c r="DB262" s="432"/>
      <c r="DC262" s="432"/>
      <c r="DD262" s="432"/>
      <c r="DE262" s="432"/>
      <c r="DF262" s="432"/>
      <c r="DG262" s="432"/>
      <c r="DH262" s="432"/>
      <c r="DI262" s="432"/>
      <c r="DJ262" s="432"/>
      <c r="DK262" s="432"/>
      <c r="DL262" s="432"/>
      <c r="DM262" s="432"/>
      <c r="DN262" s="432"/>
      <c r="DO262" s="432"/>
      <c r="DP262" s="432"/>
      <c r="DQ262" s="432"/>
      <c r="DR262" s="432"/>
      <c r="DS262" s="432"/>
      <c r="DT262" s="432"/>
      <c r="DU262" s="432"/>
      <c r="DV262" s="432"/>
      <c r="DW262" s="432"/>
      <c r="DX262" s="432"/>
      <c r="DY262" s="432"/>
      <c r="DZ262" s="432"/>
      <c r="EA262" s="432"/>
      <c r="EB262" s="432"/>
      <c r="EC262" s="432"/>
      <c r="ED262" s="432"/>
      <c r="EE262" s="432"/>
      <c r="EF262" s="432"/>
      <c r="EG262" s="432"/>
      <c r="EH262" s="432"/>
      <c r="EI262" s="432"/>
      <c r="EJ262" s="432"/>
      <c r="EK262" s="432"/>
      <c r="EL262" s="432"/>
      <c r="EM262" s="432"/>
      <c r="EN262" s="432"/>
      <c r="EO262" s="432"/>
      <c r="EP262" s="432"/>
      <c r="EQ262" s="432"/>
      <c r="ER262" s="432"/>
      <c r="ES262" s="432"/>
      <c r="ET262" s="432"/>
      <c r="EU262" s="432"/>
      <c r="EV262" s="432"/>
      <c r="EW262" s="432"/>
      <c r="EX262" s="432"/>
      <c r="EY262" s="432"/>
      <c r="EZ262" s="432"/>
      <c r="FA262" s="432"/>
      <c r="FB262" s="432"/>
      <c r="FC262" s="432"/>
      <c r="FD262" s="432"/>
      <c r="FE262" s="432"/>
      <c r="FF262" s="432"/>
      <c r="FG262" s="432"/>
      <c r="FH262" s="432"/>
      <c r="FI262" s="432"/>
      <c r="FJ262" s="432"/>
      <c r="FK262" s="432"/>
      <c r="FL262" s="432"/>
      <c r="FM262" s="432"/>
      <c r="FN262" s="432"/>
      <c r="FO262" s="432"/>
      <c r="FP262" s="432"/>
      <c r="FQ262" s="432"/>
      <c r="FR262" s="432"/>
      <c r="FS262" s="432"/>
      <c r="FT262" s="432"/>
      <c r="FU262" s="432"/>
      <c r="FV262" s="432"/>
      <c r="FW262" s="432"/>
      <c r="FX262" s="432"/>
      <c r="FY262" s="432"/>
      <c r="FZ262" s="432"/>
      <c r="GA262" s="432"/>
      <c r="GB262" s="432"/>
      <c r="GC262" s="432"/>
      <c r="GD262" s="432"/>
      <c r="GE262" s="432"/>
      <c r="GF262" s="432"/>
      <c r="GG262" s="432"/>
      <c r="GH262" s="432"/>
      <c r="GI262" s="432"/>
      <c r="GJ262" s="432"/>
      <c r="GK262" s="432"/>
      <c r="GL262" s="432"/>
      <c r="GM262" s="432"/>
      <c r="GN262" s="432"/>
      <c r="GO262" s="432"/>
      <c r="GP262" s="432"/>
      <c r="GQ262" s="432"/>
      <c r="GR262" s="432"/>
      <c r="GS262" s="432"/>
      <c r="GT262" s="432"/>
      <c r="GU262" s="432"/>
      <c r="GV262" s="432"/>
      <c r="GW262" s="432"/>
      <c r="GX262" s="432"/>
    </row>
    <row r="263" spans="1:206" hidden="1">
      <c r="A263" s="121" t="str">
        <f t="shared" si="30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436"/>
      <c r="R263" s="436"/>
      <c r="S263" s="438"/>
      <c r="T263" s="436"/>
      <c r="U263" s="436"/>
      <c r="V263" s="436"/>
    </row>
    <row r="264" spans="1:206" s="114" customFormat="1" hidden="1">
      <c r="A264" s="121" t="str">
        <f t="shared" si="30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436"/>
      <c r="R264" s="436"/>
      <c r="S264" s="438"/>
      <c r="T264" s="436"/>
      <c r="U264" s="436"/>
      <c r="V264" s="436"/>
      <c r="W264" s="432"/>
      <c r="X264" s="432"/>
      <c r="Y264" s="432"/>
      <c r="Z264" s="432"/>
      <c r="AA264" s="432"/>
      <c r="AB264" s="432"/>
      <c r="AC264" s="432"/>
      <c r="AD264" s="432"/>
      <c r="AE264" s="432"/>
      <c r="AF264" s="432"/>
      <c r="AG264" s="432"/>
      <c r="AH264" s="432"/>
      <c r="AI264" s="432"/>
      <c r="AJ264" s="432"/>
      <c r="AK264" s="432"/>
      <c r="AL264" s="432"/>
      <c r="AM264" s="432"/>
      <c r="AN264" s="432"/>
      <c r="AO264" s="432"/>
      <c r="AP264" s="432"/>
      <c r="AQ264" s="432"/>
      <c r="AR264" s="432"/>
      <c r="AS264" s="432"/>
      <c r="AT264" s="432"/>
      <c r="AU264" s="432"/>
      <c r="AV264" s="432"/>
      <c r="AW264" s="432"/>
      <c r="AX264" s="432"/>
      <c r="AY264" s="432"/>
      <c r="AZ264" s="432"/>
      <c r="BA264" s="432"/>
      <c r="BB264" s="432"/>
      <c r="BC264" s="432"/>
      <c r="BD264" s="432"/>
      <c r="BE264" s="432"/>
      <c r="BF264" s="432"/>
      <c r="BG264" s="432"/>
      <c r="BH264" s="432"/>
      <c r="BI264" s="432"/>
      <c r="BJ264" s="432"/>
      <c r="BK264" s="432"/>
      <c r="BL264" s="432"/>
      <c r="BM264" s="432"/>
      <c r="BN264" s="432"/>
      <c r="BO264" s="432"/>
      <c r="BP264" s="432"/>
      <c r="BQ264" s="432"/>
      <c r="BR264" s="432"/>
      <c r="BS264" s="432"/>
      <c r="BT264" s="432"/>
      <c r="BU264" s="432"/>
      <c r="BV264" s="432"/>
      <c r="BW264" s="432"/>
      <c r="BX264" s="432"/>
      <c r="BY264" s="432"/>
      <c r="BZ264" s="432"/>
      <c r="CA264" s="432"/>
      <c r="CB264" s="432"/>
      <c r="CC264" s="432"/>
      <c r="CD264" s="432"/>
      <c r="CE264" s="432"/>
      <c r="CF264" s="432"/>
      <c r="CG264" s="432"/>
      <c r="CH264" s="432"/>
      <c r="CI264" s="432"/>
      <c r="CJ264" s="432"/>
      <c r="CK264" s="432"/>
      <c r="CL264" s="432"/>
      <c r="CM264" s="432"/>
      <c r="CN264" s="432"/>
      <c r="CO264" s="432"/>
      <c r="CP264" s="432"/>
      <c r="CQ264" s="432"/>
      <c r="CR264" s="432"/>
      <c r="CS264" s="432"/>
      <c r="CT264" s="432"/>
      <c r="CU264" s="432"/>
      <c r="CV264" s="432"/>
      <c r="CW264" s="432"/>
      <c r="CX264" s="432"/>
      <c r="CY264" s="432"/>
      <c r="CZ264" s="432"/>
      <c r="DA264" s="432"/>
      <c r="DB264" s="432"/>
      <c r="DC264" s="432"/>
      <c r="DD264" s="432"/>
      <c r="DE264" s="432"/>
      <c r="DF264" s="432"/>
      <c r="DG264" s="432"/>
      <c r="DH264" s="432"/>
      <c r="DI264" s="432"/>
      <c r="DJ264" s="432"/>
      <c r="DK264" s="432"/>
      <c r="DL264" s="432"/>
      <c r="DM264" s="432"/>
      <c r="DN264" s="432"/>
      <c r="DO264" s="432"/>
      <c r="DP264" s="432"/>
      <c r="DQ264" s="432"/>
      <c r="DR264" s="432"/>
      <c r="DS264" s="432"/>
      <c r="DT264" s="432"/>
      <c r="DU264" s="432"/>
      <c r="DV264" s="432"/>
      <c r="DW264" s="432"/>
      <c r="DX264" s="432"/>
      <c r="DY264" s="432"/>
      <c r="DZ264" s="432"/>
      <c r="EA264" s="432"/>
      <c r="EB264" s="432"/>
      <c r="EC264" s="432"/>
      <c r="ED264" s="432"/>
      <c r="EE264" s="432"/>
      <c r="EF264" s="432"/>
      <c r="EG264" s="432"/>
      <c r="EH264" s="432"/>
      <c r="EI264" s="432"/>
      <c r="EJ264" s="432"/>
      <c r="EK264" s="432"/>
      <c r="EL264" s="432"/>
      <c r="EM264" s="432"/>
      <c r="EN264" s="432"/>
      <c r="EO264" s="432"/>
      <c r="EP264" s="432"/>
      <c r="EQ264" s="432"/>
      <c r="ER264" s="432"/>
      <c r="ES264" s="432"/>
      <c r="ET264" s="432"/>
      <c r="EU264" s="432"/>
      <c r="EV264" s="432"/>
      <c r="EW264" s="432"/>
      <c r="EX264" s="432"/>
      <c r="EY264" s="432"/>
      <c r="EZ264" s="432"/>
      <c r="FA264" s="432"/>
      <c r="FB264" s="432"/>
      <c r="FC264" s="432"/>
      <c r="FD264" s="432"/>
      <c r="FE264" s="432"/>
      <c r="FF264" s="432"/>
      <c r="FG264" s="432"/>
      <c r="FH264" s="432"/>
      <c r="FI264" s="432"/>
      <c r="FJ264" s="432"/>
      <c r="FK264" s="432"/>
      <c r="FL264" s="432"/>
      <c r="FM264" s="432"/>
      <c r="FN264" s="432"/>
      <c r="FO264" s="432"/>
      <c r="FP264" s="432"/>
      <c r="FQ264" s="432"/>
      <c r="FR264" s="432"/>
      <c r="FS264" s="432"/>
      <c r="FT264" s="432"/>
      <c r="FU264" s="432"/>
      <c r="FV264" s="432"/>
      <c r="FW264" s="432"/>
      <c r="FX264" s="432"/>
      <c r="FY264" s="432"/>
      <c r="FZ264" s="432"/>
      <c r="GA264" s="432"/>
      <c r="GB264" s="432"/>
      <c r="GC264" s="432"/>
      <c r="GD264" s="432"/>
      <c r="GE264" s="432"/>
      <c r="GF264" s="432"/>
      <c r="GG264" s="432"/>
      <c r="GH264" s="432"/>
      <c r="GI264" s="432"/>
      <c r="GJ264" s="432"/>
      <c r="GK264" s="432"/>
      <c r="GL264" s="432"/>
      <c r="GM264" s="432"/>
      <c r="GN264" s="432"/>
      <c r="GO264" s="432"/>
      <c r="GP264" s="432"/>
      <c r="GQ264" s="432"/>
      <c r="GR264" s="432"/>
      <c r="GS264" s="432"/>
      <c r="GT264" s="432"/>
      <c r="GU264" s="432"/>
      <c r="GV264" s="432"/>
      <c r="GW264" s="432"/>
      <c r="GX264" s="432"/>
    </row>
    <row r="265" spans="1:206" hidden="1">
      <c r="A265" s="121" t="str">
        <f t="shared" si="30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436"/>
      <c r="R265" s="436"/>
      <c r="S265" s="438"/>
      <c r="T265" s="436"/>
      <c r="U265" s="436"/>
      <c r="V265" s="436"/>
    </row>
    <row r="266" spans="1:206" s="114" customFormat="1" hidden="1">
      <c r="A266" s="121" t="str">
        <f t="shared" si="30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436"/>
      <c r="R266" s="436"/>
      <c r="S266" s="438"/>
      <c r="T266" s="436"/>
      <c r="U266" s="436"/>
      <c r="V266" s="436"/>
      <c r="W266" s="432"/>
      <c r="X266" s="432"/>
      <c r="Y266" s="432"/>
      <c r="Z266" s="432"/>
      <c r="AA266" s="432"/>
      <c r="AB266" s="432"/>
      <c r="AC266" s="432"/>
      <c r="AD266" s="432"/>
      <c r="AE266" s="432"/>
      <c r="AF266" s="432"/>
      <c r="AG266" s="432"/>
      <c r="AH266" s="432"/>
      <c r="AI266" s="432"/>
      <c r="AJ266" s="432"/>
      <c r="AK266" s="432"/>
      <c r="AL266" s="432"/>
      <c r="AM266" s="432"/>
      <c r="AN266" s="432"/>
      <c r="AO266" s="432"/>
      <c r="AP266" s="432"/>
      <c r="AQ266" s="432"/>
      <c r="AR266" s="432"/>
      <c r="AS266" s="432"/>
      <c r="AT266" s="432"/>
      <c r="AU266" s="432"/>
      <c r="AV266" s="432"/>
      <c r="AW266" s="432"/>
      <c r="AX266" s="432"/>
      <c r="AY266" s="432"/>
      <c r="AZ266" s="432"/>
      <c r="BA266" s="432"/>
      <c r="BB266" s="432"/>
      <c r="BC266" s="432"/>
      <c r="BD266" s="432"/>
      <c r="BE266" s="432"/>
      <c r="BF266" s="432"/>
      <c r="BG266" s="432"/>
      <c r="BH266" s="432"/>
      <c r="BI266" s="432"/>
      <c r="BJ266" s="432"/>
      <c r="BK266" s="432"/>
      <c r="BL266" s="432"/>
      <c r="BM266" s="432"/>
      <c r="BN266" s="432"/>
      <c r="BO266" s="432"/>
      <c r="BP266" s="432"/>
      <c r="BQ266" s="432"/>
      <c r="BR266" s="432"/>
      <c r="BS266" s="432"/>
      <c r="BT266" s="432"/>
      <c r="BU266" s="432"/>
      <c r="BV266" s="432"/>
      <c r="BW266" s="432"/>
      <c r="BX266" s="432"/>
      <c r="BY266" s="432"/>
      <c r="BZ266" s="432"/>
      <c r="CA266" s="432"/>
      <c r="CB266" s="432"/>
      <c r="CC266" s="432"/>
      <c r="CD266" s="432"/>
      <c r="CE266" s="432"/>
      <c r="CF266" s="432"/>
      <c r="CG266" s="432"/>
      <c r="CH266" s="432"/>
      <c r="CI266" s="432"/>
      <c r="CJ266" s="432"/>
      <c r="CK266" s="432"/>
      <c r="CL266" s="432"/>
      <c r="CM266" s="432"/>
      <c r="CN266" s="432"/>
      <c r="CO266" s="432"/>
      <c r="CP266" s="432"/>
      <c r="CQ266" s="432"/>
      <c r="CR266" s="432"/>
      <c r="CS266" s="432"/>
      <c r="CT266" s="432"/>
      <c r="CU266" s="432"/>
      <c r="CV266" s="432"/>
      <c r="CW266" s="432"/>
      <c r="CX266" s="432"/>
      <c r="CY266" s="432"/>
      <c r="CZ266" s="432"/>
      <c r="DA266" s="432"/>
      <c r="DB266" s="432"/>
      <c r="DC266" s="432"/>
      <c r="DD266" s="432"/>
      <c r="DE266" s="432"/>
      <c r="DF266" s="432"/>
      <c r="DG266" s="432"/>
      <c r="DH266" s="432"/>
      <c r="DI266" s="432"/>
      <c r="DJ266" s="432"/>
      <c r="DK266" s="432"/>
      <c r="DL266" s="432"/>
      <c r="DM266" s="432"/>
      <c r="DN266" s="432"/>
      <c r="DO266" s="432"/>
      <c r="DP266" s="432"/>
      <c r="DQ266" s="432"/>
      <c r="DR266" s="432"/>
      <c r="DS266" s="432"/>
      <c r="DT266" s="432"/>
      <c r="DU266" s="432"/>
      <c r="DV266" s="432"/>
      <c r="DW266" s="432"/>
      <c r="DX266" s="432"/>
      <c r="DY266" s="432"/>
      <c r="DZ266" s="432"/>
      <c r="EA266" s="432"/>
      <c r="EB266" s="432"/>
      <c r="EC266" s="432"/>
      <c r="ED266" s="432"/>
      <c r="EE266" s="432"/>
      <c r="EF266" s="432"/>
      <c r="EG266" s="432"/>
      <c r="EH266" s="432"/>
      <c r="EI266" s="432"/>
      <c r="EJ266" s="432"/>
      <c r="EK266" s="432"/>
      <c r="EL266" s="432"/>
      <c r="EM266" s="432"/>
      <c r="EN266" s="432"/>
      <c r="EO266" s="432"/>
      <c r="EP266" s="432"/>
      <c r="EQ266" s="432"/>
      <c r="ER266" s="432"/>
      <c r="ES266" s="432"/>
      <c r="ET266" s="432"/>
      <c r="EU266" s="432"/>
      <c r="EV266" s="432"/>
      <c r="EW266" s="432"/>
      <c r="EX266" s="432"/>
      <c r="EY266" s="432"/>
      <c r="EZ266" s="432"/>
      <c r="FA266" s="432"/>
      <c r="FB266" s="432"/>
      <c r="FC266" s="432"/>
      <c r="FD266" s="432"/>
      <c r="FE266" s="432"/>
      <c r="FF266" s="432"/>
      <c r="FG266" s="432"/>
      <c r="FH266" s="432"/>
      <c r="FI266" s="432"/>
      <c r="FJ266" s="432"/>
      <c r="FK266" s="432"/>
      <c r="FL266" s="432"/>
      <c r="FM266" s="432"/>
      <c r="FN266" s="432"/>
      <c r="FO266" s="432"/>
      <c r="FP266" s="432"/>
      <c r="FQ266" s="432"/>
      <c r="FR266" s="432"/>
      <c r="FS266" s="432"/>
      <c r="FT266" s="432"/>
      <c r="FU266" s="432"/>
      <c r="FV266" s="432"/>
      <c r="FW266" s="432"/>
      <c r="FX266" s="432"/>
      <c r="FY266" s="432"/>
      <c r="FZ266" s="432"/>
      <c r="GA266" s="432"/>
      <c r="GB266" s="432"/>
      <c r="GC266" s="432"/>
      <c r="GD266" s="432"/>
      <c r="GE266" s="432"/>
      <c r="GF266" s="432"/>
      <c r="GG266" s="432"/>
      <c r="GH266" s="432"/>
      <c r="GI266" s="432"/>
      <c r="GJ266" s="432"/>
      <c r="GK266" s="432"/>
      <c r="GL266" s="432"/>
      <c r="GM266" s="432"/>
      <c r="GN266" s="432"/>
      <c r="GO266" s="432"/>
      <c r="GP266" s="432"/>
      <c r="GQ266" s="432"/>
      <c r="GR266" s="432"/>
      <c r="GS266" s="432"/>
      <c r="GT266" s="432"/>
      <c r="GU266" s="432"/>
      <c r="GV266" s="432"/>
      <c r="GW266" s="432"/>
      <c r="GX266" s="432"/>
    </row>
    <row r="267" spans="1:206" hidden="1">
      <c r="A267" s="121" t="str">
        <f t="shared" si="30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436"/>
      <c r="R267" s="436"/>
      <c r="S267" s="438"/>
      <c r="T267" s="436"/>
      <c r="U267" s="436"/>
      <c r="V267" s="436"/>
    </row>
    <row r="268" spans="1:206" s="114" customFormat="1" hidden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436"/>
      <c r="R268" s="436"/>
      <c r="S268" s="438"/>
      <c r="T268" s="436"/>
      <c r="U268" s="436"/>
      <c r="V268" s="436"/>
      <c r="W268" s="432"/>
      <c r="X268" s="432"/>
      <c r="Y268" s="432"/>
      <c r="Z268" s="432"/>
      <c r="AA268" s="432"/>
      <c r="AB268" s="432"/>
      <c r="AC268" s="432"/>
      <c r="AD268" s="432"/>
      <c r="AE268" s="432"/>
      <c r="AF268" s="432"/>
      <c r="AG268" s="432"/>
      <c r="AH268" s="432"/>
      <c r="AI268" s="432"/>
      <c r="AJ268" s="432"/>
      <c r="AK268" s="432"/>
      <c r="AL268" s="432"/>
      <c r="AM268" s="432"/>
      <c r="AN268" s="432"/>
      <c r="AO268" s="432"/>
      <c r="AP268" s="432"/>
      <c r="AQ268" s="432"/>
      <c r="AR268" s="432"/>
      <c r="AS268" s="432"/>
      <c r="AT268" s="432"/>
      <c r="AU268" s="432"/>
      <c r="AV268" s="432"/>
      <c r="AW268" s="432"/>
      <c r="AX268" s="432"/>
      <c r="AY268" s="432"/>
      <c r="AZ268" s="432"/>
      <c r="BA268" s="432"/>
      <c r="BB268" s="432"/>
      <c r="BC268" s="432"/>
      <c r="BD268" s="432"/>
      <c r="BE268" s="432"/>
      <c r="BF268" s="432"/>
      <c r="BG268" s="432"/>
      <c r="BH268" s="432"/>
      <c r="BI268" s="432"/>
      <c r="BJ268" s="432"/>
      <c r="BK268" s="432"/>
      <c r="BL268" s="432"/>
      <c r="BM268" s="432"/>
      <c r="BN268" s="432"/>
      <c r="BO268" s="432"/>
      <c r="BP268" s="432"/>
      <c r="BQ268" s="432"/>
      <c r="BR268" s="432"/>
      <c r="BS268" s="432"/>
      <c r="BT268" s="432"/>
      <c r="BU268" s="432"/>
      <c r="BV268" s="432"/>
      <c r="BW268" s="432"/>
      <c r="BX268" s="432"/>
      <c r="BY268" s="432"/>
      <c r="BZ268" s="432"/>
      <c r="CA268" s="432"/>
      <c r="CB268" s="432"/>
      <c r="CC268" s="432"/>
      <c r="CD268" s="432"/>
      <c r="CE268" s="432"/>
      <c r="CF268" s="432"/>
      <c r="CG268" s="432"/>
      <c r="CH268" s="432"/>
      <c r="CI268" s="432"/>
      <c r="CJ268" s="432"/>
      <c r="CK268" s="432"/>
      <c r="CL268" s="432"/>
      <c r="CM268" s="432"/>
      <c r="CN268" s="432"/>
      <c r="CO268" s="432"/>
      <c r="CP268" s="432"/>
      <c r="CQ268" s="432"/>
      <c r="CR268" s="432"/>
      <c r="CS268" s="432"/>
      <c r="CT268" s="432"/>
      <c r="CU268" s="432"/>
      <c r="CV268" s="432"/>
      <c r="CW268" s="432"/>
      <c r="CX268" s="432"/>
      <c r="CY268" s="432"/>
      <c r="CZ268" s="432"/>
      <c r="DA268" s="432"/>
      <c r="DB268" s="432"/>
      <c r="DC268" s="432"/>
      <c r="DD268" s="432"/>
      <c r="DE268" s="432"/>
      <c r="DF268" s="432"/>
      <c r="DG268" s="432"/>
      <c r="DH268" s="432"/>
      <c r="DI268" s="432"/>
      <c r="DJ268" s="432"/>
      <c r="DK268" s="432"/>
      <c r="DL268" s="432"/>
      <c r="DM268" s="432"/>
      <c r="DN268" s="432"/>
      <c r="DO268" s="432"/>
      <c r="DP268" s="432"/>
      <c r="DQ268" s="432"/>
      <c r="DR268" s="432"/>
      <c r="DS268" s="432"/>
      <c r="DT268" s="432"/>
      <c r="DU268" s="432"/>
      <c r="DV268" s="432"/>
      <c r="DW268" s="432"/>
      <c r="DX268" s="432"/>
      <c r="DY268" s="432"/>
      <c r="DZ268" s="432"/>
      <c r="EA268" s="432"/>
      <c r="EB268" s="432"/>
      <c r="EC268" s="432"/>
      <c r="ED268" s="432"/>
      <c r="EE268" s="432"/>
      <c r="EF268" s="432"/>
      <c r="EG268" s="432"/>
      <c r="EH268" s="432"/>
      <c r="EI268" s="432"/>
      <c r="EJ268" s="432"/>
      <c r="EK268" s="432"/>
      <c r="EL268" s="432"/>
      <c r="EM268" s="432"/>
      <c r="EN268" s="432"/>
      <c r="EO268" s="432"/>
      <c r="EP268" s="432"/>
      <c r="EQ268" s="432"/>
      <c r="ER268" s="432"/>
      <c r="ES268" s="432"/>
      <c r="ET268" s="432"/>
      <c r="EU268" s="432"/>
      <c r="EV268" s="432"/>
      <c r="EW268" s="432"/>
      <c r="EX268" s="432"/>
      <c r="EY268" s="432"/>
      <c r="EZ268" s="432"/>
      <c r="FA268" s="432"/>
      <c r="FB268" s="432"/>
      <c r="FC268" s="432"/>
      <c r="FD268" s="432"/>
      <c r="FE268" s="432"/>
      <c r="FF268" s="432"/>
      <c r="FG268" s="432"/>
      <c r="FH268" s="432"/>
      <c r="FI268" s="432"/>
      <c r="FJ268" s="432"/>
      <c r="FK268" s="432"/>
      <c r="FL268" s="432"/>
      <c r="FM268" s="432"/>
      <c r="FN268" s="432"/>
      <c r="FO268" s="432"/>
      <c r="FP268" s="432"/>
      <c r="FQ268" s="432"/>
      <c r="FR268" s="432"/>
      <c r="FS268" s="432"/>
      <c r="FT268" s="432"/>
      <c r="FU268" s="432"/>
      <c r="FV268" s="432"/>
      <c r="FW268" s="432"/>
      <c r="FX268" s="432"/>
      <c r="FY268" s="432"/>
      <c r="FZ268" s="432"/>
      <c r="GA268" s="432"/>
      <c r="GB268" s="432"/>
      <c r="GC268" s="432"/>
      <c r="GD268" s="432"/>
      <c r="GE268" s="432"/>
      <c r="GF268" s="432"/>
      <c r="GG268" s="432"/>
      <c r="GH268" s="432"/>
      <c r="GI268" s="432"/>
      <c r="GJ268" s="432"/>
      <c r="GK268" s="432"/>
      <c r="GL268" s="432"/>
      <c r="GM268" s="432"/>
      <c r="GN268" s="432"/>
      <c r="GO268" s="432"/>
      <c r="GP268" s="432"/>
      <c r="GQ268" s="432"/>
      <c r="GR268" s="432"/>
      <c r="GS268" s="432"/>
      <c r="GT268" s="432"/>
      <c r="GU268" s="432"/>
      <c r="GV268" s="432"/>
      <c r="GW268" s="432"/>
      <c r="GX268" s="432"/>
    </row>
    <row r="269" spans="1:206" hidden="1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436"/>
      <c r="R269" s="436"/>
      <c r="S269" s="438"/>
      <c r="T269" s="436"/>
      <c r="U269" s="436"/>
      <c r="V269" s="436"/>
    </row>
    <row r="270" spans="1:206" hidden="1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436"/>
      <c r="R270" s="436"/>
      <c r="S270" s="438"/>
      <c r="T270" s="436"/>
      <c r="U270" s="436"/>
      <c r="V270" s="436"/>
    </row>
    <row r="271" spans="1:206" hidden="1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/>
      <c r="P271" s="182"/>
      <c r="Q271" s="436"/>
      <c r="R271" s="436"/>
      <c r="S271" s="438"/>
      <c r="T271" s="436"/>
      <c r="U271" s="436"/>
      <c r="V271" s="436"/>
    </row>
    <row r="272" spans="1:206" ht="27" hidden="1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436"/>
      <c r="R272" s="436"/>
      <c r="S272" s="438"/>
      <c r="T272" s="436"/>
      <c r="U272" s="436"/>
      <c r="V272" s="436"/>
    </row>
    <row r="273" spans="2:22" hidden="1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436"/>
      <c r="R273" s="436"/>
      <c r="S273" s="438"/>
      <c r="T273" s="436"/>
      <c r="U273" s="436"/>
      <c r="V273" s="436"/>
    </row>
    <row r="274" spans="2:22" ht="25.5" hidden="1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436"/>
      <c r="R274" s="436"/>
      <c r="S274" s="438"/>
      <c r="T274" s="436"/>
      <c r="U274" s="436"/>
      <c r="V274" s="436"/>
    </row>
    <row r="275" spans="2:22" hidden="1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436"/>
      <c r="R275" s="436"/>
      <c r="S275" s="438"/>
      <c r="T275" s="436"/>
      <c r="U275" s="436"/>
      <c r="V275" s="436"/>
    </row>
    <row r="276" spans="2:22" hidden="1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436"/>
      <c r="R276" s="436"/>
      <c r="S276" s="438"/>
      <c r="T276" s="436"/>
      <c r="U276" s="436"/>
      <c r="V276" s="436"/>
    </row>
    <row r="277" spans="2:22" hidden="1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436"/>
      <c r="R277" s="436"/>
      <c r="S277" s="438"/>
      <c r="T277" s="436"/>
      <c r="U277" s="436"/>
      <c r="V277" s="436"/>
    </row>
    <row r="278" spans="2:22" ht="16.149999999999999" hidden="1" customHeight="1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436"/>
      <c r="R278" s="436"/>
      <c r="S278" s="438"/>
      <c r="T278" s="436"/>
      <c r="U278" s="436"/>
      <c r="V278" s="436"/>
    </row>
    <row r="279" spans="2:22" ht="55.15" hidden="1" customHeight="1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436"/>
      <c r="R279" s="436"/>
      <c r="S279" s="438"/>
      <c r="T279" s="436"/>
      <c r="U279" s="436"/>
      <c r="V279" s="436"/>
    </row>
    <row r="280" spans="2:22" ht="26.45" hidden="1" customHeight="1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/>
      <c r="Q280" s="436"/>
      <c r="R280" s="436"/>
      <c r="S280" s="438"/>
      <c r="T280" s="436"/>
      <c r="U280" s="436"/>
      <c r="V280" s="436"/>
    </row>
    <row r="281" spans="2:22" ht="26.45" hidden="1" customHeight="1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436"/>
      <c r="R281" s="436"/>
      <c r="S281" s="438"/>
      <c r="T281" s="436"/>
      <c r="U281" s="436"/>
      <c r="V281" s="436"/>
    </row>
    <row r="282" spans="2:22" ht="16.149999999999999" hidden="1" customHeight="1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436"/>
      <c r="R282" s="436"/>
      <c r="S282" s="438"/>
      <c r="T282" s="436"/>
      <c r="U282" s="436"/>
      <c r="V282" s="436"/>
    </row>
    <row r="283" spans="2:22" ht="27.6" hidden="1" customHeight="1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436"/>
      <c r="R283" s="436"/>
      <c r="S283" s="438"/>
      <c r="T283" s="436"/>
      <c r="U283" s="436"/>
      <c r="V283" s="436"/>
    </row>
    <row r="284" spans="2:22" ht="26.45" hidden="1" customHeight="1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436"/>
      <c r="R284" s="436"/>
      <c r="S284" s="438"/>
      <c r="T284" s="436"/>
      <c r="U284" s="436"/>
      <c r="V284" s="436"/>
    </row>
    <row r="285" spans="2:22" ht="27" hidden="1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436"/>
      <c r="R285" s="436"/>
      <c r="S285" s="438"/>
      <c r="T285" s="436"/>
      <c r="U285" s="436"/>
      <c r="V285" s="436"/>
    </row>
    <row r="286" spans="2:22" ht="25.5" hidden="1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436"/>
      <c r="R286" s="436"/>
      <c r="S286" s="438"/>
      <c r="T286" s="436"/>
      <c r="U286" s="436"/>
      <c r="V286" s="436"/>
    </row>
    <row r="287" spans="2:22" ht="16.5" hidden="1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/>
      <c r="Q287" s="436"/>
      <c r="R287" s="436"/>
      <c r="S287" s="438"/>
      <c r="T287" s="436"/>
      <c r="U287" s="436"/>
      <c r="V287" s="436"/>
    </row>
    <row r="288" spans="2:22" ht="16.5" hidden="1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436"/>
      <c r="R288" s="436"/>
      <c r="S288" s="438"/>
      <c r="T288" s="436"/>
      <c r="U288" s="436"/>
      <c r="V288" s="436"/>
    </row>
    <row r="289" spans="1:206" hidden="1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436"/>
      <c r="R289" s="436"/>
      <c r="S289" s="438"/>
      <c r="T289" s="436"/>
      <c r="U289" s="436"/>
      <c r="V289" s="436"/>
    </row>
    <row r="290" spans="1:206" ht="25.5" hidden="1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436"/>
      <c r="R290" s="436"/>
      <c r="S290" s="438"/>
      <c r="T290" s="436"/>
      <c r="U290" s="436"/>
      <c r="V290" s="436"/>
    </row>
    <row r="291" spans="1:206" hidden="1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436"/>
      <c r="R291" s="436"/>
      <c r="S291" s="438"/>
      <c r="T291" s="436"/>
      <c r="U291" s="436"/>
      <c r="V291" s="436"/>
    </row>
    <row r="292" spans="1:206" hidden="1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/>
      <c r="P292" s="309"/>
      <c r="Q292" s="436"/>
      <c r="R292" s="436"/>
      <c r="S292" s="438"/>
      <c r="T292" s="436"/>
      <c r="U292" s="436"/>
      <c r="V292" s="436"/>
    </row>
    <row r="293" spans="1:206" hidden="1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436"/>
      <c r="R293" s="436"/>
      <c r="S293" s="438"/>
      <c r="T293" s="436"/>
      <c r="U293" s="436"/>
      <c r="V293" s="436"/>
    </row>
    <row r="294" spans="1:206" hidden="1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436"/>
      <c r="R294" s="436"/>
      <c r="S294" s="438"/>
      <c r="T294" s="436"/>
      <c r="U294" s="436"/>
      <c r="V294" s="436"/>
    </row>
    <row r="295" spans="1:206" s="169" customFormat="1" hidden="1">
      <c r="A295" s="121" t="str">
        <f t="shared" si="30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436"/>
      <c r="R295" s="436"/>
      <c r="S295" s="438"/>
      <c r="T295" s="436"/>
      <c r="U295" s="436"/>
      <c r="V295" s="436"/>
      <c r="W295" s="432"/>
      <c r="X295" s="432"/>
      <c r="Y295" s="432"/>
      <c r="Z295" s="432"/>
      <c r="AA295" s="432"/>
      <c r="AB295" s="432"/>
      <c r="AC295" s="432"/>
      <c r="AD295" s="432"/>
      <c r="AE295" s="432"/>
      <c r="AF295" s="432"/>
      <c r="AG295" s="432"/>
      <c r="AH295" s="432"/>
      <c r="AI295" s="432"/>
      <c r="AJ295" s="432"/>
      <c r="AK295" s="432"/>
      <c r="AL295" s="432"/>
      <c r="AM295" s="432"/>
      <c r="AN295" s="432"/>
      <c r="AO295" s="432"/>
      <c r="AP295" s="432"/>
      <c r="AQ295" s="432"/>
      <c r="AR295" s="432"/>
      <c r="AS295" s="432"/>
      <c r="AT295" s="432"/>
      <c r="AU295" s="432"/>
      <c r="AV295" s="432"/>
      <c r="AW295" s="432"/>
      <c r="AX295" s="432"/>
      <c r="AY295" s="432"/>
      <c r="AZ295" s="432"/>
      <c r="BA295" s="432"/>
      <c r="BB295" s="432"/>
      <c r="BC295" s="432"/>
      <c r="BD295" s="432"/>
      <c r="BE295" s="432"/>
      <c r="BF295" s="432"/>
      <c r="BG295" s="432"/>
      <c r="BH295" s="432"/>
      <c r="BI295" s="432"/>
      <c r="BJ295" s="432"/>
      <c r="BK295" s="432"/>
      <c r="BL295" s="432"/>
      <c r="BM295" s="432"/>
      <c r="BN295" s="432"/>
      <c r="BO295" s="432"/>
      <c r="BP295" s="432"/>
      <c r="BQ295" s="432"/>
      <c r="BR295" s="432"/>
      <c r="BS295" s="432"/>
      <c r="BT295" s="432"/>
      <c r="BU295" s="432"/>
      <c r="BV295" s="432"/>
      <c r="BW295" s="432"/>
      <c r="BX295" s="432"/>
      <c r="BY295" s="432"/>
      <c r="BZ295" s="432"/>
      <c r="CA295" s="432"/>
      <c r="CB295" s="432"/>
      <c r="CC295" s="432"/>
      <c r="CD295" s="432"/>
      <c r="CE295" s="432"/>
      <c r="CF295" s="432"/>
      <c r="CG295" s="432"/>
      <c r="CH295" s="432"/>
      <c r="CI295" s="432"/>
      <c r="CJ295" s="432"/>
      <c r="CK295" s="432"/>
      <c r="CL295" s="432"/>
      <c r="CM295" s="432"/>
      <c r="CN295" s="432"/>
      <c r="CO295" s="432"/>
      <c r="CP295" s="432"/>
      <c r="CQ295" s="432"/>
      <c r="CR295" s="432"/>
      <c r="CS295" s="432"/>
      <c r="CT295" s="432"/>
      <c r="CU295" s="432"/>
      <c r="CV295" s="432"/>
      <c r="CW295" s="432"/>
      <c r="CX295" s="432"/>
      <c r="CY295" s="432"/>
      <c r="CZ295" s="432"/>
      <c r="DA295" s="432"/>
      <c r="DB295" s="432"/>
      <c r="DC295" s="432"/>
      <c r="DD295" s="432"/>
      <c r="DE295" s="432"/>
      <c r="DF295" s="432"/>
      <c r="DG295" s="432"/>
      <c r="DH295" s="432"/>
      <c r="DI295" s="432"/>
      <c r="DJ295" s="432"/>
      <c r="DK295" s="432"/>
      <c r="DL295" s="432"/>
      <c r="DM295" s="432"/>
      <c r="DN295" s="432"/>
      <c r="DO295" s="432"/>
      <c r="DP295" s="432"/>
      <c r="DQ295" s="432"/>
      <c r="DR295" s="432"/>
      <c r="DS295" s="432"/>
      <c r="DT295" s="432"/>
      <c r="DU295" s="432"/>
      <c r="DV295" s="432"/>
      <c r="DW295" s="432"/>
      <c r="DX295" s="432"/>
      <c r="DY295" s="432"/>
      <c r="DZ295" s="432"/>
      <c r="EA295" s="432"/>
      <c r="EB295" s="432"/>
      <c r="EC295" s="432"/>
      <c r="ED295" s="432"/>
      <c r="EE295" s="432"/>
      <c r="EF295" s="432"/>
      <c r="EG295" s="432"/>
      <c r="EH295" s="432"/>
      <c r="EI295" s="432"/>
      <c r="EJ295" s="432"/>
      <c r="EK295" s="432"/>
      <c r="EL295" s="432"/>
      <c r="EM295" s="432"/>
      <c r="EN295" s="432"/>
      <c r="EO295" s="432"/>
      <c r="EP295" s="432"/>
      <c r="EQ295" s="432"/>
      <c r="ER295" s="432"/>
      <c r="ES295" s="432"/>
      <c r="ET295" s="432"/>
      <c r="EU295" s="432"/>
      <c r="EV295" s="432"/>
      <c r="EW295" s="432"/>
      <c r="EX295" s="432"/>
      <c r="EY295" s="432"/>
      <c r="EZ295" s="432"/>
      <c r="FA295" s="432"/>
      <c r="FB295" s="432"/>
      <c r="FC295" s="432"/>
      <c r="FD295" s="432"/>
      <c r="FE295" s="432"/>
      <c r="FF295" s="432"/>
      <c r="FG295" s="432"/>
      <c r="FH295" s="432"/>
      <c r="FI295" s="432"/>
      <c r="FJ295" s="432"/>
      <c r="FK295" s="432"/>
      <c r="FL295" s="432"/>
      <c r="FM295" s="432"/>
      <c r="FN295" s="432"/>
      <c r="FO295" s="432"/>
      <c r="FP295" s="432"/>
      <c r="FQ295" s="432"/>
      <c r="FR295" s="432"/>
      <c r="FS295" s="432"/>
      <c r="FT295" s="432"/>
      <c r="FU295" s="432"/>
      <c r="FV295" s="432"/>
      <c r="FW295" s="432"/>
      <c r="FX295" s="432"/>
      <c r="FY295" s="432"/>
      <c r="FZ295" s="432"/>
      <c r="GA295" s="432"/>
      <c r="GB295" s="432"/>
      <c r="GC295" s="432"/>
      <c r="GD295" s="432"/>
      <c r="GE295" s="432"/>
      <c r="GF295" s="432"/>
      <c r="GG295" s="432"/>
      <c r="GH295" s="432"/>
      <c r="GI295" s="432"/>
      <c r="GJ295" s="432"/>
      <c r="GK295" s="432"/>
      <c r="GL295" s="432"/>
      <c r="GM295" s="432"/>
      <c r="GN295" s="432"/>
      <c r="GO295" s="432"/>
      <c r="GP295" s="432"/>
      <c r="GQ295" s="432"/>
      <c r="GR295" s="432"/>
      <c r="GS295" s="432"/>
      <c r="GT295" s="432"/>
      <c r="GU295" s="432"/>
      <c r="GV295" s="432"/>
      <c r="GW295" s="432"/>
      <c r="GX295" s="432"/>
    </row>
    <row r="296" spans="1:206" hidden="1">
      <c r="A296" s="121" t="str">
        <f t="shared" si="30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436"/>
      <c r="R296" s="436"/>
      <c r="S296" s="438"/>
      <c r="T296" s="436"/>
      <c r="U296" s="436"/>
      <c r="V296" s="436"/>
    </row>
    <row r="297" spans="1:206" ht="25.5" hidden="1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436"/>
      <c r="R297" s="436"/>
      <c r="S297" s="438"/>
      <c r="T297" s="436"/>
      <c r="U297" s="436"/>
      <c r="V297" s="436"/>
    </row>
    <row r="298" spans="1:206" s="155" customFormat="1" ht="25.5" hidden="1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436"/>
      <c r="R298" s="436"/>
      <c r="S298" s="438"/>
      <c r="T298" s="436"/>
      <c r="U298" s="436"/>
      <c r="V298" s="436"/>
      <c r="W298" s="432"/>
      <c r="X298" s="432"/>
      <c r="Y298" s="432"/>
      <c r="Z298" s="432"/>
      <c r="AA298" s="432"/>
      <c r="AB298" s="432"/>
      <c r="AC298" s="432"/>
      <c r="AD298" s="432"/>
      <c r="AE298" s="432"/>
      <c r="AF298" s="432"/>
      <c r="AG298" s="432"/>
      <c r="AH298" s="432"/>
      <c r="AI298" s="432"/>
      <c r="AJ298" s="432"/>
      <c r="AK298" s="432"/>
      <c r="AL298" s="432"/>
      <c r="AM298" s="432"/>
      <c r="AN298" s="432"/>
      <c r="AO298" s="432"/>
      <c r="AP298" s="432"/>
      <c r="AQ298" s="432"/>
      <c r="AR298" s="432"/>
      <c r="AS298" s="432"/>
      <c r="AT298" s="432"/>
      <c r="AU298" s="432"/>
      <c r="AV298" s="432"/>
      <c r="AW298" s="432"/>
      <c r="AX298" s="432"/>
      <c r="AY298" s="432"/>
      <c r="AZ298" s="432"/>
      <c r="BA298" s="432"/>
      <c r="BB298" s="432"/>
      <c r="BC298" s="432"/>
      <c r="BD298" s="432"/>
      <c r="BE298" s="432"/>
      <c r="BF298" s="432"/>
      <c r="BG298" s="432"/>
      <c r="BH298" s="432"/>
      <c r="BI298" s="432"/>
      <c r="BJ298" s="432"/>
      <c r="BK298" s="432"/>
      <c r="BL298" s="432"/>
      <c r="BM298" s="432"/>
      <c r="BN298" s="432"/>
      <c r="BO298" s="432"/>
      <c r="BP298" s="432"/>
      <c r="BQ298" s="432"/>
      <c r="BR298" s="432"/>
      <c r="BS298" s="432"/>
      <c r="BT298" s="432"/>
      <c r="BU298" s="432"/>
      <c r="BV298" s="432"/>
      <c r="BW298" s="432"/>
      <c r="BX298" s="432"/>
      <c r="BY298" s="432"/>
      <c r="BZ298" s="432"/>
      <c r="CA298" s="432"/>
      <c r="CB298" s="432"/>
      <c r="CC298" s="432"/>
      <c r="CD298" s="432"/>
      <c r="CE298" s="432"/>
      <c r="CF298" s="432"/>
      <c r="CG298" s="432"/>
      <c r="CH298" s="432"/>
      <c r="CI298" s="432"/>
      <c r="CJ298" s="432"/>
      <c r="CK298" s="432"/>
      <c r="CL298" s="432"/>
      <c r="CM298" s="432"/>
      <c r="CN298" s="432"/>
      <c r="CO298" s="432"/>
      <c r="CP298" s="432"/>
      <c r="CQ298" s="432"/>
      <c r="CR298" s="432"/>
      <c r="CS298" s="432"/>
      <c r="CT298" s="432"/>
      <c r="CU298" s="432"/>
      <c r="CV298" s="432"/>
      <c r="CW298" s="432"/>
      <c r="CX298" s="432"/>
      <c r="CY298" s="432"/>
      <c r="CZ298" s="432"/>
      <c r="DA298" s="432"/>
      <c r="DB298" s="432"/>
      <c r="DC298" s="432"/>
      <c r="DD298" s="432"/>
      <c r="DE298" s="432"/>
      <c r="DF298" s="432"/>
      <c r="DG298" s="432"/>
      <c r="DH298" s="432"/>
      <c r="DI298" s="432"/>
      <c r="DJ298" s="432"/>
      <c r="DK298" s="432"/>
      <c r="DL298" s="432"/>
      <c r="DM298" s="432"/>
      <c r="DN298" s="432"/>
      <c r="DO298" s="432"/>
      <c r="DP298" s="432"/>
      <c r="DQ298" s="432"/>
      <c r="DR298" s="432"/>
      <c r="DS298" s="432"/>
      <c r="DT298" s="432"/>
      <c r="DU298" s="432"/>
      <c r="DV298" s="432"/>
      <c r="DW298" s="432"/>
      <c r="DX298" s="432"/>
      <c r="DY298" s="432"/>
      <c r="DZ298" s="432"/>
      <c r="EA298" s="432"/>
      <c r="EB298" s="432"/>
      <c r="EC298" s="432"/>
      <c r="ED298" s="432"/>
      <c r="EE298" s="432"/>
      <c r="EF298" s="432"/>
      <c r="EG298" s="432"/>
      <c r="EH298" s="432"/>
      <c r="EI298" s="432"/>
      <c r="EJ298" s="432"/>
      <c r="EK298" s="432"/>
      <c r="EL298" s="432"/>
      <c r="EM298" s="432"/>
      <c r="EN298" s="432"/>
      <c r="EO298" s="432"/>
      <c r="EP298" s="432"/>
      <c r="EQ298" s="432"/>
      <c r="ER298" s="432"/>
      <c r="ES298" s="432"/>
      <c r="ET298" s="432"/>
      <c r="EU298" s="432"/>
      <c r="EV298" s="432"/>
      <c r="EW298" s="432"/>
      <c r="EX298" s="432"/>
      <c r="EY298" s="432"/>
      <c r="EZ298" s="432"/>
      <c r="FA298" s="432"/>
      <c r="FB298" s="432"/>
      <c r="FC298" s="432"/>
      <c r="FD298" s="432"/>
      <c r="FE298" s="432"/>
      <c r="FF298" s="432"/>
      <c r="FG298" s="432"/>
      <c r="FH298" s="432"/>
      <c r="FI298" s="432"/>
      <c r="FJ298" s="432"/>
      <c r="FK298" s="432"/>
      <c r="FL298" s="432"/>
      <c r="FM298" s="432"/>
      <c r="FN298" s="432"/>
      <c r="FO298" s="432"/>
      <c r="FP298" s="432"/>
      <c r="FQ298" s="432"/>
      <c r="FR298" s="432"/>
      <c r="FS298" s="432"/>
      <c r="FT298" s="432"/>
      <c r="FU298" s="432"/>
      <c r="FV298" s="432"/>
      <c r="FW298" s="432"/>
      <c r="FX298" s="432"/>
      <c r="FY298" s="432"/>
      <c r="FZ298" s="432"/>
      <c r="GA298" s="432"/>
      <c r="GB298" s="432"/>
      <c r="GC298" s="432"/>
      <c r="GD298" s="432"/>
      <c r="GE298" s="432"/>
      <c r="GF298" s="432"/>
      <c r="GG298" s="432"/>
      <c r="GH298" s="432"/>
      <c r="GI298" s="432"/>
      <c r="GJ298" s="432"/>
      <c r="GK298" s="432"/>
      <c r="GL298" s="432"/>
      <c r="GM298" s="432"/>
      <c r="GN298" s="432"/>
      <c r="GO298" s="432"/>
      <c r="GP298" s="432"/>
      <c r="GQ298" s="432"/>
      <c r="GR298" s="432"/>
      <c r="GS298" s="432"/>
      <c r="GT298" s="432"/>
      <c r="GU298" s="432"/>
      <c r="GV298" s="432"/>
      <c r="GW298" s="432"/>
      <c r="GX298" s="432"/>
    </row>
    <row r="299" spans="1:206" s="155" customFormat="1" hidden="1">
      <c r="A299" s="121" t="str">
        <f t="shared" si="30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436"/>
      <c r="R299" s="436"/>
      <c r="S299" s="438"/>
      <c r="T299" s="436"/>
      <c r="U299" s="436"/>
      <c r="V299" s="436"/>
      <c r="W299" s="432"/>
      <c r="X299" s="432"/>
      <c r="Y299" s="432"/>
      <c r="Z299" s="432"/>
      <c r="AA299" s="432"/>
      <c r="AB299" s="432"/>
      <c r="AC299" s="432"/>
      <c r="AD299" s="432"/>
      <c r="AE299" s="432"/>
      <c r="AF299" s="432"/>
      <c r="AG299" s="432"/>
      <c r="AH299" s="432"/>
      <c r="AI299" s="432"/>
      <c r="AJ299" s="432"/>
      <c r="AK299" s="432"/>
      <c r="AL299" s="432"/>
      <c r="AM299" s="432"/>
      <c r="AN299" s="432"/>
      <c r="AO299" s="432"/>
      <c r="AP299" s="432"/>
      <c r="AQ299" s="432"/>
      <c r="AR299" s="432"/>
      <c r="AS299" s="432"/>
      <c r="AT299" s="432"/>
      <c r="AU299" s="432"/>
      <c r="AV299" s="432"/>
      <c r="AW299" s="432"/>
      <c r="AX299" s="432"/>
      <c r="AY299" s="432"/>
      <c r="AZ299" s="432"/>
      <c r="BA299" s="432"/>
      <c r="BB299" s="432"/>
      <c r="BC299" s="432"/>
      <c r="BD299" s="432"/>
      <c r="BE299" s="432"/>
      <c r="BF299" s="432"/>
      <c r="BG299" s="432"/>
      <c r="BH299" s="432"/>
      <c r="BI299" s="432"/>
      <c r="BJ299" s="432"/>
      <c r="BK299" s="432"/>
      <c r="BL299" s="432"/>
      <c r="BM299" s="432"/>
      <c r="BN299" s="432"/>
      <c r="BO299" s="432"/>
      <c r="BP299" s="432"/>
      <c r="BQ299" s="432"/>
      <c r="BR299" s="432"/>
      <c r="BS299" s="432"/>
      <c r="BT299" s="432"/>
      <c r="BU299" s="432"/>
      <c r="BV299" s="432"/>
      <c r="BW299" s="432"/>
      <c r="BX299" s="432"/>
      <c r="BY299" s="432"/>
      <c r="BZ299" s="432"/>
      <c r="CA299" s="432"/>
      <c r="CB299" s="432"/>
      <c r="CC299" s="432"/>
      <c r="CD299" s="432"/>
      <c r="CE299" s="432"/>
      <c r="CF299" s="432"/>
      <c r="CG299" s="432"/>
      <c r="CH299" s="432"/>
      <c r="CI299" s="432"/>
      <c r="CJ299" s="432"/>
      <c r="CK299" s="432"/>
      <c r="CL299" s="432"/>
      <c r="CM299" s="432"/>
      <c r="CN299" s="432"/>
      <c r="CO299" s="432"/>
      <c r="CP299" s="432"/>
      <c r="CQ299" s="432"/>
      <c r="CR299" s="432"/>
      <c r="CS299" s="432"/>
      <c r="CT299" s="432"/>
      <c r="CU299" s="432"/>
      <c r="CV299" s="432"/>
      <c r="CW299" s="432"/>
      <c r="CX299" s="432"/>
      <c r="CY299" s="432"/>
      <c r="CZ299" s="432"/>
      <c r="DA299" s="432"/>
      <c r="DB299" s="432"/>
      <c r="DC299" s="432"/>
      <c r="DD299" s="432"/>
      <c r="DE299" s="432"/>
      <c r="DF299" s="432"/>
      <c r="DG299" s="432"/>
      <c r="DH299" s="432"/>
      <c r="DI299" s="432"/>
      <c r="DJ299" s="432"/>
      <c r="DK299" s="432"/>
      <c r="DL299" s="432"/>
      <c r="DM299" s="432"/>
      <c r="DN299" s="432"/>
      <c r="DO299" s="432"/>
      <c r="DP299" s="432"/>
      <c r="DQ299" s="432"/>
      <c r="DR299" s="432"/>
      <c r="DS299" s="432"/>
      <c r="DT299" s="432"/>
      <c r="DU299" s="432"/>
      <c r="DV299" s="432"/>
      <c r="DW299" s="432"/>
      <c r="DX299" s="432"/>
      <c r="DY299" s="432"/>
      <c r="DZ299" s="432"/>
      <c r="EA299" s="432"/>
      <c r="EB299" s="432"/>
      <c r="EC299" s="432"/>
      <c r="ED299" s="432"/>
      <c r="EE299" s="432"/>
      <c r="EF299" s="432"/>
      <c r="EG299" s="432"/>
      <c r="EH299" s="432"/>
      <c r="EI299" s="432"/>
      <c r="EJ299" s="432"/>
      <c r="EK299" s="432"/>
      <c r="EL299" s="432"/>
      <c r="EM299" s="432"/>
      <c r="EN299" s="432"/>
      <c r="EO299" s="432"/>
      <c r="EP299" s="432"/>
      <c r="EQ299" s="432"/>
      <c r="ER299" s="432"/>
      <c r="ES299" s="432"/>
      <c r="ET299" s="432"/>
      <c r="EU299" s="432"/>
      <c r="EV299" s="432"/>
      <c r="EW299" s="432"/>
      <c r="EX299" s="432"/>
      <c r="EY299" s="432"/>
      <c r="EZ299" s="432"/>
      <c r="FA299" s="432"/>
      <c r="FB299" s="432"/>
      <c r="FC299" s="432"/>
      <c r="FD299" s="432"/>
      <c r="FE299" s="432"/>
      <c r="FF299" s="432"/>
      <c r="FG299" s="432"/>
      <c r="FH299" s="432"/>
      <c r="FI299" s="432"/>
      <c r="FJ299" s="432"/>
      <c r="FK299" s="432"/>
      <c r="FL299" s="432"/>
      <c r="FM299" s="432"/>
      <c r="FN299" s="432"/>
      <c r="FO299" s="432"/>
      <c r="FP299" s="432"/>
      <c r="FQ299" s="432"/>
      <c r="FR299" s="432"/>
      <c r="FS299" s="432"/>
      <c r="FT299" s="432"/>
      <c r="FU299" s="432"/>
      <c r="FV299" s="432"/>
      <c r="FW299" s="432"/>
      <c r="FX299" s="432"/>
      <c r="FY299" s="432"/>
      <c r="FZ299" s="432"/>
      <c r="GA299" s="432"/>
      <c r="GB299" s="432"/>
      <c r="GC299" s="432"/>
      <c r="GD299" s="432"/>
      <c r="GE299" s="432"/>
      <c r="GF299" s="432"/>
      <c r="GG299" s="432"/>
      <c r="GH299" s="432"/>
      <c r="GI299" s="432"/>
      <c r="GJ299" s="432"/>
      <c r="GK299" s="432"/>
      <c r="GL299" s="432"/>
      <c r="GM299" s="432"/>
      <c r="GN299" s="432"/>
      <c r="GO299" s="432"/>
      <c r="GP299" s="432"/>
      <c r="GQ299" s="432"/>
      <c r="GR299" s="432"/>
      <c r="GS299" s="432"/>
      <c r="GT299" s="432"/>
      <c r="GU299" s="432"/>
      <c r="GV299" s="432"/>
      <c r="GW299" s="432"/>
      <c r="GX299" s="432"/>
    </row>
    <row r="300" spans="1:206" hidden="1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436"/>
      <c r="R300" s="436"/>
      <c r="S300" s="438"/>
      <c r="T300" s="436"/>
      <c r="U300" s="436"/>
      <c r="V300" s="436"/>
    </row>
    <row r="301" spans="1:206" s="114" customFormat="1" hidden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 t="shared" ref="N301" si="50">O301+P301</f>
        <v>0</v>
      </c>
      <c r="O301" s="182"/>
      <c r="P301" s="182"/>
      <c r="Q301" s="436"/>
      <c r="R301" s="436"/>
      <c r="S301" s="438"/>
      <c r="T301" s="436"/>
      <c r="U301" s="436"/>
      <c r="V301" s="436"/>
      <c r="W301" s="432"/>
      <c r="X301" s="432"/>
      <c r="Y301" s="432"/>
      <c r="Z301" s="432"/>
      <c r="AA301" s="432"/>
      <c r="AB301" s="432"/>
      <c r="AC301" s="432"/>
      <c r="AD301" s="432"/>
      <c r="AE301" s="432"/>
      <c r="AF301" s="432"/>
      <c r="AG301" s="432"/>
      <c r="AH301" s="432"/>
      <c r="AI301" s="432"/>
      <c r="AJ301" s="432"/>
      <c r="AK301" s="432"/>
      <c r="AL301" s="432"/>
      <c r="AM301" s="432"/>
      <c r="AN301" s="432"/>
      <c r="AO301" s="432"/>
      <c r="AP301" s="432"/>
      <c r="AQ301" s="432"/>
      <c r="AR301" s="432"/>
      <c r="AS301" s="432"/>
      <c r="AT301" s="432"/>
      <c r="AU301" s="432"/>
      <c r="AV301" s="432"/>
      <c r="AW301" s="432"/>
      <c r="AX301" s="432"/>
      <c r="AY301" s="432"/>
      <c r="AZ301" s="432"/>
      <c r="BA301" s="432"/>
      <c r="BB301" s="432"/>
      <c r="BC301" s="432"/>
      <c r="BD301" s="432"/>
      <c r="BE301" s="432"/>
      <c r="BF301" s="432"/>
      <c r="BG301" s="432"/>
      <c r="BH301" s="432"/>
      <c r="BI301" s="432"/>
      <c r="BJ301" s="432"/>
      <c r="BK301" s="432"/>
      <c r="BL301" s="432"/>
      <c r="BM301" s="432"/>
      <c r="BN301" s="432"/>
      <c r="BO301" s="432"/>
      <c r="BP301" s="432"/>
      <c r="BQ301" s="432"/>
      <c r="BR301" s="432"/>
      <c r="BS301" s="432"/>
      <c r="BT301" s="432"/>
      <c r="BU301" s="432"/>
      <c r="BV301" s="432"/>
      <c r="BW301" s="432"/>
      <c r="BX301" s="432"/>
      <c r="BY301" s="432"/>
      <c r="BZ301" s="432"/>
      <c r="CA301" s="432"/>
      <c r="CB301" s="432"/>
      <c r="CC301" s="432"/>
      <c r="CD301" s="432"/>
      <c r="CE301" s="432"/>
      <c r="CF301" s="432"/>
      <c r="CG301" s="432"/>
      <c r="CH301" s="432"/>
      <c r="CI301" s="432"/>
      <c r="CJ301" s="432"/>
      <c r="CK301" s="432"/>
      <c r="CL301" s="432"/>
      <c r="CM301" s="432"/>
      <c r="CN301" s="432"/>
      <c r="CO301" s="432"/>
      <c r="CP301" s="432"/>
      <c r="CQ301" s="432"/>
      <c r="CR301" s="432"/>
      <c r="CS301" s="432"/>
      <c r="CT301" s="432"/>
      <c r="CU301" s="432"/>
      <c r="CV301" s="432"/>
      <c r="CW301" s="432"/>
      <c r="CX301" s="432"/>
      <c r="CY301" s="432"/>
      <c r="CZ301" s="432"/>
      <c r="DA301" s="432"/>
      <c r="DB301" s="432"/>
      <c r="DC301" s="432"/>
      <c r="DD301" s="432"/>
      <c r="DE301" s="432"/>
      <c r="DF301" s="432"/>
      <c r="DG301" s="432"/>
      <c r="DH301" s="432"/>
      <c r="DI301" s="432"/>
      <c r="DJ301" s="432"/>
      <c r="DK301" s="432"/>
      <c r="DL301" s="432"/>
      <c r="DM301" s="432"/>
      <c r="DN301" s="432"/>
      <c r="DO301" s="432"/>
      <c r="DP301" s="432"/>
      <c r="DQ301" s="432"/>
      <c r="DR301" s="432"/>
      <c r="DS301" s="432"/>
      <c r="DT301" s="432"/>
      <c r="DU301" s="432"/>
      <c r="DV301" s="432"/>
      <c r="DW301" s="432"/>
      <c r="DX301" s="432"/>
      <c r="DY301" s="432"/>
      <c r="DZ301" s="432"/>
      <c r="EA301" s="432"/>
      <c r="EB301" s="432"/>
      <c r="EC301" s="432"/>
      <c r="ED301" s="432"/>
      <c r="EE301" s="432"/>
      <c r="EF301" s="432"/>
      <c r="EG301" s="432"/>
      <c r="EH301" s="432"/>
      <c r="EI301" s="432"/>
      <c r="EJ301" s="432"/>
      <c r="EK301" s="432"/>
      <c r="EL301" s="432"/>
      <c r="EM301" s="432"/>
      <c r="EN301" s="432"/>
      <c r="EO301" s="432"/>
      <c r="EP301" s="432"/>
      <c r="EQ301" s="432"/>
      <c r="ER301" s="432"/>
      <c r="ES301" s="432"/>
      <c r="ET301" s="432"/>
      <c r="EU301" s="432"/>
      <c r="EV301" s="432"/>
      <c r="EW301" s="432"/>
      <c r="EX301" s="432"/>
      <c r="EY301" s="432"/>
      <c r="EZ301" s="432"/>
      <c r="FA301" s="432"/>
      <c r="FB301" s="432"/>
      <c r="FC301" s="432"/>
      <c r="FD301" s="432"/>
      <c r="FE301" s="432"/>
      <c r="FF301" s="432"/>
      <c r="FG301" s="432"/>
      <c r="FH301" s="432"/>
      <c r="FI301" s="432"/>
      <c r="FJ301" s="432"/>
      <c r="FK301" s="432"/>
      <c r="FL301" s="432"/>
      <c r="FM301" s="432"/>
      <c r="FN301" s="432"/>
      <c r="FO301" s="432"/>
      <c r="FP301" s="432"/>
      <c r="FQ301" s="432"/>
      <c r="FR301" s="432"/>
      <c r="FS301" s="432"/>
      <c r="FT301" s="432"/>
      <c r="FU301" s="432"/>
      <c r="FV301" s="432"/>
      <c r="FW301" s="432"/>
      <c r="FX301" s="432"/>
      <c r="FY301" s="432"/>
      <c r="FZ301" s="432"/>
      <c r="GA301" s="432"/>
      <c r="GB301" s="432"/>
      <c r="GC301" s="432"/>
      <c r="GD301" s="432"/>
      <c r="GE301" s="432"/>
      <c r="GF301" s="432"/>
      <c r="GG301" s="432"/>
      <c r="GH301" s="432"/>
      <c r="GI301" s="432"/>
      <c r="GJ301" s="432"/>
      <c r="GK301" s="432"/>
      <c r="GL301" s="432"/>
      <c r="GM301" s="432"/>
      <c r="GN301" s="432"/>
      <c r="GO301" s="432"/>
      <c r="GP301" s="432"/>
      <c r="GQ301" s="432"/>
      <c r="GR301" s="432"/>
      <c r="GS301" s="432"/>
      <c r="GT301" s="432"/>
      <c r="GU301" s="432"/>
      <c r="GV301" s="432"/>
      <c r="GW301" s="432"/>
      <c r="GX301" s="432"/>
    </row>
    <row r="302" spans="1:206" ht="16.5" hidden="1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436"/>
      <c r="R302" s="436"/>
      <c r="S302" s="438"/>
      <c r="T302" s="436"/>
      <c r="U302" s="436"/>
      <c r="V302" s="436"/>
    </row>
    <row r="303" spans="1:206" hidden="1">
      <c r="A303" s="121" t="str">
        <f t="shared" si="30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436"/>
      <c r="R303" s="436"/>
      <c r="S303" s="438"/>
      <c r="T303" s="436"/>
      <c r="U303" s="436"/>
      <c r="V303" s="436"/>
    </row>
    <row r="304" spans="1:206" s="169" customFormat="1" hidden="1">
      <c r="A304" s="121" t="str">
        <f t="shared" si="30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436"/>
      <c r="R304" s="436"/>
      <c r="S304" s="438"/>
      <c r="T304" s="436"/>
      <c r="U304" s="436"/>
      <c r="V304" s="436"/>
      <c r="W304" s="432"/>
      <c r="X304" s="432"/>
      <c r="Y304" s="432"/>
      <c r="Z304" s="432"/>
      <c r="AA304" s="432"/>
      <c r="AB304" s="432"/>
      <c r="AC304" s="432"/>
      <c r="AD304" s="432"/>
      <c r="AE304" s="432"/>
      <c r="AF304" s="432"/>
      <c r="AG304" s="432"/>
      <c r="AH304" s="432"/>
      <c r="AI304" s="432"/>
      <c r="AJ304" s="432"/>
      <c r="AK304" s="432"/>
      <c r="AL304" s="432"/>
      <c r="AM304" s="432"/>
      <c r="AN304" s="432"/>
      <c r="AO304" s="432"/>
      <c r="AP304" s="432"/>
      <c r="AQ304" s="432"/>
      <c r="AR304" s="432"/>
      <c r="AS304" s="432"/>
      <c r="AT304" s="432"/>
      <c r="AU304" s="432"/>
      <c r="AV304" s="432"/>
      <c r="AW304" s="432"/>
      <c r="AX304" s="432"/>
      <c r="AY304" s="432"/>
      <c r="AZ304" s="432"/>
      <c r="BA304" s="432"/>
      <c r="BB304" s="432"/>
      <c r="BC304" s="432"/>
      <c r="BD304" s="432"/>
      <c r="BE304" s="432"/>
      <c r="BF304" s="432"/>
      <c r="BG304" s="432"/>
      <c r="BH304" s="432"/>
      <c r="BI304" s="432"/>
      <c r="BJ304" s="432"/>
      <c r="BK304" s="432"/>
      <c r="BL304" s="432"/>
      <c r="BM304" s="432"/>
      <c r="BN304" s="432"/>
      <c r="BO304" s="432"/>
      <c r="BP304" s="432"/>
      <c r="BQ304" s="432"/>
      <c r="BR304" s="432"/>
      <c r="BS304" s="432"/>
      <c r="BT304" s="432"/>
      <c r="BU304" s="432"/>
      <c r="BV304" s="432"/>
      <c r="BW304" s="432"/>
      <c r="BX304" s="432"/>
      <c r="BY304" s="432"/>
      <c r="BZ304" s="432"/>
      <c r="CA304" s="432"/>
      <c r="CB304" s="432"/>
      <c r="CC304" s="432"/>
      <c r="CD304" s="432"/>
      <c r="CE304" s="432"/>
      <c r="CF304" s="432"/>
      <c r="CG304" s="432"/>
      <c r="CH304" s="432"/>
      <c r="CI304" s="432"/>
      <c r="CJ304" s="432"/>
      <c r="CK304" s="432"/>
      <c r="CL304" s="432"/>
      <c r="CM304" s="432"/>
      <c r="CN304" s="432"/>
      <c r="CO304" s="432"/>
      <c r="CP304" s="432"/>
      <c r="CQ304" s="432"/>
      <c r="CR304" s="432"/>
      <c r="CS304" s="432"/>
      <c r="CT304" s="432"/>
      <c r="CU304" s="432"/>
      <c r="CV304" s="432"/>
      <c r="CW304" s="432"/>
      <c r="CX304" s="432"/>
      <c r="CY304" s="432"/>
      <c r="CZ304" s="432"/>
      <c r="DA304" s="432"/>
      <c r="DB304" s="432"/>
      <c r="DC304" s="432"/>
      <c r="DD304" s="432"/>
      <c r="DE304" s="432"/>
      <c r="DF304" s="432"/>
      <c r="DG304" s="432"/>
      <c r="DH304" s="432"/>
      <c r="DI304" s="432"/>
      <c r="DJ304" s="432"/>
      <c r="DK304" s="432"/>
      <c r="DL304" s="432"/>
      <c r="DM304" s="432"/>
      <c r="DN304" s="432"/>
      <c r="DO304" s="432"/>
      <c r="DP304" s="432"/>
      <c r="DQ304" s="432"/>
      <c r="DR304" s="432"/>
      <c r="DS304" s="432"/>
      <c r="DT304" s="432"/>
      <c r="DU304" s="432"/>
      <c r="DV304" s="432"/>
      <c r="DW304" s="432"/>
      <c r="DX304" s="432"/>
      <c r="DY304" s="432"/>
      <c r="DZ304" s="432"/>
      <c r="EA304" s="432"/>
      <c r="EB304" s="432"/>
      <c r="EC304" s="432"/>
      <c r="ED304" s="432"/>
      <c r="EE304" s="432"/>
      <c r="EF304" s="432"/>
      <c r="EG304" s="432"/>
      <c r="EH304" s="432"/>
      <c r="EI304" s="432"/>
      <c r="EJ304" s="432"/>
      <c r="EK304" s="432"/>
      <c r="EL304" s="432"/>
      <c r="EM304" s="432"/>
      <c r="EN304" s="432"/>
      <c r="EO304" s="432"/>
      <c r="EP304" s="432"/>
      <c r="EQ304" s="432"/>
      <c r="ER304" s="432"/>
      <c r="ES304" s="432"/>
      <c r="ET304" s="432"/>
      <c r="EU304" s="432"/>
      <c r="EV304" s="432"/>
      <c r="EW304" s="432"/>
      <c r="EX304" s="432"/>
      <c r="EY304" s="432"/>
      <c r="EZ304" s="432"/>
      <c r="FA304" s="432"/>
      <c r="FB304" s="432"/>
      <c r="FC304" s="432"/>
      <c r="FD304" s="432"/>
      <c r="FE304" s="432"/>
      <c r="FF304" s="432"/>
      <c r="FG304" s="432"/>
      <c r="FH304" s="432"/>
      <c r="FI304" s="432"/>
      <c r="FJ304" s="432"/>
      <c r="FK304" s="432"/>
      <c r="FL304" s="432"/>
      <c r="FM304" s="432"/>
      <c r="FN304" s="432"/>
      <c r="FO304" s="432"/>
      <c r="FP304" s="432"/>
      <c r="FQ304" s="432"/>
      <c r="FR304" s="432"/>
      <c r="FS304" s="432"/>
      <c r="FT304" s="432"/>
      <c r="FU304" s="432"/>
      <c r="FV304" s="432"/>
      <c r="FW304" s="432"/>
      <c r="FX304" s="432"/>
      <c r="FY304" s="432"/>
      <c r="FZ304" s="432"/>
      <c r="GA304" s="432"/>
      <c r="GB304" s="432"/>
      <c r="GC304" s="432"/>
      <c r="GD304" s="432"/>
      <c r="GE304" s="432"/>
      <c r="GF304" s="432"/>
      <c r="GG304" s="432"/>
      <c r="GH304" s="432"/>
      <c r="GI304" s="432"/>
      <c r="GJ304" s="432"/>
      <c r="GK304" s="432"/>
      <c r="GL304" s="432"/>
      <c r="GM304" s="432"/>
      <c r="GN304" s="432"/>
      <c r="GO304" s="432"/>
      <c r="GP304" s="432"/>
      <c r="GQ304" s="432"/>
      <c r="GR304" s="432"/>
      <c r="GS304" s="432"/>
      <c r="GT304" s="432"/>
      <c r="GU304" s="432"/>
      <c r="GV304" s="432"/>
      <c r="GW304" s="432"/>
      <c r="GX304" s="432"/>
    </row>
    <row r="305" spans="1:206" hidden="1">
      <c r="A305" s="121" t="str">
        <f t="shared" si="30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436"/>
      <c r="R305" s="436"/>
      <c r="S305" s="438"/>
      <c r="T305" s="436"/>
      <c r="U305" s="436"/>
      <c r="V305" s="436"/>
    </row>
    <row r="306" spans="1:206" s="155" customFormat="1" ht="25.5" hidden="1">
      <c r="A306" s="121" t="str">
        <f t="shared" si="30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436"/>
      <c r="R306" s="436"/>
      <c r="S306" s="438"/>
      <c r="T306" s="436"/>
      <c r="U306" s="436"/>
      <c r="V306" s="436"/>
      <c r="W306" s="432"/>
      <c r="X306" s="432"/>
      <c r="Y306" s="432"/>
      <c r="Z306" s="432"/>
      <c r="AA306" s="432"/>
      <c r="AB306" s="432"/>
      <c r="AC306" s="432"/>
      <c r="AD306" s="432"/>
      <c r="AE306" s="432"/>
      <c r="AF306" s="432"/>
      <c r="AG306" s="432"/>
      <c r="AH306" s="432"/>
      <c r="AI306" s="432"/>
      <c r="AJ306" s="432"/>
      <c r="AK306" s="432"/>
      <c r="AL306" s="432"/>
      <c r="AM306" s="432"/>
      <c r="AN306" s="432"/>
      <c r="AO306" s="432"/>
      <c r="AP306" s="432"/>
      <c r="AQ306" s="432"/>
      <c r="AR306" s="432"/>
      <c r="AS306" s="432"/>
      <c r="AT306" s="432"/>
      <c r="AU306" s="432"/>
      <c r="AV306" s="432"/>
      <c r="AW306" s="432"/>
      <c r="AX306" s="432"/>
      <c r="AY306" s="432"/>
      <c r="AZ306" s="432"/>
      <c r="BA306" s="432"/>
      <c r="BB306" s="432"/>
      <c r="BC306" s="432"/>
      <c r="BD306" s="432"/>
      <c r="BE306" s="432"/>
      <c r="BF306" s="432"/>
      <c r="BG306" s="432"/>
      <c r="BH306" s="432"/>
      <c r="BI306" s="432"/>
      <c r="BJ306" s="432"/>
      <c r="BK306" s="432"/>
      <c r="BL306" s="432"/>
      <c r="BM306" s="432"/>
      <c r="BN306" s="432"/>
      <c r="BO306" s="432"/>
      <c r="BP306" s="432"/>
      <c r="BQ306" s="432"/>
      <c r="BR306" s="432"/>
      <c r="BS306" s="432"/>
      <c r="BT306" s="432"/>
      <c r="BU306" s="432"/>
      <c r="BV306" s="432"/>
      <c r="BW306" s="432"/>
      <c r="BX306" s="432"/>
      <c r="BY306" s="432"/>
      <c r="BZ306" s="432"/>
      <c r="CA306" s="432"/>
      <c r="CB306" s="432"/>
      <c r="CC306" s="432"/>
      <c r="CD306" s="432"/>
      <c r="CE306" s="432"/>
      <c r="CF306" s="432"/>
      <c r="CG306" s="432"/>
      <c r="CH306" s="432"/>
      <c r="CI306" s="432"/>
      <c r="CJ306" s="432"/>
      <c r="CK306" s="432"/>
      <c r="CL306" s="432"/>
      <c r="CM306" s="432"/>
      <c r="CN306" s="432"/>
      <c r="CO306" s="432"/>
      <c r="CP306" s="432"/>
      <c r="CQ306" s="432"/>
      <c r="CR306" s="432"/>
      <c r="CS306" s="432"/>
      <c r="CT306" s="432"/>
      <c r="CU306" s="432"/>
      <c r="CV306" s="432"/>
      <c r="CW306" s="432"/>
      <c r="CX306" s="432"/>
      <c r="CY306" s="432"/>
      <c r="CZ306" s="432"/>
      <c r="DA306" s="432"/>
      <c r="DB306" s="432"/>
      <c r="DC306" s="432"/>
      <c r="DD306" s="432"/>
      <c r="DE306" s="432"/>
      <c r="DF306" s="432"/>
      <c r="DG306" s="432"/>
      <c r="DH306" s="432"/>
      <c r="DI306" s="432"/>
      <c r="DJ306" s="432"/>
      <c r="DK306" s="432"/>
      <c r="DL306" s="432"/>
      <c r="DM306" s="432"/>
      <c r="DN306" s="432"/>
      <c r="DO306" s="432"/>
      <c r="DP306" s="432"/>
      <c r="DQ306" s="432"/>
      <c r="DR306" s="432"/>
      <c r="DS306" s="432"/>
      <c r="DT306" s="432"/>
      <c r="DU306" s="432"/>
      <c r="DV306" s="432"/>
      <c r="DW306" s="432"/>
      <c r="DX306" s="432"/>
      <c r="DY306" s="432"/>
      <c r="DZ306" s="432"/>
      <c r="EA306" s="432"/>
      <c r="EB306" s="432"/>
      <c r="EC306" s="432"/>
      <c r="ED306" s="432"/>
      <c r="EE306" s="432"/>
      <c r="EF306" s="432"/>
      <c r="EG306" s="432"/>
      <c r="EH306" s="432"/>
      <c r="EI306" s="432"/>
      <c r="EJ306" s="432"/>
      <c r="EK306" s="432"/>
      <c r="EL306" s="432"/>
      <c r="EM306" s="432"/>
      <c r="EN306" s="432"/>
      <c r="EO306" s="432"/>
      <c r="EP306" s="432"/>
      <c r="EQ306" s="432"/>
      <c r="ER306" s="432"/>
      <c r="ES306" s="432"/>
      <c r="ET306" s="432"/>
      <c r="EU306" s="432"/>
      <c r="EV306" s="432"/>
      <c r="EW306" s="432"/>
      <c r="EX306" s="432"/>
      <c r="EY306" s="432"/>
      <c r="EZ306" s="432"/>
      <c r="FA306" s="432"/>
      <c r="FB306" s="432"/>
      <c r="FC306" s="432"/>
      <c r="FD306" s="432"/>
      <c r="FE306" s="432"/>
      <c r="FF306" s="432"/>
      <c r="FG306" s="432"/>
      <c r="FH306" s="432"/>
      <c r="FI306" s="432"/>
      <c r="FJ306" s="432"/>
      <c r="FK306" s="432"/>
      <c r="FL306" s="432"/>
      <c r="FM306" s="432"/>
      <c r="FN306" s="432"/>
      <c r="FO306" s="432"/>
      <c r="FP306" s="432"/>
      <c r="FQ306" s="432"/>
      <c r="FR306" s="432"/>
      <c r="FS306" s="432"/>
      <c r="FT306" s="432"/>
      <c r="FU306" s="432"/>
      <c r="FV306" s="432"/>
      <c r="FW306" s="432"/>
      <c r="FX306" s="432"/>
      <c r="FY306" s="432"/>
      <c r="FZ306" s="432"/>
      <c r="GA306" s="432"/>
      <c r="GB306" s="432"/>
      <c r="GC306" s="432"/>
      <c r="GD306" s="432"/>
      <c r="GE306" s="432"/>
      <c r="GF306" s="432"/>
      <c r="GG306" s="432"/>
      <c r="GH306" s="432"/>
      <c r="GI306" s="432"/>
      <c r="GJ306" s="432"/>
      <c r="GK306" s="432"/>
      <c r="GL306" s="432"/>
      <c r="GM306" s="432"/>
      <c r="GN306" s="432"/>
      <c r="GO306" s="432"/>
      <c r="GP306" s="432"/>
      <c r="GQ306" s="432"/>
      <c r="GR306" s="432"/>
      <c r="GS306" s="432"/>
      <c r="GT306" s="432"/>
      <c r="GU306" s="432"/>
      <c r="GV306" s="432"/>
      <c r="GW306" s="432"/>
      <c r="GX306" s="432"/>
    </row>
    <row r="307" spans="1:206" ht="36.75" hidden="1" customHeight="1">
      <c r="A307" s="121" t="str">
        <f t="shared" si="30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767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436"/>
      <c r="R307" s="436"/>
      <c r="S307" s="438"/>
      <c r="T307" s="436"/>
      <c r="U307" s="436"/>
      <c r="V307" s="436"/>
    </row>
    <row r="308" spans="1:206" s="114" customFormat="1" hidden="1">
      <c r="A308" s="121" t="str">
        <f t="shared" si="30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/>
      <c r="Q308" s="436"/>
      <c r="R308" s="436"/>
      <c r="S308" s="438"/>
      <c r="T308" s="436"/>
      <c r="U308" s="436"/>
      <c r="V308" s="436"/>
      <c r="W308" s="432"/>
      <c r="X308" s="432"/>
      <c r="Y308" s="432"/>
      <c r="Z308" s="432"/>
      <c r="AA308" s="432"/>
      <c r="AB308" s="432"/>
      <c r="AC308" s="432"/>
      <c r="AD308" s="432"/>
      <c r="AE308" s="432"/>
      <c r="AF308" s="432"/>
      <c r="AG308" s="432"/>
      <c r="AH308" s="432"/>
      <c r="AI308" s="432"/>
      <c r="AJ308" s="432"/>
      <c r="AK308" s="432"/>
      <c r="AL308" s="432"/>
      <c r="AM308" s="432"/>
      <c r="AN308" s="432"/>
      <c r="AO308" s="432"/>
      <c r="AP308" s="432"/>
      <c r="AQ308" s="432"/>
      <c r="AR308" s="432"/>
      <c r="AS308" s="432"/>
      <c r="AT308" s="432"/>
      <c r="AU308" s="432"/>
      <c r="AV308" s="432"/>
      <c r="AW308" s="432"/>
      <c r="AX308" s="432"/>
      <c r="AY308" s="432"/>
      <c r="AZ308" s="432"/>
      <c r="BA308" s="432"/>
      <c r="BB308" s="432"/>
      <c r="BC308" s="432"/>
      <c r="BD308" s="432"/>
      <c r="BE308" s="432"/>
      <c r="BF308" s="432"/>
      <c r="BG308" s="432"/>
      <c r="BH308" s="432"/>
      <c r="BI308" s="432"/>
      <c r="BJ308" s="432"/>
      <c r="BK308" s="432"/>
      <c r="BL308" s="432"/>
      <c r="BM308" s="432"/>
      <c r="BN308" s="432"/>
      <c r="BO308" s="432"/>
      <c r="BP308" s="432"/>
      <c r="BQ308" s="432"/>
      <c r="BR308" s="432"/>
      <c r="BS308" s="432"/>
      <c r="BT308" s="432"/>
      <c r="BU308" s="432"/>
      <c r="BV308" s="432"/>
      <c r="BW308" s="432"/>
      <c r="BX308" s="432"/>
      <c r="BY308" s="432"/>
      <c r="BZ308" s="432"/>
      <c r="CA308" s="432"/>
      <c r="CB308" s="432"/>
      <c r="CC308" s="432"/>
      <c r="CD308" s="432"/>
      <c r="CE308" s="432"/>
      <c r="CF308" s="432"/>
      <c r="CG308" s="432"/>
      <c r="CH308" s="432"/>
      <c r="CI308" s="432"/>
      <c r="CJ308" s="432"/>
      <c r="CK308" s="432"/>
      <c r="CL308" s="432"/>
      <c r="CM308" s="432"/>
      <c r="CN308" s="432"/>
      <c r="CO308" s="432"/>
      <c r="CP308" s="432"/>
      <c r="CQ308" s="432"/>
      <c r="CR308" s="432"/>
      <c r="CS308" s="432"/>
      <c r="CT308" s="432"/>
      <c r="CU308" s="432"/>
      <c r="CV308" s="432"/>
      <c r="CW308" s="432"/>
      <c r="CX308" s="432"/>
      <c r="CY308" s="432"/>
      <c r="CZ308" s="432"/>
      <c r="DA308" s="432"/>
      <c r="DB308" s="432"/>
      <c r="DC308" s="432"/>
      <c r="DD308" s="432"/>
      <c r="DE308" s="432"/>
      <c r="DF308" s="432"/>
      <c r="DG308" s="432"/>
      <c r="DH308" s="432"/>
      <c r="DI308" s="432"/>
      <c r="DJ308" s="432"/>
      <c r="DK308" s="432"/>
      <c r="DL308" s="432"/>
      <c r="DM308" s="432"/>
      <c r="DN308" s="432"/>
      <c r="DO308" s="432"/>
      <c r="DP308" s="432"/>
      <c r="DQ308" s="432"/>
      <c r="DR308" s="432"/>
      <c r="DS308" s="432"/>
      <c r="DT308" s="432"/>
      <c r="DU308" s="432"/>
      <c r="DV308" s="432"/>
      <c r="DW308" s="432"/>
      <c r="DX308" s="432"/>
      <c r="DY308" s="432"/>
      <c r="DZ308" s="432"/>
      <c r="EA308" s="432"/>
      <c r="EB308" s="432"/>
      <c r="EC308" s="432"/>
      <c r="ED308" s="432"/>
      <c r="EE308" s="432"/>
      <c r="EF308" s="432"/>
      <c r="EG308" s="432"/>
      <c r="EH308" s="432"/>
      <c r="EI308" s="432"/>
      <c r="EJ308" s="432"/>
      <c r="EK308" s="432"/>
      <c r="EL308" s="432"/>
      <c r="EM308" s="432"/>
      <c r="EN308" s="432"/>
      <c r="EO308" s="432"/>
      <c r="EP308" s="432"/>
      <c r="EQ308" s="432"/>
      <c r="ER308" s="432"/>
      <c r="ES308" s="432"/>
      <c r="ET308" s="432"/>
      <c r="EU308" s="432"/>
      <c r="EV308" s="432"/>
      <c r="EW308" s="432"/>
      <c r="EX308" s="432"/>
      <c r="EY308" s="432"/>
      <c r="EZ308" s="432"/>
      <c r="FA308" s="432"/>
      <c r="FB308" s="432"/>
      <c r="FC308" s="432"/>
      <c r="FD308" s="432"/>
      <c r="FE308" s="432"/>
      <c r="FF308" s="432"/>
      <c r="FG308" s="432"/>
      <c r="FH308" s="432"/>
      <c r="FI308" s="432"/>
      <c r="FJ308" s="432"/>
      <c r="FK308" s="432"/>
      <c r="FL308" s="432"/>
      <c r="FM308" s="432"/>
      <c r="FN308" s="432"/>
      <c r="FO308" s="432"/>
      <c r="FP308" s="432"/>
      <c r="FQ308" s="432"/>
      <c r="FR308" s="432"/>
      <c r="FS308" s="432"/>
      <c r="FT308" s="432"/>
      <c r="FU308" s="432"/>
      <c r="FV308" s="432"/>
      <c r="FW308" s="432"/>
      <c r="FX308" s="432"/>
      <c r="FY308" s="432"/>
      <c r="FZ308" s="432"/>
      <c r="GA308" s="432"/>
      <c r="GB308" s="432"/>
      <c r="GC308" s="432"/>
      <c r="GD308" s="432"/>
      <c r="GE308" s="432"/>
      <c r="GF308" s="432"/>
      <c r="GG308" s="432"/>
      <c r="GH308" s="432"/>
      <c r="GI308" s="432"/>
      <c r="GJ308" s="432"/>
      <c r="GK308" s="432"/>
      <c r="GL308" s="432"/>
      <c r="GM308" s="432"/>
      <c r="GN308" s="432"/>
      <c r="GO308" s="432"/>
      <c r="GP308" s="432"/>
      <c r="GQ308" s="432"/>
      <c r="GR308" s="432"/>
      <c r="GS308" s="432"/>
      <c r="GT308" s="432"/>
      <c r="GU308" s="432"/>
      <c r="GV308" s="432"/>
      <c r="GW308" s="432"/>
      <c r="GX308" s="432"/>
    </row>
    <row r="309" spans="1:206" ht="25.5" hidden="1">
      <c r="A309" s="121" t="str">
        <f t="shared" si="30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436"/>
      <c r="R309" s="436"/>
      <c r="S309" s="438"/>
      <c r="T309" s="436"/>
      <c r="U309" s="436"/>
      <c r="V309" s="436"/>
    </row>
    <row r="310" spans="1:206" hidden="1">
      <c r="A310" s="121" t="str">
        <f t="shared" si="30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436"/>
      <c r="R310" s="436"/>
      <c r="S310" s="438"/>
      <c r="T310" s="436"/>
      <c r="U310" s="436"/>
      <c r="V310" s="436"/>
    </row>
    <row r="311" spans="1:206" ht="24" hidden="1" customHeight="1">
      <c r="A311" s="121" t="str">
        <f t="shared" si="30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436"/>
      <c r="R311" s="436"/>
      <c r="S311" s="438"/>
      <c r="T311" s="436"/>
      <c r="U311" s="436"/>
      <c r="V311" s="436"/>
    </row>
    <row r="312" spans="1:206" ht="16.5" hidden="1">
      <c r="A312" s="121" t="str">
        <f t="shared" si="30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1">O312+P312</f>
        <v>0</v>
      </c>
      <c r="O312" s="303"/>
      <c r="P312" s="303"/>
      <c r="Q312" s="436"/>
      <c r="R312" s="436"/>
      <c r="S312" s="438"/>
      <c r="T312" s="436"/>
      <c r="U312" s="436"/>
      <c r="V312" s="436"/>
    </row>
    <row r="313" spans="1:206" ht="16.5" hidden="1">
      <c r="A313" s="121" t="str">
        <f t="shared" si="30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436"/>
      <c r="R313" s="436"/>
      <c r="S313" s="438"/>
      <c r="T313" s="436"/>
      <c r="U313" s="436"/>
      <c r="V313" s="436"/>
    </row>
    <row r="314" spans="1:206" s="114" customFormat="1" hidden="1">
      <c r="A314" s="121" t="str">
        <f t="shared" si="30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436"/>
      <c r="R314" s="436"/>
      <c r="S314" s="438"/>
      <c r="T314" s="436"/>
      <c r="U314" s="436"/>
      <c r="V314" s="436"/>
      <c r="W314" s="432"/>
      <c r="X314" s="432"/>
      <c r="Y314" s="432"/>
      <c r="Z314" s="432"/>
      <c r="AA314" s="432"/>
      <c r="AB314" s="432"/>
      <c r="AC314" s="432"/>
      <c r="AD314" s="432"/>
      <c r="AE314" s="432"/>
      <c r="AF314" s="432"/>
      <c r="AG314" s="432"/>
      <c r="AH314" s="432"/>
      <c r="AI314" s="432"/>
      <c r="AJ314" s="432"/>
      <c r="AK314" s="432"/>
      <c r="AL314" s="432"/>
      <c r="AM314" s="432"/>
      <c r="AN314" s="432"/>
      <c r="AO314" s="432"/>
      <c r="AP314" s="432"/>
      <c r="AQ314" s="432"/>
      <c r="AR314" s="432"/>
      <c r="AS314" s="432"/>
      <c r="AT314" s="432"/>
      <c r="AU314" s="432"/>
      <c r="AV314" s="432"/>
      <c r="AW314" s="432"/>
      <c r="AX314" s="432"/>
      <c r="AY314" s="432"/>
      <c r="AZ314" s="432"/>
      <c r="BA314" s="432"/>
      <c r="BB314" s="432"/>
      <c r="BC314" s="432"/>
      <c r="BD314" s="432"/>
      <c r="BE314" s="432"/>
      <c r="BF314" s="432"/>
      <c r="BG314" s="432"/>
      <c r="BH314" s="432"/>
      <c r="BI314" s="432"/>
      <c r="BJ314" s="432"/>
      <c r="BK314" s="432"/>
      <c r="BL314" s="432"/>
      <c r="BM314" s="432"/>
      <c r="BN314" s="432"/>
      <c r="BO314" s="432"/>
      <c r="BP314" s="432"/>
      <c r="BQ314" s="432"/>
      <c r="BR314" s="432"/>
      <c r="BS314" s="432"/>
      <c r="BT314" s="432"/>
      <c r="BU314" s="432"/>
      <c r="BV314" s="432"/>
      <c r="BW314" s="432"/>
      <c r="BX314" s="432"/>
      <c r="BY314" s="432"/>
      <c r="BZ314" s="432"/>
      <c r="CA314" s="432"/>
      <c r="CB314" s="432"/>
      <c r="CC314" s="432"/>
      <c r="CD314" s="432"/>
      <c r="CE314" s="432"/>
      <c r="CF314" s="432"/>
      <c r="CG314" s="432"/>
      <c r="CH314" s="432"/>
      <c r="CI314" s="432"/>
      <c r="CJ314" s="432"/>
      <c r="CK314" s="432"/>
      <c r="CL314" s="432"/>
      <c r="CM314" s="432"/>
      <c r="CN314" s="432"/>
      <c r="CO314" s="432"/>
      <c r="CP314" s="432"/>
      <c r="CQ314" s="432"/>
      <c r="CR314" s="432"/>
      <c r="CS314" s="432"/>
      <c r="CT314" s="432"/>
      <c r="CU314" s="432"/>
      <c r="CV314" s="432"/>
      <c r="CW314" s="432"/>
      <c r="CX314" s="432"/>
      <c r="CY314" s="432"/>
      <c r="CZ314" s="432"/>
      <c r="DA314" s="432"/>
      <c r="DB314" s="432"/>
      <c r="DC314" s="432"/>
      <c r="DD314" s="432"/>
      <c r="DE314" s="432"/>
      <c r="DF314" s="432"/>
      <c r="DG314" s="432"/>
      <c r="DH314" s="432"/>
      <c r="DI314" s="432"/>
      <c r="DJ314" s="432"/>
      <c r="DK314" s="432"/>
      <c r="DL314" s="432"/>
      <c r="DM314" s="432"/>
      <c r="DN314" s="432"/>
      <c r="DO314" s="432"/>
      <c r="DP314" s="432"/>
      <c r="DQ314" s="432"/>
      <c r="DR314" s="432"/>
      <c r="DS314" s="432"/>
      <c r="DT314" s="432"/>
      <c r="DU314" s="432"/>
      <c r="DV314" s="432"/>
      <c r="DW314" s="432"/>
      <c r="DX314" s="432"/>
      <c r="DY314" s="432"/>
      <c r="DZ314" s="432"/>
      <c r="EA314" s="432"/>
      <c r="EB314" s="432"/>
      <c r="EC314" s="432"/>
      <c r="ED314" s="432"/>
      <c r="EE314" s="432"/>
      <c r="EF314" s="432"/>
      <c r="EG314" s="432"/>
      <c r="EH314" s="432"/>
      <c r="EI314" s="432"/>
      <c r="EJ314" s="432"/>
      <c r="EK314" s="432"/>
      <c r="EL314" s="432"/>
      <c r="EM314" s="432"/>
      <c r="EN314" s="432"/>
      <c r="EO314" s="432"/>
      <c r="EP314" s="432"/>
      <c r="EQ314" s="432"/>
      <c r="ER314" s="432"/>
      <c r="ES314" s="432"/>
      <c r="ET314" s="432"/>
      <c r="EU314" s="432"/>
      <c r="EV314" s="432"/>
      <c r="EW314" s="432"/>
      <c r="EX314" s="432"/>
      <c r="EY314" s="432"/>
      <c r="EZ314" s="432"/>
      <c r="FA314" s="432"/>
      <c r="FB314" s="432"/>
      <c r="FC314" s="432"/>
      <c r="FD314" s="432"/>
      <c r="FE314" s="432"/>
      <c r="FF314" s="432"/>
      <c r="FG314" s="432"/>
      <c r="FH314" s="432"/>
      <c r="FI314" s="432"/>
      <c r="FJ314" s="432"/>
      <c r="FK314" s="432"/>
      <c r="FL314" s="432"/>
      <c r="FM314" s="432"/>
      <c r="FN314" s="432"/>
      <c r="FO314" s="432"/>
      <c r="FP314" s="432"/>
      <c r="FQ314" s="432"/>
      <c r="FR314" s="432"/>
      <c r="FS314" s="432"/>
      <c r="FT314" s="432"/>
      <c r="FU314" s="432"/>
      <c r="FV314" s="432"/>
      <c r="FW314" s="432"/>
      <c r="FX314" s="432"/>
      <c r="FY314" s="432"/>
      <c r="FZ314" s="432"/>
      <c r="GA314" s="432"/>
      <c r="GB314" s="432"/>
      <c r="GC314" s="432"/>
      <c r="GD314" s="432"/>
      <c r="GE314" s="432"/>
      <c r="GF314" s="432"/>
      <c r="GG314" s="432"/>
      <c r="GH314" s="432"/>
      <c r="GI314" s="432"/>
      <c r="GJ314" s="432"/>
      <c r="GK314" s="432"/>
      <c r="GL314" s="432"/>
      <c r="GM314" s="432"/>
      <c r="GN314" s="432"/>
      <c r="GO314" s="432"/>
      <c r="GP314" s="432"/>
      <c r="GQ314" s="432"/>
      <c r="GR314" s="432"/>
      <c r="GS314" s="432"/>
      <c r="GT314" s="432"/>
      <c r="GU314" s="432"/>
      <c r="GV314" s="432"/>
      <c r="GW314" s="432"/>
      <c r="GX314" s="432"/>
    </row>
    <row r="315" spans="1:206" s="114" customFormat="1" ht="25.5" hidden="1">
      <c r="A315" s="121" t="str">
        <f t="shared" si="30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2">O315+P315</f>
        <v>0</v>
      </c>
      <c r="O315" s="182"/>
      <c r="P315" s="182"/>
      <c r="Q315" s="436"/>
      <c r="R315" s="436"/>
      <c r="S315" s="438"/>
      <c r="T315" s="436"/>
      <c r="U315" s="436"/>
      <c r="V315" s="436"/>
      <c r="W315" s="432"/>
      <c r="X315" s="432"/>
      <c r="Y315" s="432"/>
      <c r="Z315" s="432"/>
      <c r="AA315" s="432"/>
      <c r="AB315" s="432"/>
      <c r="AC315" s="432"/>
      <c r="AD315" s="432"/>
      <c r="AE315" s="432"/>
      <c r="AF315" s="432"/>
      <c r="AG315" s="432"/>
      <c r="AH315" s="432"/>
      <c r="AI315" s="432"/>
      <c r="AJ315" s="432"/>
      <c r="AK315" s="432"/>
      <c r="AL315" s="432"/>
      <c r="AM315" s="432"/>
      <c r="AN315" s="432"/>
      <c r="AO315" s="432"/>
      <c r="AP315" s="432"/>
      <c r="AQ315" s="432"/>
      <c r="AR315" s="432"/>
      <c r="AS315" s="432"/>
      <c r="AT315" s="432"/>
      <c r="AU315" s="432"/>
      <c r="AV315" s="432"/>
      <c r="AW315" s="432"/>
      <c r="AX315" s="432"/>
      <c r="AY315" s="432"/>
      <c r="AZ315" s="432"/>
      <c r="BA315" s="432"/>
      <c r="BB315" s="432"/>
      <c r="BC315" s="432"/>
      <c r="BD315" s="432"/>
      <c r="BE315" s="432"/>
      <c r="BF315" s="432"/>
      <c r="BG315" s="432"/>
      <c r="BH315" s="432"/>
      <c r="BI315" s="432"/>
      <c r="BJ315" s="432"/>
      <c r="BK315" s="432"/>
      <c r="BL315" s="432"/>
      <c r="BM315" s="432"/>
      <c r="BN315" s="432"/>
      <c r="BO315" s="432"/>
      <c r="BP315" s="432"/>
      <c r="BQ315" s="432"/>
      <c r="BR315" s="432"/>
      <c r="BS315" s="432"/>
      <c r="BT315" s="432"/>
      <c r="BU315" s="432"/>
      <c r="BV315" s="432"/>
      <c r="BW315" s="432"/>
      <c r="BX315" s="432"/>
      <c r="BY315" s="432"/>
      <c r="BZ315" s="432"/>
      <c r="CA315" s="432"/>
      <c r="CB315" s="432"/>
      <c r="CC315" s="432"/>
      <c r="CD315" s="432"/>
      <c r="CE315" s="432"/>
      <c r="CF315" s="432"/>
      <c r="CG315" s="432"/>
      <c r="CH315" s="432"/>
      <c r="CI315" s="432"/>
      <c r="CJ315" s="432"/>
      <c r="CK315" s="432"/>
      <c r="CL315" s="432"/>
      <c r="CM315" s="432"/>
      <c r="CN315" s="432"/>
      <c r="CO315" s="432"/>
      <c r="CP315" s="432"/>
      <c r="CQ315" s="432"/>
      <c r="CR315" s="432"/>
      <c r="CS315" s="432"/>
      <c r="CT315" s="432"/>
      <c r="CU315" s="432"/>
      <c r="CV315" s="432"/>
      <c r="CW315" s="432"/>
      <c r="CX315" s="432"/>
      <c r="CY315" s="432"/>
      <c r="CZ315" s="432"/>
      <c r="DA315" s="432"/>
      <c r="DB315" s="432"/>
      <c r="DC315" s="432"/>
      <c r="DD315" s="432"/>
      <c r="DE315" s="432"/>
      <c r="DF315" s="432"/>
      <c r="DG315" s="432"/>
      <c r="DH315" s="432"/>
      <c r="DI315" s="432"/>
      <c r="DJ315" s="432"/>
      <c r="DK315" s="432"/>
      <c r="DL315" s="432"/>
      <c r="DM315" s="432"/>
      <c r="DN315" s="432"/>
      <c r="DO315" s="432"/>
      <c r="DP315" s="432"/>
      <c r="DQ315" s="432"/>
      <c r="DR315" s="432"/>
      <c r="DS315" s="432"/>
      <c r="DT315" s="432"/>
      <c r="DU315" s="432"/>
      <c r="DV315" s="432"/>
      <c r="DW315" s="432"/>
      <c r="DX315" s="432"/>
      <c r="DY315" s="432"/>
      <c r="DZ315" s="432"/>
      <c r="EA315" s="432"/>
      <c r="EB315" s="432"/>
      <c r="EC315" s="432"/>
      <c r="ED315" s="432"/>
      <c r="EE315" s="432"/>
      <c r="EF315" s="432"/>
      <c r="EG315" s="432"/>
      <c r="EH315" s="432"/>
      <c r="EI315" s="432"/>
      <c r="EJ315" s="432"/>
      <c r="EK315" s="432"/>
      <c r="EL315" s="432"/>
      <c r="EM315" s="432"/>
      <c r="EN315" s="432"/>
      <c r="EO315" s="432"/>
      <c r="EP315" s="432"/>
      <c r="EQ315" s="432"/>
      <c r="ER315" s="432"/>
      <c r="ES315" s="432"/>
      <c r="ET315" s="432"/>
      <c r="EU315" s="432"/>
      <c r="EV315" s="432"/>
      <c r="EW315" s="432"/>
      <c r="EX315" s="432"/>
      <c r="EY315" s="432"/>
      <c r="EZ315" s="432"/>
      <c r="FA315" s="432"/>
      <c r="FB315" s="432"/>
      <c r="FC315" s="432"/>
      <c r="FD315" s="432"/>
      <c r="FE315" s="432"/>
      <c r="FF315" s="432"/>
      <c r="FG315" s="432"/>
      <c r="FH315" s="432"/>
      <c r="FI315" s="432"/>
      <c r="FJ315" s="432"/>
      <c r="FK315" s="432"/>
      <c r="FL315" s="432"/>
      <c r="FM315" s="432"/>
      <c r="FN315" s="432"/>
      <c r="FO315" s="432"/>
      <c r="FP315" s="432"/>
      <c r="FQ315" s="432"/>
      <c r="FR315" s="432"/>
      <c r="FS315" s="432"/>
      <c r="FT315" s="432"/>
      <c r="FU315" s="432"/>
      <c r="FV315" s="432"/>
      <c r="FW315" s="432"/>
      <c r="FX315" s="432"/>
      <c r="FY315" s="432"/>
      <c r="FZ315" s="432"/>
      <c r="GA315" s="432"/>
      <c r="GB315" s="432"/>
      <c r="GC315" s="432"/>
      <c r="GD315" s="432"/>
      <c r="GE315" s="432"/>
      <c r="GF315" s="432"/>
      <c r="GG315" s="432"/>
      <c r="GH315" s="432"/>
      <c r="GI315" s="432"/>
      <c r="GJ315" s="432"/>
      <c r="GK315" s="432"/>
      <c r="GL315" s="432"/>
      <c r="GM315" s="432"/>
      <c r="GN315" s="432"/>
      <c r="GO315" s="432"/>
      <c r="GP315" s="432"/>
      <c r="GQ315" s="432"/>
      <c r="GR315" s="432"/>
      <c r="GS315" s="432"/>
      <c r="GT315" s="432"/>
      <c r="GU315" s="432"/>
      <c r="GV315" s="432"/>
      <c r="GW315" s="432"/>
      <c r="GX315" s="432"/>
    </row>
    <row r="316" spans="1:206" hidden="1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3">O316+P316</f>
        <v>0</v>
      </c>
      <c r="O316" s="182"/>
      <c r="P316" s="182"/>
      <c r="Q316" s="436"/>
      <c r="R316" s="436"/>
      <c r="S316" s="438"/>
      <c r="T316" s="436"/>
      <c r="U316" s="436"/>
      <c r="V316" s="436"/>
    </row>
    <row r="317" spans="1:206" s="114" customFormat="1" ht="27" hidden="1">
      <c r="A317" s="121" t="str">
        <f t="shared" ref="A317:A318" si="54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436"/>
      <c r="R317" s="436"/>
      <c r="S317" s="438"/>
      <c r="T317" s="436"/>
      <c r="U317" s="436"/>
      <c r="V317" s="436"/>
      <c r="W317" s="432"/>
      <c r="X317" s="432"/>
      <c r="Y317" s="432"/>
      <c r="Z317" s="432"/>
      <c r="AA317" s="432"/>
      <c r="AB317" s="432"/>
      <c r="AC317" s="432"/>
      <c r="AD317" s="432"/>
      <c r="AE317" s="432"/>
      <c r="AF317" s="432"/>
      <c r="AG317" s="432"/>
      <c r="AH317" s="432"/>
      <c r="AI317" s="432"/>
      <c r="AJ317" s="432"/>
      <c r="AK317" s="432"/>
      <c r="AL317" s="432"/>
      <c r="AM317" s="432"/>
      <c r="AN317" s="432"/>
      <c r="AO317" s="432"/>
      <c r="AP317" s="432"/>
      <c r="AQ317" s="432"/>
      <c r="AR317" s="432"/>
      <c r="AS317" s="432"/>
      <c r="AT317" s="432"/>
      <c r="AU317" s="432"/>
      <c r="AV317" s="432"/>
      <c r="AW317" s="432"/>
      <c r="AX317" s="432"/>
      <c r="AY317" s="432"/>
      <c r="AZ317" s="432"/>
      <c r="BA317" s="432"/>
      <c r="BB317" s="432"/>
      <c r="BC317" s="432"/>
      <c r="BD317" s="432"/>
      <c r="BE317" s="432"/>
      <c r="BF317" s="432"/>
      <c r="BG317" s="432"/>
      <c r="BH317" s="432"/>
      <c r="BI317" s="432"/>
      <c r="BJ317" s="432"/>
      <c r="BK317" s="432"/>
      <c r="BL317" s="432"/>
      <c r="BM317" s="432"/>
      <c r="BN317" s="432"/>
      <c r="BO317" s="432"/>
      <c r="BP317" s="432"/>
      <c r="BQ317" s="432"/>
      <c r="BR317" s="432"/>
      <c r="BS317" s="432"/>
      <c r="BT317" s="432"/>
      <c r="BU317" s="432"/>
      <c r="BV317" s="432"/>
      <c r="BW317" s="432"/>
      <c r="BX317" s="432"/>
      <c r="BY317" s="432"/>
      <c r="BZ317" s="432"/>
      <c r="CA317" s="432"/>
      <c r="CB317" s="432"/>
      <c r="CC317" s="432"/>
      <c r="CD317" s="432"/>
      <c r="CE317" s="432"/>
      <c r="CF317" s="432"/>
      <c r="CG317" s="432"/>
      <c r="CH317" s="432"/>
      <c r="CI317" s="432"/>
      <c r="CJ317" s="432"/>
      <c r="CK317" s="432"/>
      <c r="CL317" s="432"/>
      <c r="CM317" s="432"/>
      <c r="CN317" s="432"/>
      <c r="CO317" s="432"/>
      <c r="CP317" s="432"/>
      <c r="CQ317" s="432"/>
      <c r="CR317" s="432"/>
      <c r="CS317" s="432"/>
      <c r="CT317" s="432"/>
      <c r="CU317" s="432"/>
      <c r="CV317" s="432"/>
      <c r="CW317" s="432"/>
      <c r="CX317" s="432"/>
      <c r="CY317" s="432"/>
      <c r="CZ317" s="432"/>
      <c r="DA317" s="432"/>
      <c r="DB317" s="432"/>
      <c r="DC317" s="432"/>
      <c r="DD317" s="432"/>
      <c r="DE317" s="432"/>
      <c r="DF317" s="432"/>
      <c r="DG317" s="432"/>
      <c r="DH317" s="432"/>
      <c r="DI317" s="432"/>
      <c r="DJ317" s="432"/>
      <c r="DK317" s="432"/>
      <c r="DL317" s="432"/>
      <c r="DM317" s="432"/>
      <c r="DN317" s="432"/>
      <c r="DO317" s="432"/>
      <c r="DP317" s="432"/>
      <c r="DQ317" s="432"/>
      <c r="DR317" s="432"/>
      <c r="DS317" s="432"/>
      <c r="DT317" s="432"/>
      <c r="DU317" s="432"/>
      <c r="DV317" s="432"/>
      <c r="DW317" s="432"/>
      <c r="DX317" s="432"/>
      <c r="DY317" s="432"/>
      <c r="DZ317" s="432"/>
      <c r="EA317" s="432"/>
      <c r="EB317" s="432"/>
      <c r="EC317" s="432"/>
      <c r="ED317" s="432"/>
      <c r="EE317" s="432"/>
      <c r="EF317" s="432"/>
      <c r="EG317" s="432"/>
      <c r="EH317" s="432"/>
      <c r="EI317" s="432"/>
      <c r="EJ317" s="432"/>
      <c r="EK317" s="432"/>
      <c r="EL317" s="432"/>
      <c r="EM317" s="432"/>
      <c r="EN317" s="432"/>
      <c r="EO317" s="432"/>
      <c r="EP317" s="432"/>
      <c r="EQ317" s="432"/>
      <c r="ER317" s="432"/>
      <c r="ES317" s="432"/>
      <c r="ET317" s="432"/>
      <c r="EU317" s="432"/>
      <c r="EV317" s="432"/>
      <c r="EW317" s="432"/>
      <c r="EX317" s="432"/>
      <c r="EY317" s="432"/>
      <c r="EZ317" s="432"/>
      <c r="FA317" s="432"/>
      <c r="FB317" s="432"/>
      <c r="FC317" s="432"/>
      <c r="FD317" s="432"/>
      <c r="FE317" s="432"/>
      <c r="FF317" s="432"/>
      <c r="FG317" s="432"/>
      <c r="FH317" s="432"/>
      <c r="FI317" s="432"/>
      <c r="FJ317" s="432"/>
      <c r="FK317" s="432"/>
      <c r="FL317" s="432"/>
      <c r="FM317" s="432"/>
      <c r="FN317" s="432"/>
      <c r="FO317" s="432"/>
      <c r="FP317" s="432"/>
      <c r="FQ317" s="432"/>
      <c r="FR317" s="432"/>
      <c r="FS317" s="432"/>
      <c r="FT317" s="432"/>
      <c r="FU317" s="432"/>
      <c r="FV317" s="432"/>
      <c r="FW317" s="432"/>
      <c r="FX317" s="432"/>
      <c r="FY317" s="432"/>
      <c r="FZ317" s="432"/>
      <c r="GA317" s="432"/>
      <c r="GB317" s="432"/>
      <c r="GC317" s="432"/>
      <c r="GD317" s="432"/>
      <c r="GE317" s="432"/>
      <c r="GF317" s="432"/>
      <c r="GG317" s="432"/>
      <c r="GH317" s="432"/>
      <c r="GI317" s="432"/>
      <c r="GJ317" s="432"/>
      <c r="GK317" s="432"/>
      <c r="GL317" s="432"/>
      <c r="GM317" s="432"/>
      <c r="GN317" s="432"/>
      <c r="GO317" s="432"/>
      <c r="GP317" s="432"/>
      <c r="GQ317" s="432"/>
      <c r="GR317" s="432"/>
      <c r="GS317" s="432"/>
      <c r="GT317" s="432"/>
      <c r="GU317" s="432"/>
      <c r="GV317" s="432"/>
      <c r="GW317" s="432"/>
      <c r="GX317" s="432"/>
    </row>
    <row r="318" spans="1:206" s="114" customFormat="1" ht="25.5" hidden="1">
      <c r="A318" s="121" t="str">
        <f t="shared" si="54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5">O318+P318</f>
        <v>0</v>
      </c>
      <c r="O318" s="182"/>
      <c r="P318" s="182"/>
      <c r="Q318" s="436"/>
      <c r="R318" s="436"/>
      <c r="S318" s="438"/>
      <c r="T318" s="436"/>
      <c r="U318" s="436"/>
      <c r="V318" s="436"/>
      <c r="W318" s="432"/>
      <c r="X318" s="432"/>
      <c r="Y318" s="432"/>
      <c r="Z318" s="432"/>
      <c r="AA318" s="432"/>
      <c r="AB318" s="432"/>
      <c r="AC318" s="432"/>
      <c r="AD318" s="432"/>
      <c r="AE318" s="432"/>
      <c r="AF318" s="432"/>
      <c r="AG318" s="432"/>
      <c r="AH318" s="432"/>
      <c r="AI318" s="432"/>
      <c r="AJ318" s="432"/>
      <c r="AK318" s="432"/>
      <c r="AL318" s="432"/>
      <c r="AM318" s="432"/>
      <c r="AN318" s="432"/>
      <c r="AO318" s="432"/>
      <c r="AP318" s="432"/>
      <c r="AQ318" s="432"/>
      <c r="AR318" s="432"/>
      <c r="AS318" s="432"/>
      <c r="AT318" s="432"/>
      <c r="AU318" s="432"/>
      <c r="AV318" s="432"/>
      <c r="AW318" s="432"/>
      <c r="AX318" s="432"/>
      <c r="AY318" s="432"/>
      <c r="AZ318" s="432"/>
      <c r="BA318" s="432"/>
      <c r="BB318" s="432"/>
      <c r="BC318" s="432"/>
      <c r="BD318" s="432"/>
      <c r="BE318" s="432"/>
      <c r="BF318" s="432"/>
      <c r="BG318" s="432"/>
      <c r="BH318" s="432"/>
      <c r="BI318" s="432"/>
      <c r="BJ318" s="432"/>
      <c r="BK318" s="432"/>
      <c r="BL318" s="432"/>
      <c r="BM318" s="432"/>
      <c r="BN318" s="432"/>
      <c r="BO318" s="432"/>
      <c r="BP318" s="432"/>
      <c r="BQ318" s="432"/>
      <c r="BR318" s="432"/>
      <c r="BS318" s="432"/>
      <c r="BT318" s="432"/>
      <c r="BU318" s="432"/>
      <c r="BV318" s="432"/>
      <c r="BW318" s="432"/>
      <c r="BX318" s="432"/>
      <c r="BY318" s="432"/>
      <c r="BZ318" s="432"/>
      <c r="CA318" s="432"/>
      <c r="CB318" s="432"/>
      <c r="CC318" s="432"/>
      <c r="CD318" s="432"/>
      <c r="CE318" s="432"/>
      <c r="CF318" s="432"/>
      <c r="CG318" s="432"/>
      <c r="CH318" s="432"/>
      <c r="CI318" s="432"/>
      <c r="CJ318" s="432"/>
      <c r="CK318" s="432"/>
      <c r="CL318" s="432"/>
      <c r="CM318" s="432"/>
      <c r="CN318" s="432"/>
      <c r="CO318" s="432"/>
      <c r="CP318" s="432"/>
      <c r="CQ318" s="432"/>
      <c r="CR318" s="432"/>
      <c r="CS318" s="432"/>
      <c r="CT318" s="432"/>
      <c r="CU318" s="432"/>
      <c r="CV318" s="432"/>
      <c r="CW318" s="432"/>
      <c r="CX318" s="432"/>
      <c r="CY318" s="432"/>
      <c r="CZ318" s="432"/>
      <c r="DA318" s="432"/>
      <c r="DB318" s="432"/>
      <c r="DC318" s="432"/>
      <c r="DD318" s="432"/>
      <c r="DE318" s="432"/>
      <c r="DF318" s="432"/>
      <c r="DG318" s="432"/>
      <c r="DH318" s="432"/>
      <c r="DI318" s="432"/>
      <c r="DJ318" s="432"/>
      <c r="DK318" s="432"/>
      <c r="DL318" s="432"/>
      <c r="DM318" s="432"/>
      <c r="DN318" s="432"/>
      <c r="DO318" s="432"/>
      <c r="DP318" s="432"/>
      <c r="DQ318" s="432"/>
      <c r="DR318" s="432"/>
      <c r="DS318" s="432"/>
      <c r="DT318" s="432"/>
      <c r="DU318" s="432"/>
      <c r="DV318" s="432"/>
      <c r="DW318" s="432"/>
      <c r="DX318" s="432"/>
      <c r="DY318" s="432"/>
      <c r="DZ318" s="432"/>
      <c r="EA318" s="432"/>
      <c r="EB318" s="432"/>
      <c r="EC318" s="432"/>
      <c r="ED318" s="432"/>
      <c r="EE318" s="432"/>
      <c r="EF318" s="432"/>
      <c r="EG318" s="432"/>
      <c r="EH318" s="432"/>
      <c r="EI318" s="432"/>
      <c r="EJ318" s="432"/>
      <c r="EK318" s="432"/>
      <c r="EL318" s="432"/>
      <c r="EM318" s="432"/>
      <c r="EN318" s="432"/>
      <c r="EO318" s="432"/>
      <c r="EP318" s="432"/>
      <c r="EQ318" s="432"/>
      <c r="ER318" s="432"/>
      <c r="ES318" s="432"/>
      <c r="ET318" s="432"/>
      <c r="EU318" s="432"/>
      <c r="EV318" s="432"/>
      <c r="EW318" s="432"/>
      <c r="EX318" s="432"/>
      <c r="EY318" s="432"/>
      <c r="EZ318" s="432"/>
      <c r="FA318" s="432"/>
      <c r="FB318" s="432"/>
      <c r="FC318" s="432"/>
      <c r="FD318" s="432"/>
      <c r="FE318" s="432"/>
      <c r="FF318" s="432"/>
      <c r="FG318" s="432"/>
      <c r="FH318" s="432"/>
      <c r="FI318" s="432"/>
      <c r="FJ318" s="432"/>
      <c r="FK318" s="432"/>
      <c r="FL318" s="432"/>
      <c r="FM318" s="432"/>
      <c r="FN318" s="432"/>
      <c r="FO318" s="432"/>
      <c r="FP318" s="432"/>
      <c r="FQ318" s="432"/>
      <c r="FR318" s="432"/>
      <c r="FS318" s="432"/>
      <c r="FT318" s="432"/>
      <c r="FU318" s="432"/>
      <c r="FV318" s="432"/>
      <c r="FW318" s="432"/>
      <c r="FX318" s="432"/>
      <c r="FY318" s="432"/>
      <c r="FZ318" s="432"/>
      <c r="GA318" s="432"/>
      <c r="GB318" s="432"/>
      <c r="GC318" s="432"/>
      <c r="GD318" s="432"/>
      <c r="GE318" s="432"/>
      <c r="GF318" s="432"/>
      <c r="GG318" s="432"/>
      <c r="GH318" s="432"/>
      <c r="GI318" s="432"/>
      <c r="GJ318" s="432"/>
      <c r="GK318" s="432"/>
      <c r="GL318" s="432"/>
      <c r="GM318" s="432"/>
      <c r="GN318" s="432"/>
      <c r="GO318" s="432"/>
      <c r="GP318" s="432"/>
      <c r="GQ318" s="432"/>
      <c r="GR318" s="432"/>
      <c r="GS318" s="432"/>
      <c r="GT318" s="432"/>
      <c r="GU318" s="432"/>
      <c r="GV318" s="432"/>
      <c r="GW318" s="432"/>
      <c r="GX318" s="432"/>
    </row>
    <row r="319" spans="1:206" s="114" customFormat="1" hidden="1">
      <c r="A319" s="121" t="str">
        <f t="shared" ref="A319:A373" si="56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436"/>
      <c r="R319" s="436"/>
      <c r="S319" s="438"/>
      <c r="T319" s="436"/>
      <c r="U319" s="436"/>
      <c r="V319" s="436"/>
      <c r="W319" s="432"/>
      <c r="X319" s="432"/>
      <c r="Y319" s="432"/>
      <c r="Z319" s="432"/>
      <c r="AA319" s="432"/>
      <c r="AB319" s="432"/>
      <c r="AC319" s="432"/>
      <c r="AD319" s="432"/>
      <c r="AE319" s="432"/>
      <c r="AF319" s="432"/>
      <c r="AG319" s="432"/>
      <c r="AH319" s="432"/>
      <c r="AI319" s="432"/>
      <c r="AJ319" s="432"/>
      <c r="AK319" s="432"/>
      <c r="AL319" s="432"/>
      <c r="AM319" s="432"/>
      <c r="AN319" s="432"/>
      <c r="AO319" s="432"/>
      <c r="AP319" s="432"/>
      <c r="AQ319" s="432"/>
      <c r="AR319" s="432"/>
      <c r="AS319" s="432"/>
      <c r="AT319" s="432"/>
      <c r="AU319" s="432"/>
      <c r="AV319" s="432"/>
      <c r="AW319" s="432"/>
      <c r="AX319" s="432"/>
      <c r="AY319" s="432"/>
      <c r="AZ319" s="432"/>
      <c r="BA319" s="432"/>
      <c r="BB319" s="432"/>
      <c r="BC319" s="432"/>
      <c r="BD319" s="432"/>
      <c r="BE319" s="432"/>
      <c r="BF319" s="432"/>
      <c r="BG319" s="432"/>
      <c r="BH319" s="432"/>
      <c r="BI319" s="432"/>
      <c r="BJ319" s="432"/>
      <c r="BK319" s="432"/>
      <c r="BL319" s="432"/>
      <c r="BM319" s="432"/>
      <c r="BN319" s="432"/>
      <c r="BO319" s="432"/>
      <c r="BP319" s="432"/>
      <c r="BQ319" s="432"/>
      <c r="BR319" s="432"/>
      <c r="BS319" s="432"/>
      <c r="BT319" s="432"/>
      <c r="BU319" s="432"/>
      <c r="BV319" s="432"/>
      <c r="BW319" s="432"/>
      <c r="BX319" s="432"/>
      <c r="BY319" s="432"/>
      <c r="BZ319" s="432"/>
      <c r="CA319" s="432"/>
      <c r="CB319" s="432"/>
      <c r="CC319" s="432"/>
      <c r="CD319" s="432"/>
      <c r="CE319" s="432"/>
      <c r="CF319" s="432"/>
      <c r="CG319" s="432"/>
      <c r="CH319" s="432"/>
      <c r="CI319" s="432"/>
      <c r="CJ319" s="432"/>
      <c r="CK319" s="432"/>
      <c r="CL319" s="432"/>
      <c r="CM319" s="432"/>
      <c r="CN319" s="432"/>
      <c r="CO319" s="432"/>
      <c r="CP319" s="432"/>
      <c r="CQ319" s="432"/>
      <c r="CR319" s="432"/>
      <c r="CS319" s="432"/>
      <c r="CT319" s="432"/>
      <c r="CU319" s="432"/>
      <c r="CV319" s="432"/>
      <c r="CW319" s="432"/>
      <c r="CX319" s="432"/>
      <c r="CY319" s="432"/>
      <c r="CZ319" s="432"/>
      <c r="DA319" s="432"/>
      <c r="DB319" s="432"/>
      <c r="DC319" s="432"/>
      <c r="DD319" s="432"/>
      <c r="DE319" s="432"/>
      <c r="DF319" s="432"/>
      <c r="DG319" s="432"/>
      <c r="DH319" s="432"/>
      <c r="DI319" s="432"/>
      <c r="DJ319" s="432"/>
      <c r="DK319" s="432"/>
      <c r="DL319" s="432"/>
      <c r="DM319" s="432"/>
      <c r="DN319" s="432"/>
      <c r="DO319" s="432"/>
      <c r="DP319" s="432"/>
      <c r="DQ319" s="432"/>
      <c r="DR319" s="432"/>
      <c r="DS319" s="432"/>
      <c r="DT319" s="432"/>
      <c r="DU319" s="432"/>
      <c r="DV319" s="432"/>
      <c r="DW319" s="432"/>
      <c r="DX319" s="432"/>
      <c r="DY319" s="432"/>
      <c r="DZ319" s="432"/>
      <c r="EA319" s="432"/>
      <c r="EB319" s="432"/>
      <c r="EC319" s="432"/>
      <c r="ED319" s="432"/>
      <c r="EE319" s="432"/>
      <c r="EF319" s="432"/>
      <c r="EG319" s="432"/>
      <c r="EH319" s="432"/>
      <c r="EI319" s="432"/>
      <c r="EJ319" s="432"/>
      <c r="EK319" s="432"/>
      <c r="EL319" s="432"/>
      <c r="EM319" s="432"/>
      <c r="EN319" s="432"/>
      <c r="EO319" s="432"/>
      <c r="EP319" s="432"/>
      <c r="EQ319" s="432"/>
      <c r="ER319" s="432"/>
      <c r="ES319" s="432"/>
      <c r="ET319" s="432"/>
      <c r="EU319" s="432"/>
      <c r="EV319" s="432"/>
      <c r="EW319" s="432"/>
      <c r="EX319" s="432"/>
      <c r="EY319" s="432"/>
      <c r="EZ319" s="432"/>
      <c r="FA319" s="432"/>
      <c r="FB319" s="432"/>
      <c r="FC319" s="432"/>
      <c r="FD319" s="432"/>
      <c r="FE319" s="432"/>
      <c r="FF319" s="432"/>
      <c r="FG319" s="432"/>
      <c r="FH319" s="432"/>
      <c r="FI319" s="432"/>
      <c r="FJ319" s="432"/>
      <c r="FK319" s="432"/>
      <c r="FL319" s="432"/>
      <c r="FM319" s="432"/>
      <c r="FN319" s="432"/>
      <c r="FO319" s="432"/>
      <c r="FP319" s="432"/>
      <c r="FQ319" s="432"/>
      <c r="FR319" s="432"/>
      <c r="FS319" s="432"/>
      <c r="FT319" s="432"/>
      <c r="FU319" s="432"/>
      <c r="FV319" s="432"/>
      <c r="FW319" s="432"/>
      <c r="FX319" s="432"/>
      <c r="FY319" s="432"/>
      <c r="FZ319" s="432"/>
      <c r="GA319" s="432"/>
      <c r="GB319" s="432"/>
      <c r="GC319" s="432"/>
      <c r="GD319" s="432"/>
      <c r="GE319" s="432"/>
      <c r="GF319" s="432"/>
      <c r="GG319" s="432"/>
      <c r="GH319" s="432"/>
      <c r="GI319" s="432"/>
      <c r="GJ319" s="432"/>
      <c r="GK319" s="432"/>
      <c r="GL319" s="432"/>
      <c r="GM319" s="432"/>
      <c r="GN319" s="432"/>
      <c r="GO319" s="432"/>
      <c r="GP319" s="432"/>
      <c r="GQ319" s="432"/>
      <c r="GR319" s="432"/>
      <c r="GS319" s="432"/>
      <c r="GT319" s="432"/>
      <c r="GU319" s="432"/>
      <c r="GV319" s="432"/>
      <c r="GW319" s="432"/>
      <c r="GX319" s="432"/>
    </row>
    <row r="320" spans="1:206" hidden="1">
      <c r="A320" s="121" t="str">
        <f t="shared" si="56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436"/>
      <c r="R320" s="436"/>
      <c r="S320" s="438"/>
      <c r="T320" s="436"/>
      <c r="U320" s="436"/>
      <c r="V320" s="436"/>
    </row>
    <row r="321" spans="1:231" s="181" customFormat="1" hidden="1">
      <c r="A321" s="121" t="str">
        <f t="shared" si="56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436"/>
      <c r="R321" s="436"/>
      <c r="S321" s="438"/>
      <c r="T321" s="436"/>
      <c r="U321" s="436"/>
      <c r="V321" s="436"/>
      <c r="W321" s="432"/>
      <c r="X321" s="432"/>
      <c r="Y321" s="432"/>
      <c r="Z321" s="432"/>
      <c r="AA321" s="432"/>
      <c r="AB321" s="432"/>
      <c r="AC321" s="432"/>
      <c r="AD321" s="432"/>
      <c r="AE321" s="432"/>
      <c r="AF321" s="432"/>
      <c r="AG321" s="432"/>
      <c r="AH321" s="432"/>
      <c r="AI321" s="432"/>
      <c r="AJ321" s="432"/>
      <c r="AK321" s="432"/>
      <c r="AL321" s="432"/>
      <c r="AM321" s="432"/>
      <c r="AN321" s="432"/>
      <c r="AO321" s="432"/>
      <c r="AP321" s="432"/>
      <c r="AQ321" s="432"/>
      <c r="AR321" s="432"/>
      <c r="AS321" s="432"/>
      <c r="AT321" s="432"/>
      <c r="AU321" s="432"/>
      <c r="AV321" s="432"/>
      <c r="AW321" s="432"/>
      <c r="AX321" s="432"/>
      <c r="AY321" s="432"/>
      <c r="AZ321" s="432"/>
      <c r="BA321" s="432"/>
      <c r="BB321" s="432"/>
      <c r="BC321" s="432"/>
      <c r="BD321" s="432"/>
      <c r="BE321" s="432"/>
      <c r="BF321" s="432"/>
      <c r="BG321" s="432"/>
      <c r="BH321" s="432"/>
      <c r="BI321" s="432"/>
      <c r="BJ321" s="432"/>
      <c r="BK321" s="432"/>
      <c r="BL321" s="432"/>
      <c r="BM321" s="432"/>
      <c r="BN321" s="432"/>
      <c r="BO321" s="432"/>
      <c r="BP321" s="432"/>
      <c r="BQ321" s="432"/>
      <c r="BR321" s="432"/>
      <c r="BS321" s="432"/>
      <c r="BT321" s="432"/>
      <c r="BU321" s="432"/>
      <c r="BV321" s="432"/>
      <c r="BW321" s="432"/>
      <c r="BX321" s="432"/>
      <c r="BY321" s="432"/>
      <c r="BZ321" s="432"/>
      <c r="CA321" s="432"/>
      <c r="CB321" s="432"/>
      <c r="CC321" s="432"/>
      <c r="CD321" s="432"/>
      <c r="CE321" s="432"/>
      <c r="CF321" s="432"/>
      <c r="CG321" s="432"/>
      <c r="CH321" s="432"/>
      <c r="CI321" s="432"/>
      <c r="CJ321" s="432"/>
      <c r="CK321" s="432"/>
      <c r="CL321" s="432"/>
      <c r="CM321" s="432"/>
      <c r="CN321" s="432"/>
      <c r="CO321" s="432"/>
      <c r="CP321" s="432"/>
      <c r="CQ321" s="432"/>
      <c r="CR321" s="432"/>
      <c r="CS321" s="432"/>
      <c r="CT321" s="432"/>
      <c r="CU321" s="432"/>
      <c r="CV321" s="432"/>
      <c r="CW321" s="432"/>
      <c r="CX321" s="432"/>
      <c r="CY321" s="432"/>
      <c r="CZ321" s="432"/>
      <c r="DA321" s="432"/>
      <c r="DB321" s="432"/>
      <c r="DC321" s="432"/>
      <c r="DD321" s="432"/>
      <c r="DE321" s="432"/>
      <c r="DF321" s="432"/>
      <c r="DG321" s="432"/>
      <c r="DH321" s="432"/>
      <c r="DI321" s="432"/>
      <c r="DJ321" s="432"/>
      <c r="DK321" s="432"/>
      <c r="DL321" s="432"/>
      <c r="DM321" s="432"/>
      <c r="DN321" s="432"/>
      <c r="DO321" s="432"/>
      <c r="DP321" s="432"/>
      <c r="DQ321" s="432"/>
      <c r="DR321" s="432"/>
      <c r="DS321" s="432"/>
      <c r="DT321" s="432"/>
      <c r="DU321" s="432"/>
      <c r="DV321" s="432"/>
      <c r="DW321" s="432"/>
      <c r="DX321" s="432"/>
      <c r="DY321" s="432"/>
      <c r="DZ321" s="432"/>
      <c r="EA321" s="432"/>
      <c r="EB321" s="432"/>
      <c r="EC321" s="432"/>
      <c r="ED321" s="432"/>
      <c r="EE321" s="432"/>
      <c r="EF321" s="432"/>
      <c r="EG321" s="432"/>
      <c r="EH321" s="432"/>
      <c r="EI321" s="432"/>
      <c r="EJ321" s="432"/>
      <c r="EK321" s="432"/>
      <c r="EL321" s="432"/>
      <c r="EM321" s="432"/>
      <c r="EN321" s="432"/>
      <c r="EO321" s="432"/>
      <c r="EP321" s="432"/>
      <c r="EQ321" s="432"/>
      <c r="ER321" s="432"/>
      <c r="ES321" s="432"/>
      <c r="ET321" s="432"/>
      <c r="EU321" s="432"/>
      <c r="EV321" s="432"/>
      <c r="EW321" s="432"/>
      <c r="EX321" s="432"/>
      <c r="EY321" s="432"/>
      <c r="EZ321" s="432"/>
      <c r="FA321" s="432"/>
      <c r="FB321" s="432"/>
      <c r="FC321" s="432"/>
      <c r="FD321" s="432"/>
      <c r="FE321" s="432"/>
      <c r="FF321" s="432"/>
      <c r="FG321" s="432"/>
      <c r="FH321" s="432"/>
      <c r="FI321" s="432"/>
      <c r="FJ321" s="432"/>
      <c r="FK321" s="432"/>
      <c r="FL321" s="432"/>
      <c r="FM321" s="432"/>
      <c r="FN321" s="432"/>
      <c r="FO321" s="432"/>
      <c r="FP321" s="432"/>
      <c r="FQ321" s="432"/>
      <c r="FR321" s="432"/>
      <c r="FS321" s="432"/>
      <c r="FT321" s="432"/>
      <c r="FU321" s="432"/>
      <c r="FV321" s="432"/>
      <c r="FW321" s="432"/>
      <c r="FX321" s="432"/>
      <c r="FY321" s="432"/>
      <c r="FZ321" s="432"/>
      <c r="GA321" s="432"/>
      <c r="GB321" s="432"/>
      <c r="GC321" s="432"/>
      <c r="GD321" s="432"/>
      <c r="GE321" s="432"/>
      <c r="GF321" s="432"/>
      <c r="GG321" s="432"/>
      <c r="GH321" s="432"/>
      <c r="GI321" s="432"/>
      <c r="GJ321" s="432"/>
      <c r="GK321" s="432"/>
      <c r="GL321" s="432"/>
      <c r="GM321" s="432"/>
      <c r="GN321" s="432"/>
      <c r="GO321" s="432"/>
      <c r="GP321" s="432"/>
      <c r="GQ321" s="432"/>
      <c r="GR321" s="432"/>
      <c r="GS321" s="432"/>
      <c r="GT321" s="432"/>
      <c r="GU321" s="432"/>
      <c r="GV321" s="432"/>
      <c r="GW321" s="432"/>
      <c r="GX321" s="432"/>
    </row>
    <row r="322" spans="1:231" hidden="1">
      <c r="A322" s="121" t="str">
        <f t="shared" si="56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436"/>
      <c r="R322" s="436"/>
      <c r="S322" s="438"/>
      <c r="T322" s="436"/>
      <c r="U322" s="436"/>
      <c r="V322" s="436"/>
      <c r="DC322" s="440"/>
      <c r="DD322" s="440"/>
      <c r="DE322" s="440"/>
      <c r="DF322" s="440"/>
      <c r="DG322" s="440"/>
      <c r="DO322" s="440"/>
      <c r="DP322" s="440"/>
      <c r="DQ322" s="440"/>
      <c r="DR322" s="440"/>
      <c r="DS322" s="440"/>
      <c r="EA322" s="440"/>
      <c r="EB322" s="440"/>
      <c r="EC322" s="440"/>
      <c r="ED322" s="440"/>
      <c r="EE322" s="440"/>
      <c r="EM322" s="440"/>
      <c r="EN322" s="440"/>
      <c r="EO322" s="440"/>
      <c r="EP322" s="440"/>
      <c r="EQ322" s="440"/>
      <c r="EY322" s="440"/>
      <c r="EZ322" s="440"/>
      <c r="FA322" s="440"/>
      <c r="FB322" s="440"/>
      <c r="FC322" s="440"/>
      <c r="FK322" s="440"/>
      <c r="FL322" s="440"/>
      <c r="FM322" s="440"/>
      <c r="FN322" s="440"/>
      <c r="FO322" s="440"/>
      <c r="FW322" s="440"/>
      <c r="FX322" s="440"/>
      <c r="FY322" s="440"/>
      <c r="FZ322" s="440"/>
      <c r="GA322" s="440"/>
      <c r="GI322" s="440"/>
      <c r="GJ322" s="440"/>
      <c r="GK322" s="440"/>
      <c r="GL322" s="440"/>
      <c r="GM322" s="440"/>
      <c r="GU322" s="440"/>
      <c r="GV322" s="440"/>
      <c r="GW322" s="440"/>
      <c r="GX322" s="440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 hidden="1">
      <c r="A323" s="121" t="str">
        <f t="shared" si="56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>+O325+O335+O337+O360</f>
        <v>0</v>
      </c>
      <c r="P323" s="191">
        <f>+P325+P335+P337+P360</f>
        <v>0</v>
      </c>
      <c r="Q323" s="436"/>
      <c r="R323" s="436"/>
      <c r="S323" s="438"/>
      <c r="T323" s="436"/>
      <c r="U323" s="436"/>
      <c r="V323" s="436"/>
      <c r="W323" s="432"/>
      <c r="X323" s="432"/>
      <c r="Y323" s="432"/>
      <c r="Z323" s="432"/>
      <c r="AA323" s="432"/>
      <c r="AB323" s="432"/>
      <c r="AC323" s="432"/>
      <c r="AD323" s="432"/>
      <c r="AE323" s="432"/>
      <c r="AF323" s="432"/>
      <c r="AG323" s="432"/>
      <c r="AH323" s="432"/>
      <c r="AI323" s="432"/>
      <c r="AJ323" s="432"/>
      <c r="AK323" s="432"/>
      <c r="AL323" s="432"/>
      <c r="AM323" s="432"/>
      <c r="AN323" s="432"/>
      <c r="AO323" s="432"/>
      <c r="AP323" s="432"/>
      <c r="AQ323" s="432"/>
      <c r="AR323" s="432"/>
      <c r="AS323" s="432"/>
      <c r="AT323" s="432"/>
      <c r="AU323" s="432"/>
      <c r="AV323" s="432"/>
      <c r="AW323" s="432"/>
      <c r="AX323" s="432"/>
      <c r="AY323" s="432"/>
      <c r="AZ323" s="432"/>
      <c r="BA323" s="432"/>
      <c r="BB323" s="432"/>
      <c r="BC323" s="432"/>
      <c r="BD323" s="432"/>
      <c r="BE323" s="432"/>
      <c r="BF323" s="432"/>
      <c r="BG323" s="432"/>
      <c r="BH323" s="432"/>
      <c r="BI323" s="432"/>
      <c r="BJ323" s="432"/>
      <c r="BK323" s="432"/>
      <c r="BL323" s="432"/>
      <c r="BM323" s="432"/>
      <c r="BN323" s="432"/>
      <c r="BO323" s="432"/>
      <c r="BP323" s="432"/>
      <c r="BQ323" s="432"/>
      <c r="BR323" s="432"/>
      <c r="BS323" s="432"/>
      <c r="BT323" s="432"/>
      <c r="BU323" s="432"/>
      <c r="BV323" s="432"/>
      <c r="BW323" s="432"/>
      <c r="BX323" s="432"/>
      <c r="BY323" s="432"/>
      <c r="BZ323" s="432"/>
      <c r="CA323" s="432"/>
      <c r="CB323" s="432"/>
      <c r="CC323" s="432"/>
      <c r="CD323" s="432"/>
      <c r="CE323" s="432"/>
      <c r="CF323" s="432"/>
      <c r="CG323" s="432"/>
      <c r="CH323" s="432"/>
      <c r="CI323" s="432"/>
      <c r="CJ323" s="432"/>
      <c r="CK323" s="432"/>
      <c r="CL323" s="432"/>
      <c r="CM323" s="432"/>
      <c r="CN323" s="432"/>
      <c r="CO323" s="432"/>
      <c r="CP323" s="432"/>
      <c r="CQ323" s="432"/>
      <c r="CR323" s="432"/>
      <c r="CS323" s="432"/>
      <c r="CT323" s="432"/>
      <c r="CU323" s="432"/>
      <c r="CV323" s="432"/>
      <c r="CW323" s="432"/>
      <c r="CX323" s="432"/>
      <c r="CY323" s="432"/>
      <c r="CZ323" s="432"/>
      <c r="DA323" s="432"/>
      <c r="DB323" s="432"/>
      <c r="DC323" s="432"/>
      <c r="DD323" s="432"/>
      <c r="DE323" s="432"/>
      <c r="DF323" s="432"/>
      <c r="DG323" s="432"/>
      <c r="DH323" s="432"/>
      <c r="DI323" s="432"/>
      <c r="DJ323" s="432"/>
      <c r="DK323" s="432"/>
      <c r="DL323" s="432"/>
      <c r="DM323" s="432"/>
      <c r="DN323" s="432"/>
      <c r="DO323" s="432"/>
      <c r="DP323" s="432"/>
      <c r="DQ323" s="432"/>
      <c r="DR323" s="432"/>
      <c r="DS323" s="432"/>
      <c r="DT323" s="432"/>
      <c r="DU323" s="432"/>
      <c r="DV323" s="432"/>
      <c r="DW323" s="432"/>
      <c r="DX323" s="432"/>
      <c r="DY323" s="432"/>
      <c r="DZ323" s="432"/>
      <c r="EA323" s="432"/>
      <c r="EB323" s="432"/>
      <c r="EC323" s="432"/>
      <c r="ED323" s="432"/>
      <c r="EE323" s="432"/>
      <c r="EF323" s="432"/>
      <c r="EG323" s="432"/>
      <c r="EH323" s="432"/>
      <c r="EI323" s="432"/>
      <c r="EJ323" s="432"/>
      <c r="EK323" s="432"/>
      <c r="EL323" s="432"/>
      <c r="EM323" s="432"/>
      <c r="EN323" s="432"/>
      <c r="EO323" s="432"/>
      <c r="EP323" s="432"/>
      <c r="EQ323" s="432"/>
      <c r="ER323" s="432"/>
      <c r="ES323" s="432"/>
      <c r="ET323" s="432"/>
      <c r="EU323" s="432"/>
      <c r="EV323" s="432"/>
      <c r="EW323" s="432"/>
      <c r="EX323" s="432"/>
      <c r="EY323" s="432"/>
      <c r="EZ323" s="432"/>
      <c r="FA323" s="432"/>
      <c r="FB323" s="432"/>
      <c r="FC323" s="432"/>
      <c r="FD323" s="432"/>
      <c r="FE323" s="432"/>
      <c r="FF323" s="432"/>
      <c r="FG323" s="432"/>
      <c r="FH323" s="432"/>
      <c r="FI323" s="432"/>
      <c r="FJ323" s="432"/>
      <c r="FK323" s="432"/>
      <c r="FL323" s="432"/>
      <c r="FM323" s="432"/>
      <c r="FN323" s="432"/>
      <c r="FO323" s="432"/>
      <c r="FP323" s="432"/>
      <c r="FQ323" s="432"/>
      <c r="FR323" s="432"/>
      <c r="FS323" s="432"/>
      <c r="FT323" s="432"/>
      <c r="FU323" s="432"/>
      <c r="FV323" s="432"/>
      <c r="FW323" s="432"/>
      <c r="FX323" s="432"/>
      <c r="FY323" s="432"/>
      <c r="FZ323" s="432"/>
      <c r="GA323" s="432"/>
      <c r="GB323" s="432"/>
      <c r="GC323" s="432"/>
      <c r="GD323" s="432"/>
      <c r="GE323" s="432"/>
      <c r="GF323" s="432"/>
      <c r="GG323" s="432"/>
      <c r="GH323" s="432"/>
      <c r="GI323" s="432"/>
      <c r="GJ323" s="432"/>
      <c r="GK323" s="432"/>
      <c r="GL323" s="432"/>
      <c r="GM323" s="432"/>
      <c r="GN323" s="432"/>
      <c r="GO323" s="432"/>
      <c r="GP323" s="432"/>
      <c r="GQ323" s="432"/>
      <c r="GR323" s="432"/>
      <c r="GS323" s="432"/>
      <c r="GT323" s="432"/>
      <c r="GU323" s="432"/>
      <c r="GV323" s="432"/>
      <c r="GW323" s="432"/>
      <c r="GX323" s="432"/>
    </row>
    <row r="324" spans="1:231" hidden="1">
      <c r="A324" s="121" t="str">
        <f t="shared" si="56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436"/>
      <c r="R324" s="436"/>
      <c r="S324" s="438"/>
      <c r="T324" s="436"/>
      <c r="U324" s="436"/>
      <c r="V324" s="436"/>
    </row>
    <row r="325" spans="1:231" s="155" customFormat="1" hidden="1">
      <c r="A325" s="121" t="str">
        <f t="shared" si="56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436"/>
      <c r="R325" s="436"/>
      <c r="S325" s="438"/>
      <c r="T325" s="436"/>
      <c r="U325" s="436"/>
      <c r="V325" s="436"/>
      <c r="W325" s="432"/>
      <c r="X325" s="432"/>
      <c r="Y325" s="432"/>
      <c r="Z325" s="432"/>
      <c r="AA325" s="432"/>
      <c r="AB325" s="432"/>
      <c r="AC325" s="432"/>
      <c r="AD325" s="432"/>
      <c r="AE325" s="432"/>
      <c r="AF325" s="432"/>
      <c r="AG325" s="432"/>
      <c r="AH325" s="432"/>
      <c r="AI325" s="432"/>
      <c r="AJ325" s="432"/>
      <c r="AK325" s="432"/>
      <c r="AL325" s="432"/>
      <c r="AM325" s="432"/>
      <c r="AN325" s="432"/>
      <c r="AO325" s="432"/>
      <c r="AP325" s="432"/>
      <c r="AQ325" s="432"/>
      <c r="AR325" s="432"/>
      <c r="AS325" s="432"/>
      <c r="AT325" s="432"/>
      <c r="AU325" s="432"/>
      <c r="AV325" s="432"/>
      <c r="AW325" s="432"/>
      <c r="AX325" s="432"/>
      <c r="AY325" s="432"/>
      <c r="AZ325" s="432"/>
      <c r="BA325" s="432"/>
      <c r="BB325" s="432"/>
      <c r="BC325" s="432"/>
      <c r="BD325" s="432"/>
      <c r="BE325" s="432"/>
      <c r="BF325" s="432"/>
      <c r="BG325" s="432"/>
      <c r="BH325" s="432"/>
      <c r="BI325" s="432"/>
      <c r="BJ325" s="432"/>
      <c r="BK325" s="432"/>
      <c r="BL325" s="432"/>
      <c r="BM325" s="432"/>
      <c r="BN325" s="432"/>
      <c r="BO325" s="432"/>
      <c r="BP325" s="432"/>
      <c r="BQ325" s="432"/>
      <c r="BR325" s="432"/>
      <c r="BS325" s="432"/>
      <c r="BT325" s="432"/>
      <c r="BU325" s="432"/>
      <c r="BV325" s="432"/>
      <c r="BW325" s="432"/>
      <c r="BX325" s="432"/>
      <c r="BY325" s="432"/>
      <c r="BZ325" s="432"/>
      <c r="CA325" s="432"/>
      <c r="CB325" s="432"/>
      <c r="CC325" s="432"/>
      <c r="CD325" s="432"/>
      <c r="CE325" s="432"/>
      <c r="CF325" s="432"/>
      <c r="CG325" s="432"/>
      <c r="CH325" s="432"/>
      <c r="CI325" s="432"/>
      <c r="CJ325" s="432"/>
      <c r="CK325" s="432"/>
      <c r="CL325" s="432"/>
      <c r="CM325" s="432"/>
      <c r="CN325" s="432"/>
      <c r="CO325" s="432"/>
      <c r="CP325" s="432"/>
      <c r="CQ325" s="432"/>
      <c r="CR325" s="432"/>
      <c r="CS325" s="432"/>
      <c r="CT325" s="432"/>
      <c r="CU325" s="432"/>
      <c r="CV325" s="432"/>
      <c r="CW325" s="432"/>
      <c r="CX325" s="432"/>
      <c r="CY325" s="432"/>
      <c r="CZ325" s="432"/>
      <c r="DA325" s="432"/>
      <c r="DB325" s="432"/>
      <c r="DC325" s="432"/>
      <c r="DD325" s="432"/>
      <c r="DE325" s="432"/>
      <c r="DF325" s="432"/>
      <c r="DG325" s="432"/>
      <c r="DH325" s="432"/>
      <c r="DI325" s="432"/>
      <c r="DJ325" s="432"/>
      <c r="DK325" s="432"/>
      <c r="DL325" s="432"/>
      <c r="DM325" s="432"/>
      <c r="DN325" s="432"/>
      <c r="DO325" s="432"/>
      <c r="DP325" s="432"/>
      <c r="DQ325" s="432"/>
      <c r="DR325" s="432"/>
      <c r="DS325" s="432"/>
      <c r="DT325" s="432"/>
      <c r="DU325" s="432"/>
      <c r="DV325" s="432"/>
      <c r="DW325" s="432"/>
      <c r="DX325" s="432"/>
      <c r="DY325" s="432"/>
      <c r="DZ325" s="432"/>
      <c r="EA325" s="432"/>
      <c r="EB325" s="432"/>
      <c r="EC325" s="432"/>
      <c r="ED325" s="432"/>
      <c r="EE325" s="432"/>
      <c r="EF325" s="432"/>
      <c r="EG325" s="432"/>
      <c r="EH325" s="432"/>
      <c r="EI325" s="432"/>
      <c r="EJ325" s="432"/>
      <c r="EK325" s="432"/>
      <c r="EL325" s="432"/>
      <c r="EM325" s="432"/>
      <c r="EN325" s="432"/>
      <c r="EO325" s="432"/>
      <c r="EP325" s="432"/>
      <c r="EQ325" s="432"/>
      <c r="ER325" s="432"/>
      <c r="ES325" s="432"/>
      <c r="ET325" s="432"/>
      <c r="EU325" s="432"/>
      <c r="EV325" s="432"/>
      <c r="EW325" s="432"/>
      <c r="EX325" s="432"/>
      <c r="EY325" s="432"/>
      <c r="EZ325" s="432"/>
      <c r="FA325" s="432"/>
      <c r="FB325" s="432"/>
      <c r="FC325" s="432"/>
      <c r="FD325" s="432"/>
      <c r="FE325" s="432"/>
      <c r="FF325" s="432"/>
      <c r="FG325" s="432"/>
      <c r="FH325" s="432"/>
      <c r="FI325" s="432"/>
      <c r="FJ325" s="432"/>
      <c r="FK325" s="432"/>
      <c r="FL325" s="432"/>
      <c r="FM325" s="432"/>
      <c r="FN325" s="432"/>
      <c r="FO325" s="432"/>
      <c r="FP325" s="432"/>
      <c r="FQ325" s="432"/>
      <c r="FR325" s="432"/>
      <c r="FS325" s="432"/>
      <c r="FT325" s="432"/>
      <c r="FU325" s="432"/>
      <c r="FV325" s="432"/>
      <c r="FW325" s="432"/>
      <c r="FX325" s="432"/>
      <c r="FY325" s="432"/>
      <c r="FZ325" s="432"/>
      <c r="GA325" s="432"/>
      <c r="GB325" s="432"/>
      <c r="GC325" s="432"/>
      <c r="GD325" s="432"/>
      <c r="GE325" s="432"/>
      <c r="GF325" s="432"/>
      <c r="GG325" s="432"/>
      <c r="GH325" s="432"/>
      <c r="GI325" s="432"/>
      <c r="GJ325" s="432"/>
      <c r="GK325" s="432"/>
      <c r="GL325" s="432"/>
      <c r="GM325" s="432"/>
      <c r="GN325" s="432"/>
      <c r="GO325" s="432"/>
      <c r="GP325" s="432"/>
      <c r="GQ325" s="432"/>
      <c r="GR325" s="432"/>
      <c r="GS325" s="432"/>
      <c r="GT325" s="432"/>
      <c r="GU325" s="432"/>
      <c r="GV325" s="432"/>
      <c r="GW325" s="432"/>
      <c r="GX325" s="432"/>
    </row>
    <row r="326" spans="1:231" hidden="1">
      <c r="A326" s="121" t="str">
        <f t="shared" si="56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/>
      <c r="Q326" s="436"/>
      <c r="R326" s="436"/>
      <c r="S326" s="438"/>
      <c r="T326" s="436"/>
      <c r="U326" s="436"/>
      <c r="V326" s="436"/>
    </row>
    <row r="327" spans="1:231" ht="25.5" hidden="1">
      <c r="A327" s="121" t="str">
        <f t="shared" si="56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436"/>
      <c r="R327" s="436"/>
      <c r="S327" s="438"/>
      <c r="T327" s="436"/>
      <c r="U327" s="436"/>
      <c r="V327" s="436"/>
    </row>
    <row r="328" spans="1:231" s="114" customFormat="1" hidden="1">
      <c r="A328" s="121" t="str">
        <f t="shared" si="56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436"/>
      <c r="R328" s="436"/>
      <c r="S328" s="438"/>
      <c r="T328" s="436"/>
      <c r="U328" s="436"/>
      <c r="V328" s="436"/>
      <c r="W328" s="432"/>
      <c r="X328" s="432"/>
      <c r="Y328" s="432"/>
      <c r="Z328" s="432"/>
      <c r="AA328" s="432"/>
      <c r="AB328" s="432"/>
      <c r="AC328" s="432"/>
      <c r="AD328" s="432"/>
      <c r="AE328" s="432"/>
      <c r="AF328" s="432"/>
      <c r="AG328" s="432"/>
      <c r="AH328" s="432"/>
      <c r="AI328" s="432"/>
      <c r="AJ328" s="432"/>
      <c r="AK328" s="432"/>
      <c r="AL328" s="432"/>
      <c r="AM328" s="432"/>
      <c r="AN328" s="432"/>
      <c r="AO328" s="432"/>
      <c r="AP328" s="432"/>
      <c r="AQ328" s="432"/>
      <c r="AR328" s="432"/>
      <c r="AS328" s="432"/>
      <c r="AT328" s="432"/>
      <c r="AU328" s="432"/>
      <c r="AV328" s="432"/>
      <c r="AW328" s="432"/>
      <c r="AX328" s="432"/>
      <c r="AY328" s="432"/>
      <c r="AZ328" s="432"/>
      <c r="BA328" s="432"/>
      <c r="BB328" s="432"/>
      <c r="BC328" s="432"/>
      <c r="BD328" s="432"/>
      <c r="BE328" s="432"/>
      <c r="BF328" s="432"/>
      <c r="BG328" s="432"/>
      <c r="BH328" s="432"/>
      <c r="BI328" s="432"/>
      <c r="BJ328" s="432"/>
      <c r="BK328" s="432"/>
      <c r="BL328" s="432"/>
      <c r="BM328" s="432"/>
      <c r="BN328" s="432"/>
      <c r="BO328" s="432"/>
      <c r="BP328" s="432"/>
      <c r="BQ328" s="432"/>
      <c r="BR328" s="432"/>
      <c r="BS328" s="432"/>
      <c r="BT328" s="432"/>
      <c r="BU328" s="432"/>
      <c r="BV328" s="432"/>
      <c r="BW328" s="432"/>
      <c r="BX328" s="432"/>
      <c r="BY328" s="432"/>
      <c r="BZ328" s="432"/>
      <c r="CA328" s="432"/>
      <c r="CB328" s="432"/>
      <c r="CC328" s="432"/>
      <c r="CD328" s="432"/>
      <c r="CE328" s="432"/>
      <c r="CF328" s="432"/>
      <c r="CG328" s="432"/>
      <c r="CH328" s="432"/>
      <c r="CI328" s="432"/>
      <c r="CJ328" s="432"/>
      <c r="CK328" s="432"/>
      <c r="CL328" s="432"/>
      <c r="CM328" s="432"/>
      <c r="CN328" s="432"/>
      <c r="CO328" s="432"/>
      <c r="CP328" s="432"/>
      <c r="CQ328" s="432"/>
      <c r="CR328" s="432"/>
      <c r="CS328" s="432"/>
      <c r="CT328" s="432"/>
      <c r="CU328" s="432"/>
      <c r="CV328" s="432"/>
      <c r="CW328" s="432"/>
      <c r="CX328" s="432"/>
      <c r="CY328" s="432"/>
      <c r="CZ328" s="432"/>
      <c r="DA328" s="432"/>
      <c r="DB328" s="432"/>
      <c r="DC328" s="432"/>
      <c r="DD328" s="432"/>
      <c r="DE328" s="432"/>
      <c r="DF328" s="432"/>
      <c r="DG328" s="432"/>
      <c r="DH328" s="432"/>
      <c r="DI328" s="432"/>
      <c r="DJ328" s="432"/>
      <c r="DK328" s="432"/>
      <c r="DL328" s="432"/>
      <c r="DM328" s="432"/>
      <c r="DN328" s="432"/>
      <c r="DO328" s="432"/>
      <c r="DP328" s="432"/>
      <c r="DQ328" s="432"/>
      <c r="DR328" s="432"/>
      <c r="DS328" s="432"/>
      <c r="DT328" s="432"/>
      <c r="DU328" s="432"/>
      <c r="DV328" s="432"/>
      <c r="DW328" s="432"/>
      <c r="DX328" s="432"/>
      <c r="DY328" s="432"/>
      <c r="DZ328" s="432"/>
      <c r="EA328" s="432"/>
      <c r="EB328" s="432"/>
      <c r="EC328" s="432"/>
      <c r="ED328" s="432"/>
      <c r="EE328" s="432"/>
      <c r="EF328" s="432"/>
      <c r="EG328" s="432"/>
      <c r="EH328" s="432"/>
      <c r="EI328" s="432"/>
      <c r="EJ328" s="432"/>
      <c r="EK328" s="432"/>
      <c r="EL328" s="432"/>
      <c r="EM328" s="432"/>
      <c r="EN328" s="432"/>
      <c r="EO328" s="432"/>
      <c r="EP328" s="432"/>
      <c r="EQ328" s="432"/>
      <c r="ER328" s="432"/>
      <c r="ES328" s="432"/>
      <c r="ET328" s="432"/>
      <c r="EU328" s="432"/>
      <c r="EV328" s="432"/>
      <c r="EW328" s="432"/>
      <c r="EX328" s="432"/>
      <c r="EY328" s="432"/>
      <c r="EZ328" s="432"/>
      <c r="FA328" s="432"/>
      <c r="FB328" s="432"/>
      <c r="FC328" s="432"/>
      <c r="FD328" s="432"/>
      <c r="FE328" s="432"/>
      <c r="FF328" s="432"/>
      <c r="FG328" s="432"/>
      <c r="FH328" s="432"/>
      <c r="FI328" s="432"/>
      <c r="FJ328" s="432"/>
      <c r="FK328" s="432"/>
      <c r="FL328" s="432"/>
      <c r="FM328" s="432"/>
      <c r="FN328" s="432"/>
      <c r="FO328" s="432"/>
      <c r="FP328" s="432"/>
      <c r="FQ328" s="432"/>
      <c r="FR328" s="432"/>
      <c r="FS328" s="432"/>
      <c r="FT328" s="432"/>
      <c r="FU328" s="432"/>
      <c r="FV328" s="432"/>
      <c r="FW328" s="432"/>
      <c r="FX328" s="432"/>
      <c r="FY328" s="432"/>
      <c r="FZ328" s="432"/>
      <c r="GA328" s="432"/>
      <c r="GB328" s="432"/>
      <c r="GC328" s="432"/>
      <c r="GD328" s="432"/>
      <c r="GE328" s="432"/>
      <c r="GF328" s="432"/>
      <c r="GG328" s="432"/>
      <c r="GH328" s="432"/>
      <c r="GI328" s="432"/>
      <c r="GJ328" s="432"/>
      <c r="GK328" s="432"/>
      <c r="GL328" s="432"/>
      <c r="GM328" s="432"/>
      <c r="GN328" s="432"/>
      <c r="GO328" s="432"/>
      <c r="GP328" s="432"/>
      <c r="GQ328" s="432"/>
      <c r="GR328" s="432"/>
      <c r="GS328" s="432"/>
      <c r="GT328" s="432"/>
      <c r="GU328" s="432"/>
      <c r="GV328" s="432"/>
      <c r="GW328" s="432"/>
      <c r="GX328" s="432"/>
    </row>
    <row r="329" spans="1:231" hidden="1">
      <c r="A329" s="121" t="str">
        <f t="shared" si="56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436"/>
      <c r="R329" s="436"/>
      <c r="S329" s="438"/>
      <c r="T329" s="436"/>
      <c r="U329" s="436"/>
      <c r="V329" s="436"/>
    </row>
    <row r="330" spans="1:231" hidden="1">
      <c r="A330" s="121" t="str">
        <f t="shared" si="56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436"/>
      <c r="R330" s="436"/>
      <c r="S330" s="438"/>
      <c r="T330" s="436"/>
      <c r="U330" s="436"/>
      <c r="V330" s="436"/>
    </row>
    <row r="331" spans="1:231" ht="16.5" hidden="1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/>
      <c r="P331" s="303"/>
      <c r="Q331" s="436"/>
      <c r="R331" s="436"/>
      <c r="S331" s="438"/>
      <c r="T331" s="436"/>
      <c r="U331" s="436"/>
      <c r="V331" s="436"/>
    </row>
    <row r="332" spans="1:231" s="114" customFormat="1" hidden="1">
      <c r="A332" s="121" t="str">
        <f t="shared" si="56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436"/>
      <c r="R332" s="436"/>
      <c r="S332" s="438"/>
      <c r="T332" s="436"/>
      <c r="U332" s="436"/>
      <c r="V332" s="436"/>
      <c r="W332" s="432"/>
      <c r="X332" s="432"/>
      <c r="Y332" s="432"/>
      <c r="Z332" s="432"/>
      <c r="AA332" s="432"/>
      <c r="AB332" s="432"/>
      <c r="AC332" s="432"/>
      <c r="AD332" s="432"/>
      <c r="AE332" s="432"/>
      <c r="AF332" s="432"/>
      <c r="AG332" s="432"/>
      <c r="AH332" s="432"/>
      <c r="AI332" s="432"/>
      <c r="AJ332" s="432"/>
      <c r="AK332" s="432"/>
      <c r="AL332" s="432"/>
      <c r="AM332" s="432"/>
      <c r="AN332" s="432"/>
      <c r="AO332" s="432"/>
      <c r="AP332" s="432"/>
      <c r="AQ332" s="432"/>
      <c r="AR332" s="432"/>
      <c r="AS332" s="432"/>
      <c r="AT332" s="432"/>
      <c r="AU332" s="432"/>
      <c r="AV332" s="432"/>
      <c r="AW332" s="432"/>
      <c r="AX332" s="432"/>
      <c r="AY332" s="432"/>
      <c r="AZ332" s="432"/>
      <c r="BA332" s="432"/>
      <c r="BB332" s="432"/>
      <c r="BC332" s="432"/>
      <c r="BD332" s="432"/>
      <c r="BE332" s="432"/>
      <c r="BF332" s="432"/>
      <c r="BG332" s="432"/>
      <c r="BH332" s="432"/>
      <c r="BI332" s="432"/>
      <c r="BJ332" s="432"/>
      <c r="BK332" s="432"/>
      <c r="BL332" s="432"/>
      <c r="BM332" s="432"/>
      <c r="BN332" s="432"/>
      <c r="BO332" s="432"/>
      <c r="BP332" s="432"/>
      <c r="BQ332" s="432"/>
      <c r="BR332" s="432"/>
      <c r="BS332" s="432"/>
      <c r="BT332" s="432"/>
      <c r="BU332" s="432"/>
      <c r="BV332" s="432"/>
      <c r="BW332" s="432"/>
      <c r="BX332" s="432"/>
      <c r="BY332" s="432"/>
      <c r="BZ332" s="432"/>
      <c r="CA332" s="432"/>
      <c r="CB332" s="432"/>
      <c r="CC332" s="432"/>
      <c r="CD332" s="432"/>
      <c r="CE332" s="432"/>
      <c r="CF332" s="432"/>
      <c r="CG332" s="432"/>
      <c r="CH332" s="432"/>
      <c r="CI332" s="432"/>
      <c r="CJ332" s="432"/>
      <c r="CK332" s="432"/>
      <c r="CL332" s="432"/>
      <c r="CM332" s="432"/>
      <c r="CN332" s="432"/>
      <c r="CO332" s="432"/>
      <c r="CP332" s="432"/>
      <c r="CQ332" s="432"/>
      <c r="CR332" s="432"/>
      <c r="CS332" s="432"/>
      <c r="CT332" s="432"/>
      <c r="CU332" s="432"/>
      <c r="CV332" s="432"/>
      <c r="CW332" s="432"/>
      <c r="CX332" s="432"/>
      <c r="CY332" s="432"/>
      <c r="CZ332" s="432"/>
      <c r="DA332" s="432"/>
      <c r="DB332" s="432"/>
      <c r="DC332" s="432"/>
      <c r="DD332" s="432"/>
      <c r="DE332" s="432"/>
      <c r="DF332" s="432"/>
      <c r="DG332" s="432"/>
      <c r="DH332" s="432"/>
      <c r="DI332" s="432"/>
      <c r="DJ332" s="432"/>
      <c r="DK332" s="432"/>
      <c r="DL332" s="432"/>
      <c r="DM332" s="432"/>
      <c r="DN332" s="432"/>
      <c r="DO332" s="432"/>
      <c r="DP332" s="432"/>
      <c r="DQ332" s="432"/>
      <c r="DR332" s="432"/>
      <c r="DS332" s="432"/>
      <c r="DT332" s="432"/>
      <c r="DU332" s="432"/>
      <c r="DV332" s="432"/>
      <c r="DW332" s="432"/>
      <c r="DX332" s="432"/>
      <c r="DY332" s="432"/>
      <c r="DZ332" s="432"/>
      <c r="EA332" s="432"/>
      <c r="EB332" s="432"/>
      <c r="EC332" s="432"/>
      <c r="ED332" s="432"/>
      <c r="EE332" s="432"/>
      <c r="EF332" s="432"/>
      <c r="EG332" s="432"/>
      <c r="EH332" s="432"/>
      <c r="EI332" s="432"/>
      <c r="EJ332" s="432"/>
      <c r="EK332" s="432"/>
      <c r="EL332" s="432"/>
      <c r="EM332" s="432"/>
      <c r="EN332" s="432"/>
      <c r="EO332" s="432"/>
      <c r="EP332" s="432"/>
      <c r="EQ332" s="432"/>
      <c r="ER332" s="432"/>
      <c r="ES332" s="432"/>
      <c r="ET332" s="432"/>
      <c r="EU332" s="432"/>
      <c r="EV332" s="432"/>
      <c r="EW332" s="432"/>
      <c r="EX332" s="432"/>
      <c r="EY332" s="432"/>
      <c r="EZ332" s="432"/>
      <c r="FA332" s="432"/>
      <c r="FB332" s="432"/>
      <c r="FC332" s="432"/>
      <c r="FD332" s="432"/>
      <c r="FE332" s="432"/>
      <c r="FF332" s="432"/>
      <c r="FG332" s="432"/>
      <c r="FH332" s="432"/>
      <c r="FI332" s="432"/>
      <c r="FJ332" s="432"/>
      <c r="FK332" s="432"/>
      <c r="FL332" s="432"/>
      <c r="FM332" s="432"/>
      <c r="FN332" s="432"/>
      <c r="FO332" s="432"/>
      <c r="FP332" s="432"/>
      <c r="FQ332" s="432"/>
      <c r="FR332" s="432"/>
      <c r="FS332" s="432"/>
      <c r="FT332" s="432"/>
      <c r="FU332" s="432"/>
      <c r="FV332" s="432"/>
      <c r="FW332" s="432"/>
      <c r="FX332" s="432"/>
      <c r="FY332" s="432"/>
      <c r="FZ332" s="432"/>
      <c r="GA332" s="432"/>
      <c r="GB332" s="432"/>
      <c r="GC332" s="432"/>
      <c r="GD332" s="432"/>
      <c r="GE332" s="432"/>
      <c r="GF332" s="432"/>
      <c r="GG332" s="432"/>
      <c r="GH332" s="432"/>
      <c r="GI332" s="432"/>
      <c r="GJ332" s="432"/>
      <c r="GK332" s="432"/>
      <c r="GL332" s="432"/>
      <c r="GM332" s="432"/>
      <c r="GN332" s="432"/>
      <c r="GO332" s="432"/>
      <c r="GP332" s="432"/>
      <c r="GQ332" s="432"/>
      <c r="GR332" s="432"/>
      <c r="GS332" s="432"/>
      <c r="GT332" s="432"/>
      <c r="GU332" s="432"/>
      <c r="GV332" s="432"/>
      <c r="GW332" s="432"/>
      <c r="GX332" s="432"/>
    </row>
    <row r="333" spans="1:231" ht="16.5" hidden="1">
      <c r="A333" s="121" t="str">
        <f t="shared" si="56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/>
      <c r="P333" s="303"/>
      <c r="Q333" s="436"/>
      <c r="R333" s="436"/>
      <c r="S333" s="438"/>
      <c r="T333" s="436"/>
      <c r="U333" s="436"/>
      <c r="V333" s="436"/>
    </row>
    <row r="334" spans="1:231" hidden="1">
      <c r="A334" s="121" t="str">
        <f t="shared" si="56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/>
      <c r="P334" s="182"/>
      <c r="Q334" s="436"/>
      <c r="R334" s="436"/>
      <c r="S334" s="438"/>
      <c r="T334" s="436"/>
      <c r="U334" s="436"/>
      <c r="V334" s="436"/>
    </row>
    <row r="335" spans="1:231" ht="27" hidden="1">
      <c r="A335" s="121" t="str">
        <f t="shared" si="56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436"/>
      <c r="R335" s="436"/>
      <c r="S335" s="438"/>
      <c r="T335" s="436"/>
      <c r="U335" s="436"/>
      <c r="V335" s="436"/>
    </row>
    <row r="336" spans="1:231" ht="16.5" hidden="1">
      <c r="A336" s="121" t="str">
        <f t="shared" si="56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/>
      <c r="Q336" s="436"/>
      <c r="R336" s="436"/>
      <c r="S336" s="438"/>
      <c r="T336" s="436"/>
      <c r="U336" s="436"/>
      <c r="V336" s="436"/>
    </row>
    <row r="337" spans="1:206" ht="32.25" hidden="1" customHeight="1">
      <c r="A337" s="121" t="str">
        <f t="shared" ref="A337:A361" si="58">CONCATENATE(B337,C337,D337,E337,F337,G337)</f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769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436"/>
      <c r="R337" s="436"/>
      <c r="S337" s="438"/>
      <c r="T337" s="436"/>
      <c r="U337" s="436"/>
      <c r="V337" s="436"/>
    </row>
    <row r="338" spans="1:206" ht="16.5" hidden="1">
      <c r="A338" s="121" t="str">
        <f t="shared" si="58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9">O338+P338</f>
        <v>0</v>
      </c>
      <c r="O338" s="303"/>
      <c r="P338" s="303"/>
      <c r="Q338" s="436"/>
      <c r="R338" s="436"/>
      <c r="S338" s="438"/>
      <c r="T338" s="436"/>
      <c r="U338" s="436"/>
      <c r="V338" s="436"/>
    </row>
    <row r="339" spans="1:206" ht="25.5" hidden="1">
      <c r="A339" s="121" t="str">
        <f t="shared" si="58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9"/>
        <v>0</v>
      </c>
      <c r="O339" s="303"/>
      <c r="P339" s="303"/>
      <c r="Q339" s="436"/>
      <c r="R339" s="436"/>
      <c r="S339" s="438"/>
      <c r="T339" s="436"/>
      <c r="U339" s="436"/>
      <c r="V339" s="436"/>
    </row>
    <row r="340" spans="1:206" s="114" customFormat="1" ht="16.5" hidden="1">
      <c r="A340" s="121" t="str">
        <f t="shared" si="58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9"/>
        <v>0</v>
      </c>
      <c r="O340" s="303"/>
      <c r="P340" s="303"/>
      <c r="Q340" s="436"/>
      <c r="R340" s="436"/>
      <c r="S340" s="438"/>
      <c r="T340" s="436"/>
      <c r="U340" s="436"/>
      <c r="V340" s="436"/>
      <c r="W340" s="432"/>
      <c r="X340" s="432"/>
      <c r="Y340" s="432"/>
      <c r="Z340" s="432"/>
      <c r="AA340" s="432"/>
      <c r="AB340" s="432"/>
      <c r="AC340" s="432"/>
      <c r="AD340" s="432"/>
      <c r="AE340" s="432"/>
      <c r="AF340" s="432"/>
      <c r="AG340" s="432"/>
      <c r="AH340" s="432"/>
      <c r="AI340" s="432"/>
      <c r="AJ340" s="432"/>
      <c r="AK340" s="432"/>
      <c r="AL340" s="432"/>
      <c r="AM340" s="432"/>
      <c r="AN340" s="432"/>
      <c r="AO340" s="432"/>
      <c r="AP340" s="432"/>
      <c r="AQ340" s="432"/>
      <c r="AR340" s="432"/>
      <c r="AS340" s="432"/>
      <c r="AT340" s="432"/>
      <c r="AU340" s="432"/>
      <c r="AV340" s="432"/>
      <c r="AW340" s="432"/>
      <c r="AX340" s="432"/>
      <c r="AY340" s="432"/>
      <c r="AZ340" s="432"/>
      <c r="BA340" s="432"/>
      <c r="BB340" s="432"/>
      <c r="BC340" s="432"/>
      <c r="BD340" s="432"/>
      <c r="BE340" s="432"/>
      <c r="BF340" s="432"/>
      <c r="BG340" s="432"/>
      <c r="BH340" s="432"/>
      <c r="BI340" s="432"/>
      <c r="BJ340" s="432"/>
      <c r="BK340" s="432"/>
      <c r="BL340" s="432"/>
      <c r="BM340" s="432"/>
      <c r="BN340" s="432"/>
      <c r="BO340" s="432"/>
      <c r="BP340" s="432"/>
      <c r="BQ340" s="432"/>
      <c r="BR340" s="432"/>
      <c r="BS340" s="432"/>
      <c r="BT340" s="432"/>
      <c r="BU340" s="432"/>
      <c r="BV340" s="432"/>
      <c r="BW340" s="432"/>
      <c r="BX340" s="432"/>
      <c r="BY340" s="432"/>
      <c r="BZ340" s="432"/>
      <c r="CA340" s="432"/>
      <c r="CB340" s="432"/>
      <c r="CC340" s="432"/>
      <c r="CD340" s="432"/>
      <c r="CE340" s="432"/>
      <c r="CF340" s="432"/>
      <c r="CG340" s="432"/>
      <c r="CH340" s="432"/>
      <c r="CI340" s="432"/>
      <c r="CJ340" s="432"/>
      <c r="CK340" s="432"/>
      <c r="CL340" s="432"/>
      <c r="CM340" s="432"/>
      <c r="CN340" s="432"/>
      <c r="CO340" s="432"/>
      <c r="CP340" s="432"/>
      <c r="CQ340" s="432"/>
      <c r="CR340" s="432"/>
      <c r="CS340" s="432"/>
      <c r="CT340" s="432"/>
      <c r="CU340" s="432"/>
      <c r="CV340" s="432"/>
      <c r="CW340" s="432"/>
      <c r="CX340" s="432"/>
      <c r="CY340" s="432"/>
      <c r="CZ340" s="432"/>
      <c r="DA340" s="432"/>
      <c r="DB340" s="432"/>
      <c r="DC340" s="432"/>
      <c r="DD340" s="432"/>
      <c r="DE340" s="432"/>
      <c r="DF340" s="432"/>
      <c r="DG340" s="432"/>
      <c r="DH340" s="432"/>
      <c r="DI340" s="432"/>
      <c r="DJ340" s="432"/>
      <c r="DK340" s="432"/>
      <c r="DL340" s="432"/>
      <c r="DM340" s="432"/>
      <c r="DN340" s="432"/>
      <c r="DO340" s="432"/>
      <c r="DP340" s="432"/>
      <c r="DQ340" s="432"/>
      <c r="DR340" s="432"/>
      <c r="DS340" s="432"/>
      <c r="DT340" s="432"/>
      <c r="DU340" s="432"/>
      <c r="DV340" s="432"/>
      <c r="DW340" s="432"/>
      <c r="DX340" s="432"/>
      <c r="DY340" s="432"/>
      <c r="DZ340" s="432"/>
      <c r="EA340" s="432"/>
      <c r="EB340" s="432"/>
      <c r="EC340" s="432"/>
      <c r="ED340" s="432"/>
      <c r="EE340" s="432"/>
      <c r="EF340" s="432"/>
      <c r="EG340" s="432"/>
      <c r="EH340" s="432"/>
      <c r="EI340" s="432"/>
      <c r="EJ340" s="432"/>
      <c r="EK340" s="432"/>
      <c r="EL340" s="432"/>
      <c r="EM340" s="432"/>
      <c r="EN340" s="432"/>
      <c r="EO340" s="432"/>
      <c r="EP340" s="432"/>
      <c r="EQ340" s="432"/>
      <c r="ER340" s="432"/>
      <c r="ES340" s="432"/>
      <c r="ET340" s="432"/>
      <c r="EU340" s="432"/>
      <c r="EV340" s="432"/>
      <c r="EW340" s="432"/>
      <c r="EX340" s="432"/>
      <c r="EY340" s="432"/>
      <c r="EZ340" s="432"/>
      <c r="FA340" s="432"/>
      <c r="FB340" s="432"/>
      <c r="FC340" s="432"/>
      <c r="FD340" s="432"/>
      <c r="FE340" s="432"/>
      <c r="FF340" s="432"/>
      <c r="FG340" s="432"/>
      <c r="FH340" s="432"/>
      <c r="FI340" s="432"/>
      <c r="FJ340" s="432"/>
      <c r="FK340" s="432"/>
      <c r="FL340" s="432"/>
      <c r="FM340" s="432"/>
      <c r="FN340" s="432"/>
      <c r="FO340" s="432"/>
      <c r="FP340" s="432"/>
      <c r="FQ340" s="432"/>
      <c r="FR340" s="432"/>
      <c r="FS340" s="432"/>
      <c r="FT340" s="432"/>
      <c r="FU340" s="432"/>
      <c r="FV340" s="432"/>
      <c r="FW340" s="432"/>
      <c r="FX340" s="432"/>
      <c r="FY340" s="432"/>
      <c r="FZ340" s="432"/>
      <c r="GA340" s="432"/>
      <c r="GB340" s="432"/>
      <c r="GC340" s="432"/>
      <c r="GD340" s="432"/>
      <c r="GE340" s="432"/>
      <c r="GF340" s="432"/>
      <c r="GG340" s="432"/>
      <c r="GH340" s="432"/>
      <c r="GI340" s="432"/>
      <c r="GJ340" s="432"/>
      <c r="GK340" s="432"/>
      <c r="GL340" s="432"/>
      <c r="GM340" s="432"/>
      <c r="GN340" s="432"/>
      <c r="GO340" s="432"/>
      <c r="GP340" s="432"/>
      <c r="GQ340" s="432"/>
      <c r="GR340" s="432"/>
      <c r="GS340" s="432"/>
      <c r="GT340" s="432"/>
      <c r="GU340" s="432"/>
      <c r="GV340" s="432"/>
      <c r="GW340" s="432"/>
      <c r="GX340" s="432"/>
    </row>
    <row r="341" spans="1:206" ht="16.5" hidden="1">
      <c r="A341" s="121" t="str">
        <f t="shared" si="58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9"/>
        <v>0</v>
      </c>
      <c r="O341" s="303"/>
      <c r="P341" s="303"/>
      <c r="Q341" s="436"/>
      <c r="R341" s="436"/>
      <c r="S341" s="438"/>
      <c r="T341" s="436"/>
      <c r="U341" s="436"/>
      <c r="V341" s="436"/>
    </row>
    <row r="342" spans="1:206" s="114" customFormat="1" ht="16.5" hidden="1">
      <c r="A342" s="121" t="str">
        <f t="shared" si="58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9"/>
        <v>0</v>
      </c>
      <c r="O342" s="303"/>
      <c r="P342" s="303"/>
      <c r="Q342" s="436"/>
      <c r="R342" s="436"/>
      <c r="S342" s="438"/>
      <c r="T342" s="436"/>
      <c r="U342" s="436"/>
      <c r="V342" s="436"/>
      <c r="W342" s="432"/>
      <c r="X342" s="432"/>
      <c r="Y342" s="432"/>
      <c r="Z342" s="432"/>
      <c r="AA342" s="432"/>
      <c r="AB342" s="432"/>
      <c r="AC342" s="432"/>
      <c r="AD342" s="432"/>
      <c r="AE342" s="432"/>
      <c r="AF342" s="432"/>
      <c r="AG342" s="432"/>
      <c r="AH342" s="432"/>
      <c r="AI342" s="432"/>
      <c r="AJ342" s="432"/>
      <c r="AK342" s="432"/>
      <c r="AL342" s="432"/>
      <c r="AM342" s="432"/>
      <c r="AN342" s="432"/>
      <c r="AO342" s="432"/>
      <c r="AP342" s="432"/>
      <c r="AQ342" s="432"/>
      <c r="AR342" s="432"/>
      <c r="AS342" s="432"/>
      <c r="AT342" s="432"/>
      <c r="AU342" s="432"/>
      <c r="AV342" s="432"/>
      <c r="AW342" s="432"/>
      <c r="AX342" s="432"/>
      <c r="AY342" s="432"/>
      <c r="AZ342" s="432"/>
      <c r="BA342" s="432"/>
      <c r="BB342" s="432"/>
      <c r="BC342" s="432"/>
      <c r="BD342" s="432"/>
      <c r="BE342" s="432"/>
      <c r="BF342" s="432"/>
      <c r="BG342" s="432"/>
      <c r="BH342" s="432"/>
      <c r="BI342" s="432"/>
      <c r="BJ342" s="432"/>
      <c r="BK342" s="432"/>
      <c r="BL342" s="432"/>
      <c r="BM342" s="432"/>
      <c r="BN342" s="432"/>
      <c r="BO342" s="432"/>
      <c r="BP342" s="432"/>
      <c r="BQ342" s="432"/>
      <c r="BR342" s="432"/>
      <c r="BS342" s="432"/>
      <c r="BT342" s="432"/>
      <c r="BU342" s="432"/>
      <c r="BV342" s="432"/>
      <c r="BW342" s="432"/>
      <c r="BX342" s="432"/>
      <c r="BY342" s="432"/>
      <c r="BZ342" s="432"/>
      <c r="CA342" s="432"/>
      <c r="CB342" s="432"/>
      <c r="CC342" s="432"/>
      <c r="CD342" s="432"/>
      <c r="CE342" s="432"/>
      <c r="CF342" s="432"/>
      <c r="CG342" s="432"/>
      <c r="CH342" s="432"/>
      <c r="CI342" s="432"/>
      <c r="CJ342" s="432"/>
      <c r="CK342" s="432"/>
      <c r="CL342" s="432"/>
      <c r="CM342" s="432"/>
      <c r="CN342" s="432"/>
      <c r="CO342" s="432"/>
      <c r="CP342" s="432"/>
      <c r="CQ342" s="432"/>
      <c r="CR342" s="432"/>
      <c r="CS342" s="432"/>
      <c r="CT342" s="432"/>
      <c r="CU342" s="432"/>
      <c r="CV342" s="432"/>
      <c r="CW342" s="432"/>
      <c r="CX342" s="432"/>
      <c r="CY342" s="432"/>
      <c r="CZ342" s="432"/>
      <c r="DA342" s="432"/>
      <c r="DB342" s="432"/>
      <c r="DC342" s="432"/>
      <c r="DD342" s="432"/>
      <c r="DE342" s="432"/>
      <c r="DF342" s="432"/>
      <c r="DG342" s="432"/>
      <c r="DH342" s="432"/>
      <c r="DI342" s="432"/>
      <c r="DJ342" s="432"/>
      <c r="DK342" s="432"/>
      <c r="DL342" s="432"/>
      <c r="DM342" s="432"/>
      <c r="DN342" s="432"/>
      <c r="DO342" s="432"/>
      <c r="DP342" s="432"/>
      <c r="DQ342" s="432"/>
      <c r="DR342" s="432"/>
      <c r="DS342" s="432"/>
      <c r="DT342" s="432"/>
      <c r="DU342" s="432"/>
      <c r="DV342" s="432"/>
      <c r="DW342" s="432"/>
      <c r="DX342" s="432"/>
      <c r="DY342" s="432"/>
      <c r="DZ342" s="432"/>
      <c r="EA342" s="432"/>
      <c r="EB342" s="432"/>
      <c r="EC342" s="432"/>
      <c r="ED342" s="432"/>
      <c r="EE342" s="432"/>
      <c r="EF342" s="432"/>
      <c r="EG342" s="432"/>
      <c r="EH342" s="432"/>
      <c r="EI342" s="432"/>
      <c r="EJ342" s="432"/>
      <c r="EK342" s="432"/>
      <c r="EL342" s="432"/>
      <c r="EM342" s="432"/>
      <c r="EN342" s="432"/>
      <c r="EO342" s="432"/>
      <c r="EP342" s="432"/>
      <c r="EQ342" s="432"/>
      <c r="ER342" s="432"/>
      <c r="ES342" s="432"/>
      <c r="ET342" s="432"/>
      <c r="EU342" s="432"/>
      <c r="EV342" s="432"/>
      <c r="EW342" s="432"/>
      <c r="EX342" s="432"/>
      <c r="EY342" s="432"/>
      <c r="EZ342" s="432"/>
      <c r="FA342" s="432"/>
      <c r="FB342" s="432"/>
      <c r="FC342" s="432"/>
      <c r="FD342" s="432"/>
      <c r="FE342" s="432"/>
      <c r="FF342" s="432"/>
      <c r="FG342" s="432"/>
      <c r="FH342" s="432"/>
      <c r="FI342" s="432"/>
      <c r="FJ342" s="432"/>
      <c r="FK342" s="432"/>
      <c r="FL342" s="432"/>
      <c r="FM342" s="432"/>
      <c r="FN342" s="432"/>
      <c r="FO342" s="432"/>
      <c r="FP342" s="432"/>
      <c r="FQ342" s="432"/>
      <c r="FR342" s="432"/>
      <c r="FS342" s="432"/>
      <c r="FT342" s="432"/>
      <c r="FU342" s="432"/>
      <c r="FV342" s="432"/>
      <c r="FW342" s="432"/>
      <c r="FX342" s="432"/>
      <c r="FY342" s="432"/>
      <c r="FZ342" s="432"/>
      <c r="GA342" s="432"/>
      <c r="GB342" s="432"/>
      <c r="GC342" s="432"/>
      <c r="GD342" s="432"/>
      <c r="GE342" s="432"/>
      <c r="GF342" s="432"/>
      <c r="GG342" s="432"/>
      <c r="GH342" s="432"/>
      <c r="GI342" s="432"/>
      <c r="GJ342" s="432"/>
      <c r="GK342" s="432"/>
      <c r="GL342" s="432"/>
      <c r="GM342" s="432"/>
      <c r="GN342" s="432"/>
      <c r="GO342" s="432"/>
      <c r="GP342" s="432"/>
      <c r="GQ342" s="432"/>
      <c r="GR342" s="432"/>
      <c r="GS342" s="432"/>
      <c r="GT342" s="432"/>
      <c r="GU342" s="432"/>
      <c r="GV342" s="432"/>
      <c r="GW342" s="432"/>
      <c r="GX342" s="432"/>
    </row>
    <row r="343" spans="1:206" ht="16.5" hidden="1">
      <c r="A343" s="121" t="str">
        <f t="shared" si="58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9"/>
        <v>0</v>
      </c>
      <c r="O343" s="302"/>
      <c r="P343" s="302"/>
      <c r="Q343" s="436"/>
      <c r="R343" s="436"/>
      <c r="S343" s="438"/>
      <c r="T343" s="436"/>
      <c r="U343" s="436"/>
      <c r="V343" s="436"/>
    </row>
    <row r="344" spans="1:206" s="114" customFormat="1" ht="16.5" hidden="1">
      <c r="A344" s="121" t="str">
        <f t="shared" si="58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9"/>
        <v>0</v>
      </c>
      <c r="O344" s="303"/>
      <c r="P344" s="303"/>
      <c r="Q344" s="436"/>
      <c r="R344" s="436"/>
      <c r="S344" s="438"/>
      <c r="T344" s="436"/>
      <c r="U344" s="436"/>
      <c r="V344" s="436"/>
      <c r="W344" s="432"/>
      <c r="X344" s="432"/>
      <c r="Y344" s="432"/>
      <c r="Z344" s="432"/>
      <c r="AA344" s="432"/>
      <c r="AB344" s="432"/>
      <c r="AC344" s="432"/>
      <c r="AD344" s="432"/>
      <c r="AE344" s="432"/>
      <c r="AF344" s="432"/>
      <c r="AG344" s="432"/>
      <c r="AH344" s="432"/>
      <c r="AI344" s="432"/>
      <c r="AJ344" s="432"/>
      <c r="AK344" s="432"/>
      <c r="AL344" s="432"/>
      <c r="AM344" s="432"/>
      <c r="AN344" s="432"/>
      <c r="AO344" s="432"/>
      <c r="AP344" s="432"/>
      <c r="AQ344" s="432"/>
      <c r="AR344" s="432"/>
      <c r="AS344" s="432"/>
      <c r="AT344" s="432"/>
      <c r="AU344" s="432"/>
      <c r="AV344" s="432"/>
      <c r="AW344" s="432"/>
      <c r="AX344" s="432"/>
      <c r="AY344" s="432"/>
      <c r="AZ344" s="432"/>
      <c r="BA344" s="432"/>
      <c r="BB344" s="432"/>
      <c r="BC344" s="432"/>
      <c r="BD344" s="432"/>
      <c r="BE344" s="432"/>
      <c r="BF344" s="432"/>
      <c r="BG344" s="432"/>
      <c r="BH344" s="432"/>
      <c r="BI344" s="432"/>
      <c r="BJ344" s="432"/>
      <c r="BK344" s="432"/>
      <c r="BL344" s="432"/>
      <c r="BM344" s="432"/>
      <c r="BN344" s="432"/>
      <c r="BO344" s="432"/>
      <c r="BP344" s="432"/>
      <c r="BQ344" s="432"/>
      <c r="BR344" s="432"/>
      <c r="BS344" s="432"/>
      <c r="BT344" s="432"/>
      <c r="BU344" s="432"/>
      <c r="BV344" s="432"/>
      <c r="BW344" s="432"/>
      <c r="BX344" s="432"/>
      <c r="BY344" s="432"/>
      <c r="BZ344" s="432"/>
      <c r="CA344" s="432"/>
      <c r="CB344" s="432"/>
      <c r="CC344" s="432"/>
      <c r="CD344" s="432"/>
      <c r="CE344" s="432"/>
      <c r="CF344" s="432"/>
      <c r="CG344" s="432"/>
      <c r="CH344" s="432"/>
      <c r="CI344" s="432"/>
      <c r="CJ344" s="432"/>
      <c r="CK344" s="432"/>
      <c r="CL344" s="432"/>
      <c r="CM344" s="432"/>
      <c r="CN344" s="432"/>
      <c r="CO344" s="432"/>
      <c r="CP344" s="432"/>
      <c r="CQ344" s="432"/>
      <c r="CR344" s="432"/>
      <c r="CS344" s="432"/>
      <c r="CT344" s="432"/>
      <c r="CU344" s="432"/>
      <c r="CV344" s="432"/>
      <c r="CW344" s="432"/>
      <c r="CX344" s="432"/>
      <c r="CY344" s="432"/>
      <c r="CZ344" s="432"/>
      <c r="DA344" s="432"/>
      <c r="DB344" s="432"/>
      <c r="DC344" s="432"/>
      <c r="DD344" s="432"/>
      <c r="DE344" s="432"/>
      <c r="DF344" s="432"/>
      <c r="DG344" s="432"/>
      <c r="DH344" s="432"/>
      <c r="DI344" s="432"/>
      <c r="DJ344" s="432"/>
      <c r="DK344" s="432"/>
      <c r="DL344" s="432"/>
      <c r="DM344" s="432"/>
      <c r="DN344" s="432"/>
      <c r="DO344" s="432"/>
      <c r="DP344" s="432"/>
      <c r="DQ344" s="432"/>
      <c r="DR344" s="432"/>
      <c r="DS344" s="432"/>
      <c r="DT344" s="432"/>
      <c r="DU344" s="432"/>
      <c r="DV344" s="432"/>
      <c r="DW344" s="432"/>
      <c r="DX344" s="432"/>
      <c r="DY344" s="432"/>
      <c r="DZ344" s="432"/>
      <c r="EA344" s="432"/>
      <c r="EB344" s="432"/>
      <c r="EC344" s="432"/>
      <c r="ED344" s="432"/>
      <c r="EE344" s="432"/>
      <c r="EF344" s="432"/>
      <c r="EG344" s="432"/>
      <c r="EH344" s="432"/>
      <c r="EI344" s="432"/>
      <c r="EJ344" s="432"/>
      <c r="EK344" s="432"/>
      <c r="EL344" s="432"/>
      <c r="EM344" s="432"/>
      <c r="EN344" s="432"/>
      <c r="EO344" s="432"/>
      <c r="EP344" s="432"/>
      <c r="EQ344" s="432"/>
      <c r="ER344" s="432"/>
      <c r="ES344" s="432"/>
      <c r="ET344" s="432"/>
      <c r="EU344" s="432"/>
      <c r="EV344" s="432"/>
      <c r="EW344" s="432"/>
      <c r="EX344" s="432"/>
      <c r="EY344" s="432"/>
      <c r="EZ344" s="432"/>
      <c r="FA344" s="432"/>
      <c r="FB344" s="432"/>
      <c r="FC344" s="432"/>
      <c r="FD344" s="432"/>
      <c r="FE344" s="432"/>
      <c r="FF344" s="432"/>
      <c r="FG344" s="432"/>
      <c r="FH344" s="432"/>
      <c r="FI344" s="432"/>
      <c r="FJ344" s="432"/>
      <c r="FK344" s="432"/>
      <c r="FL344" s="432"/>
      <c r="FM344" s="432"/>
      <c r="FN344" s="432"/>
      <c r="FO344" s="432"/>
      <c r="FP344" s="432"/>
      <c r="FQ344" s="432"/>
      <c r="FR344" s="432"/>
      <c r="FS344" s="432"/>
      <c r="FT344" s="432"/>
      <c r="FU344" s="432"/>
      <c r="FV344" s="432"/>
      <c r="FW344" s="432"/>
      <c r="FX344" s="432"/>
      <c r="FY344" s="432"/>
      <c r="FZ344" s="432"/>
      <c r="GA344" s="432"/>
      <c r="GB344" s="432"/>
      <c r="GC344" s="432"/>
      <c r="GD344" s="432"/>
      <c r="GE344" s="432"/>
      <c r="GF344" s="432"/>
      <c r="GG344" s="432"/>
      <c r="GH344" s="432"/>
      <c r="GI344" s="432"/>
      <c r="GJ344" s="432"/>
      <c r="GK344" s="432"/>
      <c r="GL344" s="432"/>
      <c r="GM344" s="432"/>
      <c r="GN344" s="432"/>
      <c r="GO344" s="432"/>
      <c r="GP344" s="432"/>
      <c r="GQ344" s="432"/>
      <c r="GR344" s="432"/>
      <c r="GS344" s="432"/>
      <c r="GT344" s="432"/>
      <c r="GU344" s="432"/>
      <c r="GV344" s="432"/>
      <c r="GW344" s="432"/>
      <c r="GX344" s="432"/>
    </row>
    <row r="345" spans="1:206" ht="16.5" hidden="1">
      <c r="A345" s="121" t="str">
        <f t="shared" si="58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9"/>
        <v>0</v>
      </c>
      <c r="O345" s="303"/>
      <c r="P345" s="303"/>
      <c r="Q345" s="436"/>
      <c r="R345" s="436"/>
      <c r="S345" s="438"/>
      <c r="T345" s="436"/>
      <c r="U345" s="436"/>
      <c r="V345" s="436"/>
    </row>
    <row r="346" spans="1:206" s="114" customFormat="1" ht="16.5" hidden="1">
      <c r="A346" s="121" t="str">
        <f t="shared" si="58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9"/>
        <v>0</v>
      </c>
      <c r="O346" s="303"/>
      <c r="P346" s="303"/>
      <c r="Q346" s="436"/>
      <c r="R346" s="436"/>
      <c r="S346" s="438"/>
      <c r="T346" s="436"/>
      <c r="U346" s="436"/>
      <c r="V346" s="436"/>
      <c r="W346" s="432"/>
      <c r="X346" s="432"/>
      <c r="Y346" s="432"/>
      <c r="Z346" s="432"/>
      <c r="AA346" s="432"/>
      <c r="AB346" s="432"/>
      <c r="AC346" s="432"/>
      <c r="AD346" s="432"/>
      <c r="AE346" s="432"/>
      <c r="AF346" s="432"/>
      <c r="AG346" s="432"/>
      <c r="AH346" s="432"/>
      <c r="AI346" s="432"/>
      <c r="AJ346" s="432"/>
      <c r="AK346" s="432"/>
      <c r="AL346" s="432"/>
      <c r="AM346" s="432"/>
      <c r="AN346" s="432"/>
      <c r="AO346" s="432"/>
      <c r="AP346" s="432"/>
      <c r="AQ346" s="432"/>
      <c r="AR346" s="432"/>
      <c r="AS346" s="432"/>
      <c r="AT346" s="432"/>
      <c r="AU346" s="432"/>
      <c r="AV346" s="432"/>
      <c r="AW346" s="432"/>
      <c r="AX346" s="432"/>
      <c r="AY346" s="432"/>
      <c r="AZ346" s="432"/>
      <c r="BA346" s="432"/>
      <c r="BB346" s="432"/>
      <c r="BC346" s="432"/>
      <c r="BD346" s="432"/>
      <c r="BE346" s="432"/>
      <c r="BF346" s="432"/>
      <c r="BG346" s="432"/>
      <c r="BH346" s="432"/>
      <c r="BI346" s="432"/>
      <c r="BJ346" s="432"/>
      <c r="BK346" s="432"/>
      <c r="BL346" s="432"/>
      <c r="BM346" s="432"/>
      <c r="BN346" s="432"/>
      <c r="BO346" s="432"/>
      <c r="BP346" s="432"/>
      <c r="BQ346" s="432"/>
      <c r="BR346" s="432"/>
      <c r="BS346" s="432"/>
      <c r="BT346" s="432"/>
      <c r="BU346" s="432"/>
      <c r="BV346" s="432"/>
      <c r="BW346" s="432"/>
      <c r="BX346" s="432"/>
      <c r="BY346" s="432"/>
      <c r="BZ346" s="432"/>
      <c r="CA346" s="432"/>
      <c r="CB346" s="432"/>
      <c r="CC346" s="432"/>
      <c r="CD346" s="432"/>
      <c r="CE346" s="432"/>
      <c r="CF346" s="432"/>
      <c r="CG346" s="432"/>
      <c r="CH346" s="432"/>
      <c r="CI346" s="432"/>
      <c r="CJ346" s="432"/>
      <c r="CK346" s="432"/>
      <c r="CL346" s="432"/>
      <c r="CM346" s="432"/>
      <c r="CN346" s="432"/>
      <c r="CO346" s="432"/>
      <c r="CP346" s="432"/>
      <c r="CQ346" s="432"/>
      <c r="CR346" s="432"/>
      <c r="CS346" s="432"/>
      <c r="CT346" s="432"/>
      <c r="CU346" s="432"/>
      <c r="CV346" s="432"/>
      <c r="CW346" s="432"/>
      <c r="CX346" s="432"/>
      <c r="CY346" s="432"/>
      <c r="CZ346" s="432"/>
      <c r="DA346" s="432"/>
      <c r="DB346" s="432"/>
      <c r="DC346" s="432"/>
      <c r="DD346" s="432"/>
      <c r="DE346" s="432"/>
      <c r="DF346" s="432"/>
      <c r="DG346" s="432"/>
      <c r="DH346" s="432"/>
      <c r="DI346" s="432"/>
      <c r="DJ346" s="432"/>
      <c r="DK346" s="432"/>
      <c r="DL346" s="432"/>
      <c r="DM346" s="432"/>
      <c r="DN346" s="432"/>
      <c r="DO346" s="432"/>
      <c r="DP346" s="432"/>
      <c r="DQ346" s="432"/>
      <c r="DR346" s="432"/>
      <c r="DS346" s="432"/>
      <c r="DT346" s="432"/>
      <c r="DU346" s="432"/>
      <c r="DV346" s="432"/>
      <c r="DW346" s="432"/>
      <c r="DX346" s="432"/>
      <c r="DY346" s="432"/>
      <c r="DZ346" s="432"/>
      <c r="EA346" s="432"/>
      <c r="EB346" s="432"/>
      <c r="EC346" s="432"/>
      <c r="ED346" s="432"/>
      <c r="EE346" s="432"/>
      <c r="EF346" s="432"/>
      <c r="EG346" s="432"/>
      <c r="EH346" s="432"/>
      <c r="EI346" s="432"/>
      <c r="EJ346" s="432"/>
      <c r="EK346" s="432"/>
      <c r="EL346" s="432"/>
      <c r="EM346" s="432"/>
      <c r="EN346" s="432"/>
      <c r="EO346" s="432"/>
      <c r="EP346" s="432"/>
      <c r="EQ346" s="432"/>
      <c r="ER346" s="432"/>
      <c r="ES346" s="432"/>
      <c r="ET346" s="432"/>
      <c r="EU346" s="432"/>
      <c r="EV346" s="432"/>
      <c r="EW346" s="432"/>
      <c r="EX346" s="432"/>
      <c r="EY346" s="432"/>
      <c r="EZ346" s="432"/>
      <c r="FA346" s="432"/>
      <c r="FB346" s="432"/>
      <c r="FC346" s="432"/>
      <c r="FD346" s="432"/>
      <c r="FE346" s="432"/>
      <c r="FF346" s="432"/>
      <c r="FG346" s="432"/>
      <c r="FH346" s="432"/>
      <c r="FI346" s="432"/>
      <c r="FJ346" s="432"/>
      <c r="FK346" s="432"/>
      <c r="FL346" s="432"/>
      <c r="FM346" s="432"/>
      <c r="FN346" s="432"/>
      <c r="FO346" s="432"/>
      <c r="FP346" s="432"/>
      <c r="FQ346" s="432"/>
      <c r="FR346" s="432"/>
      <c r="FS346" s="432"/>
      <c r="FT346" s="432"/>
      <c r="FU346" s="432"/>
      <c r="FV346" s="432"/>
      <c r="FW346" s="432"/>
      <c r="FX346" s="432"/>
      <c r="FY346" s="432"/>
      <c r="FZ346" s="432"/>
      <c r="GA346" s="432"/>
      <c r="GB346" s="432"/>
      <c r="GC346" s="432"/>
      <c r="GD346" s="432"/>
      <c r="GE346" s="432"/>
      <c r="GF346" s="432"/>
      <c r="GG346" s="432"/>
      <c r="GH346" s="432"/>
      <c r="GI346" s="432"/>
      <c r="GJ346" s="432"/>
      <c r="GK346" s="432"/>
      <c r="GL346" s="432"/>
      <c r="GM346" s="432"/>
      <c r="GN346" s="432"/>
      <c r="GO346" s="432"/>
      <c r="GP346" s="432"/>
      <c r="GQ346" s="432"/>
      <c r="GR346" s="432"/>
      <c r="GS346" s="432"/>
      <c r="GT346" s="432"/>
      <c r="GU346" s="432"/>
      <c r="GV346" s="432"/>
      <c r="GW346" s="432"/>
      <c r="GX346" s="432"/>
    </row>
    <row r="347" spans="1:206" ht="16.5" hidden="1">
      <c r="A347" s="121" t="str">
        <f t="shared" si="58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9"/>
        <v>0</v>
      </c>
      <c r="O347" s="303"/>
      <c r="P347" s="303"/>
      <c r="Q347" s="436"/>
      <c r="R347" s="436"/>
      <c r="S347" s="438"/>
      <c r="T347" s="436"/>
      <c r="U347" s="436"/>
      <c r="V347" s="436"/>
    </row>
    <row r="348" spans="1:206" s="169" customFormat="1" ht="25.5" hidden="1">
      <c r="A348" s="121" t="str">
        <f t="shared" si="58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9"/>
        <v>0</v>
      </c>
      <c r="O348" s="303"/>
      <c r="P348" s="303"/>
      <c r="Q348" s="436"/>
      <c r="R348" s="436"/>
      <c r="S348" s="438"/>
      <c r="T348" s="436"/>
      <c r="U348" s="436"/>
      <c r="V348" s="436"/>
      <c r="W348" s="432"/>
      <c r="X348" s="432"/>
      <c r="Y348" s="432"/>
      <c r="Z348" s="432"/>
      <c r="AA348" s="432"/>
      <c r="AB348" s="432"/>
      <c r="AC348" s="432"/>
      <c r="AD348" s="432"/>
      <c r="AE348" s="432"/>
      <c r="AF348" s="432"/>
      <c r="AG348" s="432"/>
      <c r="AH348" s="432"/>
      <c r="AI348" s="432"/>
      <c r="AJ348" s="432"/>
      <c r="AK348" s="432"/>
      <c r="AL348" s="432"/>
      <c r="AM348" s="432"/>
      <c r="AN348" s="432"/>
      <c r="AO348" s="432"/>
      <c r="AP348" s="432"/>
      <c r="AQ348" s="432"/>
      <c r="AR348" s="432"/>
      <c r="AS348" s="432"/>
      <c r="AT348" s="432"/>
      <c r="AU348" s="432"/>
      <c r="AV348" s="432"/>
      <c r="AW348" s="432"/>
      <c r="AX348" s="432"/>
      <c r="AY348" s="432"/>
      <c r="AZ348" s="432"/>
      <c r="BA348" s="432"/>
      <c r="BB348" s="432"/>
      <c r="BC348" s="432"/>
      <c r="BD348" s="432"/>
      <c r="BE348" s="432"/>
      <c r="BF348" s="432"/>
      <c r="BG348" s="432"/>
      <c r="BH348" s="432"/>
      <c r="BI348" s="432"/>
      <c r="BJ348" s="432"/>
      <c r="BK348" s="432"/>
      <c r="BL348" s="432"/>
      <c r="BM348" s="432"/>
      <c r="BN348" s="432"/>
      <c r="BO348" s="432"/>
      <c r="BP348" s="432"/>
      <c r="BQ348" s="432"/>
      <c r="BR348" s="432"/>
      <c r="BS348" s="432"/>
      <c r="BT348" s="432"/>
      <c r="BU348" s="432"/>
      <c r="BV348" s="432"/>
      <c r="BW348" s="432"/>
      <c r="BX348" s="432"/>
      <c r="BY348" s="432"/>
      <c r="BZ348" s="432"/>
      <c r="CA348" s="432"/>
      <c r="CB348" s="432"/>
      <c r="CC348" s="432"/>
      <c r="CD348" s="432"/>
      <c r="CE348" s="432"/>
      <c r="CF348" s="432"/>
      <c r="CG348" s="432"/>
      <c r="CH348" s="432"/>
      <c r="CI348" s="432"/>
      <c r="CJ348" s="432"/>
      <c r="CK348" s="432"/>
      <c r="CL348" s="432"/>
      <c r="CM348" s="432"/>
      <c r="CN348" s="432"/>
      <c r="CO348" s="432"/>
      <c r="CP348" s="432"/>
      <c r="CQ348" s="432"/>
      <c r="CR348" s="432"/>
      <c r="CS348" s="432"/>
      <c r="CT348" s="432"/>
      <c r="CU348" s="432"/>
      <c r="CV348" s="432"/>
      <c r="CW348" s="432"/>
      <c r="CX348" s="432"/>
      <c r="CY348" s="432"/>
      <c r="CZ348" s="432"/>
      <c r="DA348" s="432"/>
      <c r="DB348" s="432"/>
      <c r="DC348" s="432"/>
      <c r="DD348" s="432"/>
      <c r="DE348" s="432"/>
      <c r="DF348" s="432"/>
      <c r="DG348" s="432"/>
      <c r="DH348" s="432"/>
      <c r="DI348" s="432"/>
      <c r="DJ348" s="432"/>
      <c r="DK348" s="432"/>
      <c r="DL348" s="432"/>
      <c r="DM348" s="432"/>
      <c r="DN348" s="432"/>
      <c r="DO348" s="432"/>
      <c r="DP348" s="432"/>
      <c r="DQ348" s="432"/>
      <c r="DR348" s="432"/>
      <c r="DS348" s="432"/>
      <c r="DT348" s="432"/>
      <c r="DU348" s="432"/>
      <c r="DV348" s="432"/>
      <c r="DW348" s="432"/>
      <c r="DX348" s="432"/>
      <c r="DY348" s="432"/>
      <c r="DZ348" s="432"/>
      <c r="EA348" s="432"/>
      <c r="EB348" s="432"/>
      <c r="EC348" s="432"/>
      <c r="ED348" s="432"/>
      <c r="EE348" s="432"/>
      <c r="EF348" s="432"/>
      <c r="EG348" s="432"/>
      <c r="EH348" s="432"/>
      <c r="EI348" s="432"/>
      <c r="EJ348" s="432"/>
      <c r="EK348" s="432"/>
      <c r="EL348" s="432"/>
      <c r="EM348" s="432"/>
      <c r="EN348" s="432"/>
      <c r="EO348" s="432"/>
      <c r="EP348" s="432"/>
      <c r="EQ348" s="432"/>
      <c r="ER348" s="432"/>
      <c r="ES348" s="432"/>
      <c r="ET348" s="432"/>
      <c r="EU348" s="432"/>
      <c r="EV348" s="432"/>
      <c r="EW348" s="432"/>
      <c r="EX348" s="432"/>
      <c r="EY348" s="432"/>
      <c r="EZ348" s="432"/>
      <c r="FA348" s="432"/>
      <c r="FB348" s="432"/>
      <c r="FC348" s="432"/>
      <c r="FD348" s="432"/>
      <c r="FE348" s="432"/>
      <c r="FF348" s="432"/>
      <c r="FG348" s="432"/>
      <c r="FH348" s="432"/>
      <c r="FI348" s="432"/>
      <c r="FJ348" s="432"/>
      <c r="FK348" s="432"/>
      <c r="FL348" s="432"/>
      <c r="FM348" s="432"/>
      <c r="FN348" s="432"/>
      <c r="FO348" s="432"/>
      <c r="FP348" s="432"/>
      <c r="FQ348" s="432"/>
      <c r="FR348" s="432"/>
      <c r="FS348" s="432"/>
      <c r="FT348" s="432"/>
      <c r="FU348" s="432"/>
      <c r="FV348" s="432"/>
      <c r="FW348" s="432"/>
      <c r="FX348" s="432"/>
      <c r="FY348" s="432"/>
      <c r="FZ348" s="432"/>
      <c r="GA348" s="432"/>
      <c r="GB348" s="432"/>
      <c r="GC348" s="432"/>
      <c r="GD348" s="432"/>
      <c r="GE348" s="432"/>
      <c r="GF348" s="432"/>
      <c r="GG348" s="432"/>
      <c r="GH348" s="432"/>
      <c r="GI348" s="432"/>
      <c r="GJ348" s="432"/>
      <c r="GK348" s="432"/>
      <c r="GL348" s="432"/>
      <c r="GM348" s="432"/>
      <c r="GN348" s="432"/>
      <c r="GO348" s="432"/>
      <c r="GP348" s="432"/>
      <c r="GQ348" s="432"/>
      <c r="GR348" s="432"/>
      <c r="GS348" s="432"/>
      <c r="GT348" s="432"/>
      <c r="GU348" s="432"/>
      <c r="GV348" s="432"/>
      <c r="GW348" s="432"/>
      <c r="GX348" s="432"/>
    </row>
    <row r="349" spans="1:206" ht="16.5" hidden="1">
      <c r="A349" s="121" t="str">
        <f t="shared" si="58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9"/>
        <v>0</v>
      </c>
      <c r="O349" s="303"/>
      <c r="P349" s="303"/>
      <c r="Q349" s="436"/>
      <c r="R349" s="436"/>
      <c r="S349" s="438"/>
      <c r="T349" s="436"/>
      <c r="U349" s="436"/>
      <c r="V349" s="436"/>
    </row>
    <row r="350" spans="1:206" s="155" customFormat="1" ht="16.5" hidden="1">
      <c r="A350" s="121" t="str">
        <f t="shared" si="58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9"/>
        <v>0</v>
      </c>
      <c r="O350" s="303"/>
      <c r="P350" s="303"/>
      <c r="Q350" s="436"/>
      <c r="R350" s="436"/>
      <c r="S350" s="438"/>
      <c r="T350" s="436"/>
      <c r="U350" s="436"/>
      <c r="V350" s="436"/>
      <c r="W350" s="432"/>
      <c r="X350" s="432"/>
      <c r="Y350" s="432"/>
      <c r="Z350" s="432"/>
      <c r="AA350" s="432"/>
      <c r="AB350" s="432"/>
      <c r="AC350" s="432"/>
      <c r="AD350" s="432"/>
      <c r="AE350" s="432"/>
      <c r="AF350" s="432"/>
      <c r="AG350" s="432"/>
      <c r="AH350" s="432"/>
      <c r="AI350" s="432"/>
      <c r="AJ350" s="432"/>
      <c r="AK350" s="432"/>
      <c r="AL350" s="432"/>
      <c r="AM350" s="432"/>
      <c r="AN350" s="432"/>
      <c r="AO350" s="432"/>
      <c r="AP350" s="432"/>
      <c r="AQ350" s="432"/>
      <c r="AR350" s="432"/>
      <c r="AS350" s="432"/>
      <c r="AT350" s="432"/>
      <c r="AU350" s="432"/>
      <c r="AV350" s="432"/>
      <c r="AW350" s="432"/>
      <c r="AX350" s="432"/>
      <c r="AY350" s="432"/>
      <c r="AZ350" s="432"/>
      <c r="BA350" s="432"/>
      <c r="BB350" s="432"/>
      <c r="BC350" s="432"/>
      <c r="BD350" s="432"/>
      <c r="BE350" s="432"/>
      <c r="BF350" s="432"/>
      <c r="BG350" s="432"/>
      <c r="BH350" s="432"/>
      <c r="BI350" s="432"/>
      <c r="BJ350" s="432"/>
      <c r="BK350" s="432"/>
      <c r="BL350" s="432"/>
      <c r="BM350" s="432"/>
      <c r="BN350" s="432"/>
      <c r="BO350" s="432"/>
      <c r="BP350" s="432"/>
      <c r="BQ350" s="432"/>
      <c r="BR350" s="432"/>
      <c r="BS350" s="432"/>
      <c r="BT350" s="432"/>
      <c r="BU350" s="432"/>
      <c r="BV350" s="432"/>
      <c r="BW350" s="432"/>
      <c r="BX350" s="432"/>
      <c r="BY350" s="432"/>
      <c r="BZ350" s="432"/>
      <c r="CA350" s="432"/>
      <c r="CB350" s="432"/>
      <c r="CC350" s="432"/>
      <c r="CD350" s="432"/>
      <c r="CE350" s="432"/>
      <c r="CF350" s="432"/>
      <c r="CG350" s="432"/>
      <c r="CH350" s="432"/>
      <c r="CI350" s="432"/>
      <c r="CJ350" s="432"/>
      <c r="CK350" s="432"/>
      <c r="CL350" s="432"/>
      <c r="CM350" s="432"/>
      <c r="CN350" s="432"/>
      <c r="CO350" s="432"/>
      <c r="CP350" s="432"/>
      <c r="CQ350" s="432"/>
      <c r="CR350" s="432"/>
      <c r="CS350" s="432"/>
      <c r="CT350" s="432"/>
      <c r="CU350" s="432"/>
      <c r="CV350" s="432"/>
      <c r="CW350" s="432"/>
      <c r="CX350" s="432"/>
      <c r="CY350" s="432"/>
      <c r="CZ350" s="432"/>
      <c r="DA350" s="432"/>
      <c r="DB350" s="432"/>
      <c r="DC350" s="432"/>
      <c r="DD350" s="432"/>
      <c r="DE350" s="432"/>
      <c r="DF350" s="432"/>
      <c r="DG350" s="432"/>
      <c r="DH350" s="432"/>
      <c r="DI350" s="432"/>
      <c r="DJ350" s="432"/>
      <c r="DK350" s="432"/>
      <c r="DL350" s="432"/>
      <c r="DM350" s="432"/>
      <c r="DN350" s="432"/>
      <c r="DO350" s="432"/>
      <c r="DP350" s="432"/>
      <c r="DQ350" s="432"/>
      <c r="DR350" s="432"/>
      <c r="DS350" s="432"/>
      <c r="DT350" s="432"/>
      <c r="DU350" s="432"/>
      <c r="DV350" s="432"/>
      <c r="DW350" s="432"/>
      <c r="DX350" s="432"/>
      <c r="DY350" s="432"/>
      <c r="DZ350" s="432"/>
      <c r="EA350" s="432"/>
      <c r="EB350" s="432"/>
      <c r="EC350" s="432"/>
      <c r="ED350" s="432"/>
      <c r="EE350" s="432"/>
      <c r="EF350" s="432"/>
      <c r="EG350" s="432"/>
      <c r="EH350" s="432"/>
      <c r="EI350" s="432"/>
      <c r="EJ350" s="432"/>
      <c r="EK350" s="432"/>
      <c r="EL350" s="432"/>
      <c r="EM350" s="432"/>
      <c r="EN350" s="432"/>
      <c r="EO350" s="432"/>
      <c r="EP350" s="432"/>
      <c r="EQ350" s="432"/>
      <c r="ER350" s="432"/>
      <c r="ES350" s="432"/>
      <c r="ET350" s="432"/>
      <c r="EU350" s="432"/>
      <c r="EV350" s="432"/>
      <c r="EW350" s="432"/>
      <c r="EX350" s="432"/>
      <c r="EY350" s="432"/>
      <c r="EZ350" s="432"/>
      <c r="FA350" s="432"/>
      <c r="FB350" s="432"/>
      <c r="FC350" s="432"/>
      <c r="FD350" s="432"/>
      <c r="FE350" s="432"/>
      <c r="FF350" s="432"/>
      <c r="FG350" s="432"/>
      <c r="FH350" s="432"/>
      <c r="FI350" s="432"/>
      <c r="FJ350" s="432"/>
      <c r="FK350" s="432"/>
      <c r="FL350" s="432"/>
      <c r="FM350" s="432"/>
      <c r="FN350" s="432"/>
      <c r="FO350" s="432"/>
      <c r="FP350" s="432"/>
      <c r="FQ350" s="432"/>
      <c r="FR350" s="432"/>
      <c r="FS350" s="432"/>
      <c r="FT350" s="432"/>
      <c r="FU350" s="432"/>
      <c r="FV350" s="432"/>
      <c r="FW350" s="432"/>
      <c r="FX350" s="432"/>
      <c r="FY350" s="432"/>
      <c r="FZ350" s="432"/>
      <c r="GA350" s="432"/>
      <c r="GB350" s="432"/>
      <c r="GC350" s="432"/>
      <c r="GD350" s="432"/>
      <c r="GE350" s="432"/>
      <c r="GF350" s="432"/>
      <c r="GG350" s="432"/>
      <c r="GH350" s="432"/>
      <c r="GI350" s="432"/>
      <c r="GJ350" s="432"/>
      <c r="GK350" s="432"/>
      <c r="GL350" s="432"/>
      <c r="GM350" s="432"/>
      <c r="GN350" s="432"/>
      <c r="GO350" s="432"/>
      <c r="GP350" s="432"/>
      <c r="GQ350" s="432"/>
      <c r="GR350" s="432"/>
      <c r="GS350" s="432"/>
      <c r="GT350" s="432"/>
      <c r="GU350" s="432"/>
      <c r="GV350" s="432"/>
      <c r="GW350" s="432"/>
      <c r="GX350" s="432"/>
    </row>
    <row r="351" spans="1:206" ht="16.5" hidden="1">
      <c r="A351" s="121" t="str">
        <f t="shared" si="58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9"/>
        <v>0</v>
      </c>
      <c r="O351" s="303"/>
      <c r="P351" s="303"/>
      <c r="Q351" s="436"/>
      <c r="R351" s="436"/>
      <c r="S351" s="438"/>
      <c r="T351" s="436"/>
      <c r="U351" s="436"/>
      <c r="V351" s="436"/>
    </row>
    <row r="352" spans="1:206" s="114" customFormat="1" ht="16.5" hidden="1">
      <c r="A352" s="121" t="str">
        <f t="shared" si="58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9"/>
        <v>0</v>
      </c>
      <c r="O352" s="303"/>
      <c r="P352" s="303"/>
      <c r="Q352" s="436"/>
      <c r="R352" s="436"/>
      <c r="S352" s="438"/>
      <c r="T352" s="436"/>
      <c r="U352" s="436"/>
      <c r="V352" s="436"/>
      <c r="W352" s="432"/>
      <c r="X352" s="432"/>
      <c r="Y352" s="432"/>
      <c r="Z352" s="432"/>
      <c r="AA352" s="432"/>
      <c r="AB352" s="432"/>
      <c r="AC352" s="432"/>
      <c r="AD352" s="432"/>
      <c r="AE352" s="432"/>
      <c r="AF352" s="432"/>
      <c r="AG352" s="432"/>
      <c r="AH352" s="432"/>
      <c r="AI352" s="432"/>
      <c r="AJ352" s="432"/>
      <c r="AK352" s="432"/>
      <c r="AL352" s="432"/>
      <c r="AM352" s="432"/>
      <c r="AN352" s="432"/>
      <c r="AO352" s="432"/>
      <c r="AP352" s="432"/>
      <c r="AQ352" s="432"/>
      <c r="AR352" s="432"/>
      <c r="AS352" s="432"/>
      <c r="AT352" s="432"/>
      <c r="AU352" s="432"/>
      <c r="AV352" s="432"/>
      <c r="AW352" s="432"/>
      <c r="AX352" s="432"/>
      <c r="AY352" s="432"/>
      <c r="AZ352" s="432"/>
      <c r="BA352" s="432"/>
      <c r="BB352" s="432"/>
      <c r="BC352" s="432"/>
      <c r="BD352" s="432"/>
      <c r="BE352" s="432"/>
      <c r="BF352" s="432"/>
      <c r="BG352" s="432"/>
      <c r="BH352" s="432"/>
      <c r="BI352" s="432"/>
      <c r="BJ352" s="432"/>
      <c r="BK352" s="432"/>
      <c r="BL352" s="432"/>
      <c r="BM352" s="432"/>
      <c r="BN352" s="432"/>
      <c r="BO352" s="432"/>
      <c r="BP352" s="432"/>
      <c r="BQ352" s="432"/>
      <c r="BR352" s="432"/>
      <c r="BS352" s="432"/>
      <c r="BT352" s="432"/>
      <c r="BU352" s="432"/>
      <c r="BV352" s="432"/>
      <c r="BW352" s="432"/>
      <c r="BX352" s="432"/>
      <c r="BY352" s="432"/>
      <c r="BZ352" s="432"/>
      <c r="CA352" s="432"/>
      <c r="CB352" s="432"/>
      <c r="CC352" s="432"/>
      <c r="CD352" s="432"/>
      <c r="CE352" s="432"/>
      <c r="CF352" s="432"/>
      <c r="CG352" s="432"/>
      <c r="CH352" s="432"/>
      <c r="CI352" s="432"/>
      <c r="CJ352" s="432"/>
      <c r="CK352" s="432"/>
      <c r="CL352" s="432"/>
      <c r="CM352" s="432"/>
      <c r="CN352" s="432"/>
      <c r="CO352" s="432"/>
      <c r="CP352" s="432"/>
      <c r="CQ352" s="432"/>
      <c r="CR352" s="432"/>
      <c r="CS352" s="432"/>
      <c r="CT352" s="432"/>
      <c r="CU352" s="432"/>
      <c r="CV352" s="432"/>
      <c r="CW352" s="432"/>
      <c r="CX352" s="432"/>
      <c r="CY352" s="432"/>
      <c r="CZ352" s="432"/>
      <c r="DA352" s="432"/>
      <c r="DB352" s="432"/>
      <c r="DC352" s="432"/>
      <c r="DD352" s="432"/>
      <c r="DE352" s="432"/>
      <c r="DF352" s="432"/>
      <c r="DG352" s="432"/>
      <c r="DH352" s="432"/>
      <c r="DI352" s="432"/>
      <c r="DJ352" s="432"/>
      <c r="DK352" s="432"/>
      <c r="DL352" s="432"/>
      <c r="DM352" s="432"/>
      <c r="DN352" s="432"/>
      <c r="DO352" s="432"/>
      <c r="DP352" s="432"/>
      <c r="DQ352" s="432"/>
      <c r="DR352" s="432"/>
      <c r="DS352" s="432"/>
      <c r="DT352" s="432"/>
      <c r="DU352" s="432"/>
      <c r="DV352" s="432"/>
      <c r="DW352" s="432"/>
      <c r="DX352" s="432"/>
      <c r="DY352" s="432"/>
      <c r="DZ352" s="432"/>
      <c r="EA352" s="432"/>
      <c r="EB352" s="432"/>
      <c r="EC352" s="432"/>
      <c r="ED352" s="432"/>
      <c r="EE352" s="432"/>
      <c r="EF352" s="432"/>
      <c r="EG352" s="432"/>
      <c r="EH352" s="432"/>
      <c r="EI352" s="432"/>
      <c r="EJ352" s="432"/>
      <c r="EK352" s="432"/>
      <c r="EL352" s="432"/>
      <c r="EM352" s="432"/>
      <c r="EN352" s="432"/>
      <c r="EO352" s="432"/>
      <c r="EP352" s="432"/>
      <c r="EQ352" s="432"/>
      <c r="ER352" s="432"/>
      <c r="ES352" s="432"/>
      <c r="ET352" s="432"/>
      <c r="EU352" s="432"/>
      <c r="EV352" s="432"/>
      <c r="EW352" s="432"/>
      <c r="EX352" s="432"/>
      <c r="EY352" s="432"/>
      <c r="EZ352" s="432"/>
      <c r="FA352" s="432"/>
      <c r="FB352" s="432"/>
      <c r="FC352" s="432"/>
      <c r="FD352" s="432"/>
      <c r="FE352" s="432"/>
      <c r="FF352" s="432"/>
      <c r="FG352" s="432"/>
      <c r="FH352" s="432"/>
      <c r="FI352" s="432"/>
      <c r="FJ352" s="432"/>
      <c r="FK352" s="432"/>
      <c r="FL352" s="432"/>
      <c r="FM352" s="432"/>
      <c r="FN352" s="432"/>
      <c r="FO352" s="432"/>
      <c r="FP352" s="432"/>
      <c r="FQ352" s="432"/>
      <c r="FR352" s="432"/>
      <c r="FS352" s="432"/>
      <c r="FT352" s="432"/>
      <c r="FU352" s="432"/>
      <c r="FV352" s="432"/>
      <c r="FW352" s="432"/>
      <c r="FX352" s="432"/>
      <c r="FY352" s="432"/>
      <c r="FZ352" s="432"/>
      <c r="GA352" s="432"/>
      <c r="GB352" s="432"/>
      <c r="GC352" s="432"/>
      <c r="GD352" s="432"/>
      <c r="GE352" s="432"/>
      <c r="GF352" s="432"/>
      <c r="GG352" s="432"/>
      <c r="GH352" s="432"/>
      <c r="GI352" s="432"/>
      <c r="GJ352" s="432"/>
      <c r="GK352" s="432"/>
      <c r="GL352" s="432"/>
      <c r="GM352" s="432"/>
      <c r="GN352" s="432"/>
      <c r="GO352" s="432"/>
      <c r="GP352" s="432"/>
      <c r="GQ352" s="432"/>
      <c r="GR352" s="432"/>
      <c r="GS352" s="432"/>
      <c r="GT352" s="432"/>
      <c r="GU352" s="432"/>
      <c r="GV352" s="432"/>
      <c r="GW352" s="432"/>
      <c r="GX352" s="432"/>
    </row>
    <row r="353" spans="1:206" s="114" customFormat="1" ht="16.5" hidden="1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763</v>
      </c>
      <c r="M353" s="299" t="s">
        <v>761</v>
      </c>
      <c r="N353" s="182">
        <f t="shared" ref="N353:N354" si="60">O353+P353</f>
        <v>0</v>
      </c>
      <c r="O353" s="303"/>
      <c r="P353" s="303"/>
      <c r="Q353" s="436"/>
      <c r="R353" s="436"/>
      <c r="S353" s="438"/>
      <c r="T353" s="436"/>
      <c r="U353" s="436"/>
      <c r="V353" s="436"/>
      <c r="W353" s="432"/>
      <c r="X353" s="432"/>
      <c r="Y353" s="432"/>
      <c r="Z353" s="432"/>
      <c r="AA353" s="432"/>
      <c r="AB353" s="432"/>
      <c r="AC353" s="432"/>
      <c r="AD353" s="432"/>
      <c r="AE353" s="432"/>
      <c r="AF353" s="432"/>
      <c r="AG353" s="432"/>
      <c r="AH353" s="432"/>
      <c r="AI353" s="432"/>
      <c r="AJ353" s="432"/>
      <c r="AK353" s="432"/>
      <c r="AL353" s="432"/>
      <c r="AM353" s="432"/>
      <c r="AN353" s="432"/>
      <c r="AO353" s="432"/>
      <c r="AP353" s="432"/>
      <c r="AQ353" s="432"/>
      <c r="AR353" s="432"/>
      <c r="AS353" s="432"/>
      <c r="AT353" s="432"/>
      <c r="AU353" s="432"/>
      <c r="AV353" s="432"/>
      <c r="AW353" s="432"/>
      <c r="AX353" s="432"/>
      <c r="AY353" s="432"/>
      <c r="AZ353" s="432"/>
      <c r="BA353" s="432"/>
      <c r="BB353" s="432"/>
      <c r="BC353" s="432"/>
      <c r="BD353" s="432"/>
      <c r="BE353" s="432"/>
      <c r="BF353" s="432"/>
      <c r="BG353" s="432"/>
      <c r="BH353" s="432"/>
      <c r="BI353" s="432"/>
      <c r="BJ353" s="432"/>
      <c r="BK353" s="432"/>
      <c r="BL353" s="432"/>
      <c r="BM353" s="432"/>
      <c r="BN353" s="432"/>
      <c r="BO353" s="432"/>
      <c r="BP353" s="432"/>
      <c r="BQ353" s="432"/>
      <c r="BR353" s="432"/>
      <c r="BS353" s="432"/>
      <c r="BT353" s="432"/>
      <c r="BU353" s="432"/>
      <c r="BV353" s="432"/>
      <c r="BW353" s="432"/>
      <c r="BX353" s="432"/>
      <c r="BY353" s="432"/>
      <c r="BZ353" s="432"/>
      <c r="CA353" s="432"/>
      <c r="CB353" s="432"/>
      <c r="CC353" s="432"/>
      <c r="CD353" s="432"/>
      <c r="CE353" s="432"/>
      <c r="CF353" s="432"/>
      <c r="CG353" s="432"/>
      <c r="CH353" s="432"/>
      <c r="CI353" s="432"/>
      <c r="CJ353" s="432"/>
      <c r="CK353" s="432"/>
      <c r="CL353" s="432"/>
      <c r="CM353" s="432"/>
      <c r="CN353" s="432"/>
      <c r="CO353" s="432"/>
      <c r="CP353" s="432"/>
      <c r="CQ353" s="432"/>
      <c r="CR353" s="432"/>
      <c r="CS353" s="432"/>
      <c r="CT353" s="432"/>
      <c r="CU353" s="432"/>
      <c r="CV353" s="432"/>
      <c r="CW353" s="432"/>
      <c r="CX353" s="432"/>
      <c r="CY353" s="432"/>
      <c r="CZ353" s="432"/>
      <c r="DA353" s="432"/>
      <c r="DB353" s="432"/>
      <c r="DC353" s="432"/>
      <c r="DD353" s="432"/>
      <c r="DE353" s="432"/>
      <c r="DF353" s="432"/>
      <c r="DG353" s="432"/>
      <c r="DH353" s="432"/>
      <c r="DI353" s="432"/>
      <c r="DJ353" s="432"/>
      <c r="DK353" s="432"/>
      <c r="DL353" s="432"/>
      <c r="DM353" s="432"/>
      <c r="DN353" s="432"/>
      <c r="DO353" s="432"/>
      <c r="DP353" s="432"/>
      <c r="DQ353" s="432"/>
      <c r="DR353" s="432"/>
      <c r="DS353" s="432"/>
      <c r="DT353" s="432"/>
      <c r="DU353" s="432"/>
      <c r="DV353" s="432"/>
      <c r="DW353" s="432"/>
      <c r="DX353" s="432"/>
      <c r="DY353" s="432"/>
      <c r="DZ353" s="432"/>
      <c r="EA353" s="432"/>
      <c r="EB353" s="432"/>
      <c r="EC353" s="432"/>
      <c r="ED353" s="432"/>
      <c r="EE353" s="432"/>
      <c r="EF353" s="432"/>
      <c r="EG353" s="432"/>
      <c r="EH353" s="432"/>
      <c r="EI353" s="432"/>
      <c r="EJ353" s="432"/>
      <c r="EK353" s="432"/>
      <c r="EL353" s="432"/>
      <c r="EM353" s="432"/>
      <c r="EN353" s="432"/>
      <c r="EO353" s="432"/>
      <c r="EP353" s="432"/>
      <c r="EQ353" s="432"/>
      <c r="ER353" s="432"/>
      <c r="ES353" s="432"/>
      <c r="ET353" s="432"/>
      <c r="EU353" s="432"/>
      <c r="EV353" s="432"/>
      <c r="EW353" s="432"/>
      <c r="EX353" s="432"/>
      <c r="EY353" s="432"/>
      <c r="EZ353" s="432"/>
      <c r="FA353" s="432"/>
      <c r="FB353" s="432"/>
      <c r="FC353" s="432"/>
      <c r="FD353" s="432"/>
      <c r="FE353" s="432"/>
      <c r="FF353" s="432"/>
      <c r="FG353" s="432"/>
      <c r="FH353" s="432"/>
      <c r="FI353" s="432"/>
      <c r="FJ353" s="432"/>
      <c r="FK353" s="432"/>
      <c r="FL353" s="432"/>
      <c r="FM353" s="432"/>
      <c r="FN353" s="432"/>
      <c r="FO353" s="432"/>
      <c r="FP353" s="432"/>
      <c r="FQ353" s="432"/>
      <c r="FR353" s="432"/>
      <c r="FS353" s="432"/>
      <c r="FT353" s="432"/>
      <c r="FU353" s="432"/>
      <c r="FV353" s="432"/>
      <c r="FW353" s="432"/>
      <c r="FX353" s="432"/>
      <c r="FY353" s="432"/>
      <c r="FZ353" s="432"/>
      <c r="GA353" s="432"/>
      <c r="GB353" s="432"/>
      <c r="GC353" s="432"/>
      <c r="GD353" s="432"/>
      <c r="GE353" s="432"/>
      <c r="GF353" s="432"/>
      <c r="GG353" s="432"/>
      <c r="GH353" s="432"/>
      <c r="GI353" s="432"/>
      <c r="GJ353" s="432"/>
      <c r="GK353" s="432"/>
      <c r="GL353" s="432"/>
      <c r="GM353" s="432"/>
      <c r="GN353" s="432"/>
      <c r="GO353" s="432"/>
      <c r="GP353" s="432"/>
      <c r="GQ353" s="432"/>
      <c r="GR353" s="432"/>
      <c r="GS353" s="432"/>
      <c r="GT353" s="432"/>
      <c r="GU353" s="432"/>
      <c r="GV353" s="432"/>
      <c r="GW353" s="432"/>
      <c r="GX353" s="432"/>
    </row>
    <row r="354" spans="1:206" ht="16.5" hidden="1">
      <c r="A354" s="121" t="str">
        <f t="shared" si="58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60"/>
        <v>0</v>
      </c>
      <c r="O354" s="303"/>
      <c r="P354" s="303"/>
      <c r="Q354" s="436"/>
      <c r="R354" s="436"/>
      <c r="S354" s="438"/>
      <c r="T354" s="436"/>
      <c r="U354" s="436"/>
      <c r="V354" s="436"/>
    </row>
    <row r="355" spans="1:206" ht="25.5" hidden="1">
      <c r="A355" s="121" t="str">
        <f t="shared" si="58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9"/>
        <v>0</v>
      </c>
      <c r="O355" s="303"/>
      <c r="P355" s="303"/>
      <c r="Q355" s="436"/>
      <c r="R355" s="436"/>
      <c r="S355" s="438"/>
      <c r="T355" s="436"/>
      <c r="U355" s="436"/>
      <c r="V355" s="436"/>
    </row>
    <row r="356" spans="1:206" ht="16.5" hidden="1">
      <c r="A356" s="121" t="str">
        <f t="shared" si="58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9"/>
        <v>0</v>
      </c>
      <c r="O356" s="303"/>
      <c r="P356" s="303"/>
      <c r="Q356" s="436"/>
      <c r="R356" s="436"/>
      <c r="S356" s="438"/>
      <c r="T356" s="436"/>
      <c r="U356" s="436"/>
      <c r="V356" s="436"/>
    </row>
    <row r="357" spans="1:206" ht="16.5" hidden="1">
      <c r="A357" s="121" t="str">
        <f t="shared" si="58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9"/>
        <v>0</v>
      </c>
      <c r="O357" s="303"/>
      <c r="P357" s="303"/>
      <c r="Q357" s="436"/>
      <c r="R357" s="436"/>
      <c r="S357" s="438"/>
      <c r="T357" s="436"/>
      <c r="U357" s="436"/>
      <c r="V357" s="436"/>
    </row>
    <row r="358" spans="1:206" s="114" customFormat="1" ht="16.5" hidden="1">
      <c r="A358" s="121" t="str">
        <f t="shared" si="58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9"/>
        <v>0</v>
      </c>
      <c r="O358" s="303"/>
      <c r="P358" s="303"/>
      <c r="Q358" s="436"/>
      <c r="R358" s="436"/>
      <c r="S358" s="438"/>
      <c r="T358" s="436"/>
      <c r="U358" s="436"/>
      <c r="V358" s="436"/>
      <c r="W358" s="432"/>
      <c r="X358" s="432"/>
      <c r="Y358" s="432"/>
      <c r="Z358" s="432"/>
      <c r="AA358" s="432"/>
      <c r="AB358" s="432"/>
      <c r="AC358" s="432"/>
      <c r="AD358" s="432"/>
      <c r="AE358" s="432"/>
      <c r="AF358" s="432"/>
      <c r="AG358" s="432"/>
      <c r="AH358" s="432"/>
      <c r="AI358" s="432"/>
      <c r="AJ358" s="432"/>
      <c r="AK358" s="432"/>
      <c r="AL358" s="432"/>
      <c r="AM358" s="432"/>
      <c r="AN358" s="432"/>
      <c r="AO358" s="432"/>
      <c r="AP358" s="432"/>
      <c r="AQ358" s="432"/>
      <c r="AR358" s="432"/>
      <c r="AS358" s="432"/>
      <c r="AT358" s="432"/>
      <c r="AU358" s="432"/>
      <c r="AV358" s="432"/>
      <c r="AW358" s="432"/>
      <c r="AX358" s="432"/>
      <c r="AY358" s="432"/>
      <c r="AZ358" s="432"/>
      <c r="BA358" s="432"/>
      <c r="BB358" s="432"/>
      <c r="BC358" s="432"/>
      <c r="BD358" s="432"/>
      <c r="BE358" s="432"/>
      <c r="BF358" s="432"/>
      <c r="BG358" s="432"/>
      <c r="BH358" s="432"/>
      <c r="BI358" s="432"/>
      <c r="BJ358" s="432"/>
      <c r="BK358" s="432"/>
      <c r="BL358" s="432"/>
      <c r="BM358" s="432"/>
      <c r="BN358" s="432"/>
      <c r="BO358" s="432"/>
      <c r="BP358" s="432"/>
      <c r="BQ358" s="432"/>
      <c r="BR358" s="432"/>
      <c r="BS358" s="432"/>
      <c r="BT358" s="432"/>
      <c r="BU358" s="432"/>
      <c r="BV358" s="432"/>
      <c r="BW358" s="432"/>
      <c r="BX358" s="432"/>
      <c r="BY358" s="432"/>
      <c r="BZ358" s="432"/>
      <c r="CA358" s="432"/>
      <c r="CB358" s="432"/>
      <c r="CC358" s="432"/>
      <c r="CD358" s="432"/>
      <c r="CE358" s="432"/>
      <c r="CF358" s="432"/>
      <c r="CG358" s="432"/>
      <c r="CH358" s="432"/>
      <c r="CI358" s="432"/>
      <c r="CJ358" s="432"/>
      <c r="CK358" s="432"/>
      <c r="CL358" s="432"/>
      <c r="CM358" s="432"/>
      <c r="CN358" s="432"/>
      <c r="CO358" s="432"/>
      <c r="CP358" s="432"/>
      <c r="CQ358" s="432"/>
      <c r="CR358" s="432"/>
      <c r="CS358" s="432"/>
      <c r="CT358" s="432"/>
      <c r="CU358" s="432"/>
      <c r="CV358" s="432"/>
      <c r="CW358" s="432"/>
      <c r="CX358" s="432"/>
      <c r="CY358" s="432"/>
      <c r="CZ358" s="432"/>
      <c r="DA358" s="432"/>
      <c r="DB358" s="432"/>
      <c r="DC358" s="432"/>
      <c r="DD358" s="432"/>
      <c r="DE358" s="432"/>
      <c r="DF358" s="432"/>
      <c r="DG358" s="432"/>
      <c r="DH358" s="432"/>
      <c r="DI358" s="432"/>
      <c r="DJ358" s="432"/>
      <c r="DK358" s="432"/>
      <c r="DL358" s="432"/>
      <c r="DM358" s="432"/>
      <c r="DN358" s="432"/>
      <c r="DO358" s="432"/>
      <c r="DP358" s="432"/>
      <c r="DQ358" s="432"/>
      <c r="DR358" s="432"/>
      <c r="DS358" s="432"/>
      <c r="DT358" s="432"/>
      <c r="DU358" s="432"/>
      <c r="DV358" s="432"/>
      <c r="DW358" s="432"/>
      <c r="DX358" s="432"/>
      <c r="DY358" s="432"/>
      <c r="DZ358" s="432"/>
      <c r="EA358" s="432"/>
      <c r="EB358" s="432"/>
      <c r="EC358" s="432"/>
      <c r="ED358" s="432"/>
      <c r="EE358" s="432"/>
      <c r="EF358" s="432"/>
      <c r="EG358" s="432"/>
      <c r="EH358" s="432"/>
      <c r="EI358" s="432"/>
      <c r="EJ358" s="432"/>
      <c r="EK358" s="432"/>
      <c r="EL358" s="432"/>
      <c r="EM358" s="432"/>
      <c r="EN358" s="432"/>
      <c r="EO358" s="432"/>
      <c r="EP358" s="432"/>
      <c r="EQ358" s="432"/>
      <c r="ER358" s="432"/>
      <c r="ES358" s="432"/>
      <c r="ET358" s="432"/>
      <c r="EU358" s="432"/>
      <c r="EV358" s="432"/>
      <c r="EW358" s="432"/>
      <c r="EX358" s="432"/>
      <c r="EY358" s="432"/>
      <c r="EZ358" s="432"/>
      <c r="FA358" s="432"/>
      <c r="FB358" s="432"/>
      <c r="FC358" s="432"/>
      <c r="FD358" s="432"/>
      <c r="FE358" s="432"/>
      <c r="FF358" s="432"/>
      <c r="FG358" s="432"/>
      <c r="FH358" s="432"/>
      <c r="FI358" s="432"/>
      <c r="FJ358" s="432"/>
      <c r="FK358" s="432"/>
      <c r="FL358" s="432"/>
      <c r="FM358" s="432"/>
      <c r="FN358" s="432"/>
      <c r="FO358" s="432"/>
      <c r="FP358" s="432"/>
      <c r="FQ358" s="432"/>
      <c r="FR358" s="432"/>
      <c r="FS358" s="432"/>
      <c r="FT358" s="432"/>
      <c r="FU358" s="432"/>
      <c r="FV358" s="432"/>
      <c r="FW358" s="432"/>
      <c r="FX358" s="432"/>
      <c r="FY358" s="432"/>
      <c r="FZ358" s="432"/>
      <c r="GA358" s="432"/>
      <c r="GB358" s="432"/>
      <c r="GC358" s="432"/>
      <c r="GD358" s="432"/>
      <c r="GE358" s="432"/>
      <c r="GF358" s="432"/>
      <c r="GG358" s="432"/>
      <c r="GH358" s="432"/>
      <c r="GI358" s="432"/>
      <c r="GJ358" s="432"/>
      <c r="GK358" s="432"/>
      <c r="GL358" s="432"/>
      <c r="GM358" s="432"/>
      <c r="GN358" s="432"/>
      <c r="GO358" s="432"/>
      <c r="GP358" s="432"/>
      <c r="GQ358" s="432"/>
      <c r="GR358" s="432"/>
      <c r="GS358" s="432"/>
      <c r="GT358" s="432"/>
      <c r="GU358" s="432"/>
      <c r="GV358" s="432"/>
      <c r="GW358" s="432"/>
      <c r="GX358" s="432"/>
    </row>
    <row r="359" spans="1:206" hidden="1">
      <c r="A359" s="121" t="str">
        <f t="shared" si="58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9"/>
        <v>0</v>
      </c>
      <c r="O359" s="182"/>
      <c r="P359" s="182"/>
      <c r="Q359" s="436"/>
      <c r="R359" s="436"/>
      <c r="S359" s="438"/>
      <c r="T359" s="436"/>
      <c r="U359" s="436"/>
      <c r="V359" s="436"/>
    </row>
    <row r="360" spans="1:206" hidden="1">
      <c r="A360" s="121" t="str">
        <f t="shared" si="58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436"/>
      <c r="R360" s="436"/>
      <c r="S360" s="438"/>
      <c r="T360" s="436"/>
      <c r="U360" s="436"/>
      <c r="V360" s="436"/>
    </row>
    <row r="361" spans="1:206" s="114" customFormat="1" ht="25.5" hidden="1">
      <c r="A361" s="121" t="str">
        <f t="shared" si="58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61">O361+P361</f>
        <v>0</v>
      </c>
      <c r="O361" s="302"/>
      <c r="P361" s="302"/>
      <c r="Q361" s="436"/>
      <c r="R361" s="436"/>
      <c r="S361" s="438"/>
      <c r="T361" s="436"/>
      <c r="U361" s="436"/>
      <c r="V361" s="436"/>
      <c r="W361" s="432"/>
      <c r="X361" s="432"/>
      <c r="Y361" s="432"/>
      <c r="Z361" s="432"/>
      <c r="AA361" s="432"/>
      <c r="AB361" s="432"/>
      <c r="AC361" s="432"/>
      <c r="AD361" s="432"/>
      <c r="AE361" s="432"/>
      <c r="AF361" s="432"/>
      <c r="AG361" s="432"/>
      <c r="AH361" s="432"/>
      <c r="AI361" s="432"/>
      <c r="AJ361" s="432"/>
      <c r="AK361" s="432"/>
      <c r="AL361" s="432"/>
      <c r="AM361" s="432"/>
      <c r="AN361" s="432"/>
      <c r="AO361" s="432"/>
      <c r="AP361" s="432"/>
      <c r="AQ361" s="432"/>
      <c r="AR361" s="432"/>
      <c r="AS361" s="432"/>
      <c r="AT361" s="432"/>
      <c r="AU361" s="432"/>
      <c r="AV361" s="432"/>
      <c r="AW361" s="432"/>
      <c r="AX361" s="432"/>
      <c r="AY361" s="432"/>
      <c r="AZ361" s="432"/>
      <c r="BA361" s="432"/>
      <c r="BB361" s="432"/>
      <c r="BC361" s="432"/>
      <c r="BD361" s="432"/>
      <c r="BE361" s="432"/>
      <c r="BF361" s="432"/>
      <c r="BG361" s="432"/>
      <c r="BH361" s="432"/>
      <c r="BI361" s="432"/>
      <c r="BJ361" s="432"/>
      <c r="BK361" s="432"/>
      <c r="BL361" s="432"/>
      <c r="BM361" s="432"/>
      <c r="BN361" s="432"/>
      <c r="BO361" s="432"/>
      <c r="BP361" s="432"/>
      <c r="BQ361" s="432"/>
      <c r="BR361" s="432"/>
      <c r="BS361" s="432"/>
      <c r="BT361" s="432"/>
      <c r="BU361" s="432"/>
      <c r="BV361" s="432"/>
      <c r="BW361" s="432"/>
      <c r="BX361" s="432"/>
      <c r="BY361" s="432"/>
      <c r="BZ361" s="432"/>
      <c r="CA361" s="432"/>
      <c r="CB361" s="432"/>
      <c r="CC361" s="432"/>
      <c r="CD361" s="432"/>
      <c r="CE361" s="432"/>
      <c r="CF361" s="432"/>
      <c r="CG361" s="432"/>
      <c r="CH361" s="432"/>
      <c r="CI361" s="432"/>
      <c r="CJ361" s="432"/>
      <c r="CK361" s="432"/>
      <c r="CL361" s="432"/>
      <c r="CM361" s="432"/>
      <c r="CN361" s="432"/>
      <c r="CO361" s="432"/>
      <c r="CP361" s="432"/>
      <c r="CQ361" s="432"/>
      <c r="CR361" s="432"/>
      <c r="CS361" s="432"/>
      <c r="CT361" s="432"/>
      <c r="CU361" s="432"/>
      <c r="CV361" s="432"/>
      <c r="CW361" s="432"/>
      <c r="CX361" s="432"/>
      <c r="CY361" s="432"/>
      <c r="CZ361" s="432"/>
      <c r="DA361" s="432"/>
      <c r="DB361" s="432"/>
      <c r="DC361" s="432"/>
      <c r="DD361" s="432"/>
      <c r="DE361" s="432"/>
      <c r="DF361" s="432"/>
      <c r="DG361" s="432"/>
      <c r="DH361" s="432"/>
      <c r="DI361" s="432"/>
      <c r="DJ361" s="432"/>
      <c r="DK361" s="432"/>
      <c r="DL361" s="432"/>
      <c r="DM361" s="432"/>
      <c r="DN361" s="432"/>
      <c r="DO361" s="432"/>
      <c r="DP361" s="432"/>
      <c r="DQ361" s="432"/>
      <c r="DR361" s="432"/>
      <c r="DS361" s="432"/>
      <c r="DT361" s="432"/>
      <c r="DU361" s="432"/>
      <c r="DV361" s="432"/>
      <c r="DW361" s="432"/>
      <c r="DX361" s="432"/>
      <c r="DY361" s="432"/>
      <c r="DZ361" s="432"/>
      <c r="EA361" s="432"/>
      <c r="EB361" s="432"/>
      <c r="EC361" s="432"/>
      <c r="ED361" s="432"/>
      <c r="EE361" s="432"/>
      <c r="EF361" s="432"/>
      <c r="EG361" s="432"/>
      <c r="EH361" s="432"/>
      <c r="EI361" s="432"/>
      <c r="EJ361" s="432"/>
      <c r="EK361" s="432"/>
      <c r="EL361" s="432"/>
      <c r="EM361" s="432"/>
      <c r="EN361" s="432"/>
      <c r="EO361" s="432"/>
      <c r="EP361" s="432"/>
      <c r="EQ361" s="432"/>
      <c r="ER361" s="432"/>
      <c r="ES361" s="432"/>
      <c r="ET361" s="432"/>
      <c r="EU361" s="432"/>
      <c r="EV361" s="432"/>
      <c r="EW361" s="432"/>
      <c r="EX361" s="432"/>
      <c r="EY361" s="432"/>
      <c r="EZ361" s="432"/>
      <c r="FA361" s="432"/>
      <c r="FB361" s="432"/>
      <c r="FC361" s="432"/>
      <c r="FD361" s="432"/>
      <c r="FE361" s="432"/>
      <c r="FF361" s="432"/>
      <c r="FG361" s="432"/>
      <c r="FH361" s="432"/>
      <c r="FI361" s="432"/>
      <c r="FJ361" s="432"/>
      <c r="FK361" s="432"/>
      <c r="FL361" s="432"/>
      <c r="FM361" s="432"/>
      <c r="FN361" s="432"/>
      <c r="FO361" s="432"/>
      <c r="FP361" s="432"/>
      <c r="FQ361" s="432"/>
      <c r="FR361" s="432"/>
      <c r="FS361" s="432"/>
      <c r="FT361" s="432"/>
      <c r="FU361" s="432"/>
      <c r="FV361" s="432"/>
      <c r="FW361" s="432"/>
      <c r="FX361" s="432"/>
      <c r="FY361" s="432"/>
      <c r="FZ361" s="432"/>
      <c r="GA361" s="432"/>
      <c r="GB361" s="432"/>
      <c r="GC361" s="432"/>
      <c r="GD361" s="432"/>
      <c r="GE361" s="432"/>
      <c r="GF361" s="432"/>
      <c r="GG361" s="432"/>
      <c r="GH361" s="432"/>
      <c r="GI361" s="432"/>
      <c r="GJ361" s="432"/>
      <c r="GK361" s="432"/>
      <c r="GL361" s="432"/>
      <c r="GM361" s="432"/>
      <c r="GN361" s="432"/>
      <c r="GO361" s="432"/>
      <c r="GP361" s="432"/>
      <c r="GQ361" s="432"/>
      <c r="GR361" s="432"/>
      <c r="GS361" s="432"/>
      <c r="GT361" s="432"/>
      <c r="GU361" s="432"/>
      <c r="GV361" s="432"/>
      <c r="GW361" s="432"/>
      <c r="GX361" s="432"/>
    </row>
    <row r="362" spans="1:206" hidden="1">
      <c r="A362" s="121" t="str">
        <f t="shared" si="56"/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436"/>
      <c r="R362" s="436"/>
      <c r="S362" s="438"/>
      <c r="T362" s="436"/>
      <c r="U362" s="436"/>
      <c r="V362" s="436"/>
    </row>
    <row r="363" spans="1:206" hidden="1">
      <c r="A363" s="121" t="str">
        <f t="shared" si="56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436"/>
      <c r="R363" s="436"/>
      <c r="S363" s="438"/>
      <c r="T363" s="436"/>
      <c r="U363" s="436"/>
      <c r="V363" s="436"/>
    </row>
    <row r="364" spans="1:206" hidden="1">
      <c r="A364" s="121" t="str">
        <f t="shared" si="56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436"/>
      <c r="R364" s="436"/>
      <c r="S364" s="438"/>
      <c r="T364" s="436"/>
      <c r="U364" s="436"/>
      <c r="V364" s="436"/>
    </row>
    <row r="365" spans="1:206" s="114" customFormat="1" hidden="1">
      <c r="A365" s="121" t="str">
        <f t="shared" si="56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436"/>
      <c r="R365" s="436"/>
      <c r="S365" s="438"/>
      <c r="T365" s="436"/>
      <c r="U365" s="436"/>
      <c r="V365" s="436"/>
      <c r="W365" s="432"/>
      <c r="X365" s="432"/>
      <c r="Y365" s="432"/>
      <c r="Z365" s="432"/>
      <c r="AA365" s="432"/>
      <c r="AB365" s="432"/>
      <c r="AC365" s="432"/>
      <c r="AD365" s="432"/>
      <c r="AE365" s="432"/>
      <c r="AF365" s="432"/>
      <c r="AG365" s="432"/>
      <c r="AH365" s="432"/>
      <c r="AI365" s="432"/>
      <c r="AJ365" s="432"/>
      <c r="AK365" s="432"/>
      <c r="AL365" s="432"/>
      <c r="AM365" s="432"/>
      <c r="AN365" s="432"/>
      <c r="AO365" s="432"/>
      <c r="AP365" s="432"/>
      <c r="AQ365" s="432"/>
      <c r="AR365" s="432"/>
      <c r="AS365" s="432"/>
      <c r="AT365" s="432"/>
      <c r="AU365" s="432"/>
      <c r="AV365" s="432"/>
      <c r="AW365" s="432"/>
      <c r="AX365" s="432"/>
      <c r="AY365" s="432"/>
      <c r="AZ365" s="432"/>
      <c r="BA365" s="432"/>
      <c r="BB365" s="432"/>
      <c r="BC365" s="432"/>
      <c r="BD365" s="432"/>
      <c r="BE365" s="432"/>
      <c r="BF365" s="432"/>
      <c r="BG365" s="432"/>
      <c r="BH365" s="432"/>
      <c r="BI365" s="432"/>
      <c r="BJ365" s="432"/>
      <c r="BK365" s="432"/>
      <c r="BL365" s="432"/>
      <c r="BM365" s="432"/>
      <c r="BN365" s="432"/>
      <c r="BO365" s="432"/>
      <c r="BP365" s="432"/>
      <c r="BQ365" s="432"/>
      <c r="BR365" s="432"/>
      <c r="BS365" s="432"/>
      <c r="BT365" s="432"/>
      <c r="BU365" s="432"/>
      <c r="BV365" s="432"/>
      <c r="BW365" s="432"/>
      <c r="BX365" s="432"/>
      <c r="BY365" s="432"/>
      <c r="BZ365" s="432"/>
      <c r="CA365" s="432"/>
      <c r="CB365" s="432"/>
      <c r="CC365" s="432"/>
      <c r="CD365" s="432"/>
      <c r="CE365" s="432"/>
      <c r="CF365" s="432"/>
      <c r="CG365" s="432"/>
      <c r="CH365" s="432"/>
      <c r="CI365" s="432"/>
      <c r="CJ365" s="432"/>
      <c r="CK365" s="432"/>
      <c r="CL365" s="432"/>
      <c r="CM365" s="432"/>
      <c r="CN365" s="432"/>
      <c r="CO365" s="432"/>
      <c r="CP365" s="432"/>
      <c r="CQ365" s="432"/>
      <c r="CR365" s="432"/>
      <c r="CS365" s="432"/>
      <c r="CT365" s="432"/>
      <c r="CU365" s="432"/>
      <c r="CV365" s="432"/>
      <c r="CW365" s="432"/>
      <c r="CX365" s="432"/>
      <c r="CY365" s="432"/>
      <c r="CZ365" s="432"/>
      <c r="DA365" s="432"/>
      <c r="DB365" s="432"/>
      <c r="DC365" s="432"/>
      <c r="DD365" s="432"/>
      <c r="DE365" s="432"/>
      <c r="DF365" s="432"/>
      <c r="DG365" s="432"/>
      <c r="DH365" s="432"/>
      <c r="DI365" s="432"/>
      <c r="DJ365" s="432"/>
      <c r="DK365" s="432"/>
      <c r="DL365" s="432"/>
      <c r="DM365" s="432"/>
      <c r="DN365" s="432"/>
      <c r="DO365" s="432"/>
      <c r="DP365" s="432"/>
      <c r="DQ365" s="432"/>
      <c r="DR365" s="432"/>
      <c r="DS365" s="432"/>
      <c r="DT365" s="432"/>
      <c r="DU365" s="432"/>
      <c r="DV365" s="432"/>
      <c r="DW365" s="432"/>
      <c r="DX365" s="432"/>
      <c r="DY365" s="432"/>
      <c r="DZ365" s="432"/>
      <c r="EA365" s="432"/>
      <c r="EB365" s="432"/>
      <c r="EC365" s="432"/>
      <c r="ED365" s="432"/>
      <c r="EE365" s="432"/>
      <c r="EF365" s="432"/>
      <c r="EG365" s="432"/>
      <c r="EH365" s="432"/>
      <c r="EI365" s="432"/>
      <c r="EJ365" s="432"/>
      <c r="EK365" s="432"/>
      <c r="EL365" s="432"/>
      <c r="EM365" s="432"/>
      <c r="EN365" s="432"/>
      <c r="EO365" s="432"/>
      <c r="EP365" s="432"/>
      <c r="EQ365" s="432"/>
      <c r="ER365" s="432"/>
      <c r="ES365" s="432"/>
      <c r="ET365" s="432"/>
      <c r="EU365" s="432"/>
      <c r="EV365" s="432"/>
      <c r="EW365" s="432"/>
      <c r="EX365" s="432"/>
      <c r="EY365" s="432"/>
      <c r="EZ365" s="432"/>
      <c r="FA365" s="432"/>
      <c r="FB365" s="432"/>
      <c r="FC365" s="432"/>
      <c r="FD365" s="432"/>
      <c r="FE365" s="432"/>
      <c r="FF365" s="432"/>
      <c r="FG365" s="432"/>
      <c r="FH365" s="432"/>
      <c r="FI365" s="432"/>
      <c r="FJ365" s="432"/>
      <c r="FK365" s="432"/>
      <c r="FL365" s="432"/>
      <c r="FM365" s="432"/>
      <c r="FN365" s="432"/>
      <c r="FO365" s="432"/>
      <c r="FP365" s="432"/>
      <c r="FQ365" s="432"/>
      <c r="FR365" s="432"/>
      <c r="FS365" s="432"/>
      <c r="FT365" s="432"/>
      <c r="FU365" s="432"/>
      <c r="FV365" s="432"/>
      <c r="FW365" s="432"/>
      <c r="FX365" s="432"/>
      <c r="FY365" s="432"/>
      <c r="FZ365" s="432"/>
      <c r="GA365" s="432"/>
      <c r="GB365" s="432"/>
      <c r="GC365" s="432"/>
      <c r="GD365" s="432"/>
      <c r="GE365" s="432"/>
      <c r="GF365" s="432"/>
      <c r="GG365" s="432"/>
      <c r="GH365" s="432"/>
      <c r="GI365" s="432"/>
      <c r="GJ365" s="432"/>
      <c r="GK365" s="432"/>
      <c r="GL365" s="432"/>
      <c r="GM365" s="432"/>
      <c r="GN365" s="432"/>
      <c r="GO365" s="432"/>
      <c r="GP365" s="432"/>
      <c r="GQ365" s="432"/>
      <c r="GR365" s="432"/>
      <c r="GS365" s="432"/>
      <c r="GT365" s="432"/>
      <c r="GU365" s="432"/>
      <c r="GV365" s="432"/>
      <c r="GW365" s="432"/>
      <c r="GX365" s="432"/>
    </row>
    <row r="366" spans="1:206" hidden="1">
      <c r="A366" s="121" t="str">
        <f t="shared" si="56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436"/>
      <c r="R366" s="436"/>
      <c r="S366" s="438"/>
      <c r="T366" s="436"/>
      <c r="U366" s="436"/>
      <c r="V366" s="436"/>
    </row>
    <row r="367" spans="1:206" s="114" customFormat="1" ht="25.5" hidden="1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2">O367+P367</f>
        <v>0</v>
      </c>
      <c r="O367" s="182"/>
      <c r="P367" s="182"/>
      <c r="Q367" s="436"/>
      <c r="R367" s="436"/>
      <c r="S367" s="438"/>
      <c r="T367" s="436"/>
      <c r="U367" s="436"/>
      <c r="V367" s="436"/>
      <c r="W367" s="432"/>
      <c r="X367" s="432"/>
      <c r="Y367" s="432"/>
      <c r="Z367" s="432"/>
      <c r="AA367" s="432"/>
      <c r="AB367" s="432"/>
      <c r="AC367" s="432"/>
      <c r="AD367" s="432"/>
      <c r="AE367" s="432"/>
      <c r="AF367" s="432"/>
      <c r="AG367" s="432"/>
      <c r="AH367" s="432"/>
      <c r="AI367" s="432"/>
      <c r="AJ367" s="432"/>
      <c r="AK367" s="432"/>
      <c r="AL367" s="432"/>
      <c r="AM367" s="432"/>
      <c r="AN367" s="432"/>
      <c r="AO367" s="432"/>
      <c r="AP367" s="432"/>
      <c r="AQ367" s="432"/>
      <c r="AR367" s="432"/>
      <c r="AS367" s="432"/>
      <c r="AT367" s="432"/>
      <c r="AU367" s="432"/>
      <c r="AV367" s="432"/>
      <c r="AW367" s="432"/>
      <c r="AX367" s="432"/>
      <c r="AY367" s="432"/>
      <c r="AZ367" s="432"/>
      <c r="BA367" s="432"/>
      <c r="BB367" s="432"/>
      <c r="BC367" s="432"/>
      <c r="BD367" s="432"/>
      <c r="BE367" s="432"/>
      <c r="BF367" s="432"/>
      <c r="BG367" s="432"/>
      <c r="BH367" s="432"/>
      <c r="BI367" s="432"/>
      <c r="BJ367" s="432"/>
      <c r="BK367" s="432"/>
      <c r="BL367" s="432"/>
      <c r="BM367" s="432"/>
      <c r="BN367" s="432"/>
      <c r="BO367" s="432"/>
      <c r="BP367" s="432"/>
      <c r="BQ367" s="432"/>
      <c r="BR367" s="432"/>
      <c r="BS367" s="432"/>
      <c r="BT367" s="432"/>
      <c r="BU367" s="432"/>
      <c r="BV367" s="432"/>
      <c r="BW367" s="432"/>
      <c r="BX367" s="432"/>
      <c r="BY367" s="432"/>
      <c r="BZ367" s="432"/>
      <c r="CA367" s="432"/>
      <c r="CB367" s="432"/>
      <c r="CC367" s="432"/>
      <c r="CD367" s="432"/>
      <c r="CE367" s="432"/>
      <c r="CF367" s="432"/>
      <c r="CG367" s="432"/>
      <c r="CH367" s="432"/>
      <c r="CI367" s="432"/>
      <c r="CJ367" s="432"/>
      <c r="CK367" s="432"/>
      <c r="CL367" s="432"/>
      <c r="CM367" s="432"/>
      <c r="CN367" s="432"/>
      <c r="CO367" s="432"/>
      <c r="CP367" s="432"/>
      <c r="CQ367" s="432"/>
      <c r="CR367" s="432"/>
      <c r="CS367" s="432"/>
      <c r="CT367" s="432"/>
      <c r="CU367" s="432"/>
      <c r="CV367" s="432"/>
      <c r="CW367" s="432"/>
      <c r="CX367" s="432"/>
      <c r="CY367" s="432"/>
      <c r="CZ367" s="432"/>
      <c r="DA367" s="432"/>
      <c r="DB367" s="432"/>
      <c r="DC367" s="432"/>
      <c r="DD367" s="432"/>
      <c r="DE367" s="432"/>
      <c r="DF367" s="432"/>
      <c r="DG367" s="432"/>
      <c r="DH367" s="432"/>
      <c r="DI367" s="432"/>
      <c r="DJ367" s="432"/>
      <c r="DK367" s="432"/>
      <c r="DL367" s="432"/>
      <c r="DM367" s="432"/>
      <c r="DN367" s="432"/>
      <c r="DO367" s="432"/>
      <c r="DP367" s="432"/>
      <c r="DQ367" s="432"/>
      <c r="DR367" s="432"/>
      <c r="DS367" s="432"/>
      <c r="DT367" s="432"/>
      <c r="DU367" s="432"/>
      <c r="DV367" s="432"/>
      <c r="DW367" s="432"/>
      <c r="DX367" s="432"/>
      <c r="DY367" s="432"/>
      <c r="DZ367" s="432"/>
      <c r="EA367" s="432"/>
      <c r="EB367" s="432"/>
      <c r="EC367" s="432"/>
      <c r="ED367" s="432"/>
      <c r="EE367" s="432"/>
      <c r="EF367" s="432"/>
      <c r="EG367" s="432"/>
      <c r="EH367" s="432"/>
      <c r="EI367" s="432"/>
      <c r="EJ367" s="432"/>
      <c r="EK367" s="432"/>
      <c r="EL367" s="432"/>
      <c r="EM367" s="432"/>
      <c r="EN367" s="432"/>
      <c r="EO367" s="432"/>
      <c r="EP367" s="432"/>
      <c r="EQ367" s="432"/>
      <c r="ER367" s="432"/>
      <c r="ES367" s="432"/>
      <c r="ET367" s="432"/>
      <c r="EU367" s="432"/>
      <c r="EV367" s="432"/>
      <c r="EW367" s="432"/>
      <c r="EX367" s="432"/>
      <c r="EY367" s="432"/>
      <c r="EZ367" s="432"/>
      <c r="FA367" s="432"/>
      <c r="FB367" s="432"/>
      <c r="FC367" s="432"/>
      <c r="FD367" s="432"/>
      <c r="FE367" s="432"/>
      <c r="FF367" s="432"/>
      <c r="FG367" s="432"/>
      <c r="FH367" s="432"/>
      <c r="FI367" s="432"/>
      <c r="FJ367" s="432"/>
      <c r="FK367" s="432"/>
      <c r="FL367" s="432"/>
      <c r="FM367" s="432"/>
      <c r="FN367" s="432"/>
      <c r="FO367" s="432"/>
      <c r="FP367" s="432"/>
      <c r="FQ367" s="432"/>
      <c r="FR367" s="432"/>
      <c r="FS367" s="432"/>
      <c r="FT367" s="432"/>
      <c r="FU367" s="432"/>
      <c r="FV367" s="432"/>
      <c r="FW367" s="432"/>
      <c r="FX367" s="432"/>
      <c r="FY367" s="432"/>
      <c r="FZ367" s="432"/>
      <c r="GA367" s="432"/>
      <c r="GB367" s="432"/>
      <c r="GC367" s="432"/>
      <c r="GD367" s="432"/>
      <c r="GE367" s="432"/>
      <c r="GF367" s="432"/>
      <c r="GG367" s="432"/>
      <c r="GH367" s="432"/>
      <c r="GI367" s="432"/>
      <c r="GJ367" s="432"/>
      <c r="GK367" s="432"/>
      <c r="GL367" s="432"/>
      <c r="GM367" s="432"/>
      <c r="GN367" s="432"/>
      <c r="GO367" s="432"/>
      <c r="GP367" s="432"/>
      <c r="GQ367" s="432"/>
      <c r="GR367" s="432"/>
      <c r="GS367" s="432"/>
      <c r="GT367" s="432"/>
      <c r="GU367" s="432"/>
      <c r="GV367" s="432"/>
      <c r="GW367" s="432"/>
      <c r="GX367" s="432"/>
    </row>
    <row r="368" spans="1:206" ht="16.5" hidden="1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2"/>
        <v>0</v>
      </c>
      <c r="O368" s="303"/>
      <c r="P368" s="303"/>
      <c r="Q368" s="436"/>
      <c r="R368" s="436"/>
      <c r="S368" s="438"/>
      <c r="T368" s="436"/>
      <c r="U368" s="436"/>
      <c r="V368" s="436"/>
    </row>
    <row r="369" spans="1:206" s="114" customFormat="1" hidden="1">
      <c r="A369" s="121" t="str">
        <f t="shared" si="56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2"/>
        <v>0</v>
      </c>
      <c r="O369" s="182"/>
      <c r="P369" s="182"/>
      <c r="Q369" s="436"/>
      <c r="R369" s="436"/>
      <c r="S369" s="438"/>
      <c r="T369" s="436"/>
      <c r="U369" s="436"/>
      <c r="V369" s="436"/>
      <c r="W369" s="432"/>
      <c r="X369" s="432"/>
      <c r="Y369" s="432"/>
      <c r="Z369" s="432"/>
      <c r="AA369" s="432"/>
      <c r="AB369" s="432"/>
      <c r="AC369" s="432"/>
      <c r="AD369" s="432"/>
      <c r="AE369" s="432"/>
      <c r="AF369" s="432"/>
      <c r="AG369" s="432"/>
      <c r="AH369" s="432"/>
      <c r="AI369" s="432"/>
      <c r="AJ369" s="432"/>
      <c r="AK369" s="432"/>
      <c r="AL369" s="432"/>
      <c r="AM369" s="432"/>
      <c r="AN369" s="432"/>
      <c r="AO369" s="432"/>
      <c r="AP369" s="432"/>
      <c r="AQ369" s="432"/>
      <c r="AR369" s="432"/>
      <c r="AS369" s="432"/>
      <c r="AT369" s="432"/>
      <c r="AU369" s="432"/>
      <c r="AV369" s="432"/>
      <c r="AW369" s="432"/>
      <c r="AX369" s="432"/>
      <c r="AY369" s="432"/>
      <c r="AZ369" s="432"/>
      <c r="BA369" s="432"/>
      <c r="BB369" s="432"/>
      <c r="BC369" s="432"/>
      <c r="BD369" s="432"/>
      <c r="BE369" s="432"/>
      <c r="BF369" s="432"/>
      <c r="BG369" s="432"/>
      <c r="BH369" s="432"/>
      <c r="BI369" s="432"/>
      <c r="BJ369" s="432"/>
      <c r="BK369" s="432"/>
      <c r="BL369" s="432"/>
      <c r="BM369" s="432"/>
      <c r="BN369" s="432"/>
      <c r="BO369" s="432"/>
      <c r="BP369" s="432"/>
      <c r="BQ369" s="432"/>
      <c r="BR369" s="432"/>
      <c r="BS369" s="432"/>
      <c r="BT369" s="432"/>
      <c r="BU369" s="432"/>
      <c r="BV369" s="432"/>
      <c r="BW369" s="432"/>
      <c r="BX369" s="432"/>
      <c r="BY369" s="432"/>
      <c r="BZ369" s="432"/>
      <c r="CA369" s="432"/>
      <c r="CB369" s="432"/>
      <c r="CC369" s="432"/>
      <c r="CD369" s="432"/>
      <c r="CE369" s="432"/>
      <c r="CF369" s="432"/>
      <c r="CG369" s="432"/>
      <c r="CH369" s="432"/>
      <c r="CI369" s="432"/>
      <c r="CJ369" s="432"/>
      <c r="CK369" s="432"/>
      <c r="CL369" s="432"/>
      <c r="CM369" s="432"/>
      <c r="CN369" s="432"/>
      <c r="CO369" s="432"/>
      <c r="CP369" s="432"/>
      <c r="CQ369" s="432"/>
      <c r="CR369" s="432"/>
      <c r="CS369" s="432"/>
      <c r="CT369" s="432"/>
      <c r="CU369" s="432"/>
      <c r="CV369" s="432"/>
      <c r="CW369" s="432"/>
      <c r="CX369" s="432"/>
      <c r="CY369" s="432"/>
      <c r="CZ369" s="432"/>
      <c r="DA369" s="432"/>
      <c r="DB369" s="432"/>
      <c r="DC369" s="432"/>
      <c r="DD369" s="432"/>
      <c r="DE369" s="432"/>
      <c r="DF369" s="432"/>
      <c r="DG369" s="432"/>
      <c r="DH369" s="432"/>
      <c r="DI369" s="432"/>
      <c r="DJ369" s="432"/>
      <c r="DK369" s="432"/>
      <c r="DL369" s="432"/>
      <c r="DM369" s="432"/>
      <c r="DN369" s="432"/>
      <c r="DO369" s="432"/>
      <c r="DP369" s="432"/>
      <c r="DQ369" s="432"/>
      <c r="DR369" s="432"/>
      <c r="DS369" s="432"/>
      <c r="DT369" s="432"/>
      <c r="DU369" s="432"/>
      <c r="DV369" s="432"/>
      <c r="DW369" s="432"/>
      <c r="DX369" s="432"/>
      <c r="DY369" s="432"/>
      <c r="DZ369" s="432"/>
      <c r="EA369" s="432"/>
      <c r="EB369" s="432"/>
      <c r="EC369" s="432"/>
      <c r="ED369" s="432"/>
      <c r="EE369" s="432"/>
      <c r="EF369" s="432"/>
      <c r="EG369" s="432"/>
      <c r="EH369" s="432"/>
      <c r="EI369" s="432"/>
      <c r="EJ369" s="432"/>
      <c r="EK369" s="432"/>
      <c r="EL369" s="432"/>
      <c r="EM369" s="432"/>
      <c r="EN369" s="432"/>
      <c r="EO369" s="432"/>
      <c r="EP369" s="432"/>
      <c r="EQ369" s="432"/>
      <c r="ER369" s="432"/>
      <c r="ES369" s="432"/>
      <c r="ET369" s="432"/>
      <c r="EU369" s="432"/>
      <c r="EV369" s="432"/>
      <c r="EW369" s="432"/>
      <c r="EX369" s="432"/>
      <c r="EY369" s="432"/>
      <c r="EZ369" s="432"/>
      <c r="FA369" s="432"/>
      <c r="FB369" s="432"/>
      <c r="FC369" s="432"/>
      <c r="FD369" s="432"/>
      <c r="FE369" s="432"/>
      <c r="FF369" s="432"/>
      <c r="FG369" s="432"/>
      <c r="FH369" s="432"/>
      <c r="FI369" s="432"/>
      <c r="FJ369" s="432"/>
      <c r="FK369" s="432"/>
      <c r="FL369" s="432"/>
      <c r="FM369" s="432"/>
      <c r="FN369" s="432"/>
      <c r="FO369" s="432"/>
      <c r="FP369" s="432"/>
      <c r="FQ369" s="432"/>
      <c r="FR369" s="432"/>
      <c r="FS369" s="432"/>
      <c r="FT369" s="432"/>
      <c r="FU369" s="432"/>
      <c r="FV369" s="432"/>
      <c r="FW369" s="432"/>
      <c r="FX369" s="432"/>
      <c r="FY369" s="432"/>
      <c r="FZ369" s="432"/>
      <c r="GA369" s="432"/>
      <c r="GB369" s="432"/>
      <c r="GC369" s="432"/>
      <c r="GD369" s="432"/>
      <c r="GE369" s="432"/>
      <c r="GF369" s="432"/>
      <c r="GG369" s="432"/>
      <c r="GH369" s="432"/>
      <c r="GI369" s="432"/>
      <c r="GJ369" s="432"/>
      <c r="GK369" s="432"/>
      <c r="GL369" s="432"/>
      <c r="GM369" s="432"/>
      <c r="GN369" s="432"/>
      <c r="GO369" s="432"/>
      <c r="GP369" s="432"/>
      <c r="GQ369" s="432"/>
      <c r="GR369" s="432"/>
      <c r="GS369" s="432"/>
      <c r="GT369" s="432"/>
      <c r="GU369" s="432"/>
      <c r="GV369" s="432"/>
      <c r="GW369" s="432"/>
      <c r="GX369" s="432"/>
    </row>
    <row r="370" spans="1:206" hidden="1">
      <c r="A370" s="121" t="str">
        <f t="shared" si="56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436"/>
      <c r="R370" s="436"/>
      <c r="S370" s="438"/>
      <c r="T370" s="436"/>
      <c r="U370" s="436"/>
      <c r="V370" s="436"/>
    </row>
    <row r="371" spans="1:206" s="169" customFormat="1" hidden="1">
      <c r="A371" s="121" t="str">
        <f t="shared" si="56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436"/>
      <c r="R371" s="436"/>
      <c r="S371" s="438"/>
      <c r="T371" s="436"/>
      <c r="U371" s="436"/>
      <c r="V371" s="436"/>
      <c r="W371" s="432"/>
      <c r="X371" s="432"/>
      <c r="Y371" s="432"/>
      <c r="Z371" s="432"/>
      <c r="AA371" s="432"/>
      <c r="AB371" s="432"/>
      <c r="AC371" s="432"/>
      <c r="AD371" s="432"/>
      <c r="AE371" s="432"/>
      <c r="AF371" s="432"/>
      <c r="AG371" s="432"/>
      <c r="AH371" s="432"/>
      <c r="AI371" s="432"/>
      <c r="AJ371" s="432"/>
      <c r="AK371" s="432"/>
      <c r="AL371" s="432"/>
      <c r="AM371" s="432"/>
      <c r="AN371" s="432"/>
      <c r="AO371" s="432"/>
      <c r="AP371" s="432"/>
      <c r="AQ371" s="432"/>
      <c r="AR371" s="432"/>
      <c r="AS371" s="432"/>
      <c r="AT371" s="432"/>
      <c r="AU371" s="432"/>
      <c r="AV371" s="432"/>
      <c r="AW371" s="432"/>
      <c r="AX371" s="432"/>
      <c r="AY371" s="432"/>
      <c r="AZ371" s="432"/>
      <c r="BA371" s="432"/>
      <c r="BB371" s="432"/>
      <c r="BC371" s="432"/>
      <c r="BD371" s="432"/>
      <c r="BE371" s="432"/>
      <c r="BF371" s="432"/>
      <c r="BG371" s="432"/>
      <c r="BH371" s="432"/>
      <c r="BI371" s="432"/>
      <c r="BJ371" s="432"/>
      <c r="BK371" s="432"/>
      <c r="BL371" s="432"/>
      <c r="BM371" s="432"/>
      <c r="BN371" s="432"/>
      <c r="BO371" s="432"/>
      <c r="BP371" s="432"/>
      <c r="BQ371" s="432"/>
      <c r="BR371" s="432"/>
      <c r="BS371" s="432"/>
      <c r="BT371" s="432"/>
      <c r="BU371" s="432"/>
      <c r="BV371" s="432"/>
      <c r="BW371" s="432"/>
      <c r="BX371" s="432"/>
      <c r="BY371" s="432"/>
      <c r="BZ371" s="432"/>
      <c r="CA371" s="432"/>
      <c r="CB371" s="432"/>
      <c r="CC371" s="432"/>
      <c r="CD371" s="432"/>
      <c r="CE371" s="432"/>
      <c r="CF371" s="432"/>
      <c r="CG371" s="432"/>
      <c r="CH371" s="432"/>
      <c r="CI371" s="432"/>
      <c r="CJ371" s="432"/>
      <c r="CK371" s="432"/>
      <c r="CL371" s="432"/>
      <c r="CM371" s="432"/>
      <c r="CN371" s="432"/>
      <c r="CO371" s="432"/>
      <c r="CP371" s="432"/>
      <c r="CQ371" s="432"/>
      <c r="CR371" s="432"/>
      <c r="CS371" s="432"/>
      <c r="CT371" s="432"/>
      <c r="CU371" s="432"/>
      <c r="CV371" s="432"/>
      <c r="CW371" s="432"/>
      <c r="CX371" s="432"/>
      <c r="CY371" s="432"/>
      <c r="CZ371" s="432"/>
      <c r="DA371" s="432"/>
      <c r="DB371" s="432"/>
      <c r="DC371" s="432"/>
      <c r="DD371" s="432"/>
      <c r="DE371" s="432"/>
      <c r="DF371" s="432"/>
      <c r="DG371" s="432"/>
      <c r="DH371" s="432"/>
      <c r="DI371" s="432"/>
      <c r="DJ371" s="432"/>
      <c r="DK371" s="432"/>
      <c r="DL371" s="432"/>
      <c r="DM371" s="432"/>
      <c r="DN371" s="432"/>
      <c r="DO371" s="432"/>
      <c r="DP371" s="432"/>
      <c r="DQ371" s="432"/>
      <c r="DR371" s="432"/>
      <c r="DS371" s="432"/>
      <c r="DT371" s="432"/>
      <c r="DU371" s="432"/>
      <c r="DV371" s="432"/>
      <c r="DW371" s="432"/>
      <c r="DX371" s="432"/>
      <c r="DY371" s="432"/>
      <c r="DZ371" s="432"/>
      <c r="EA371" s="432"/>
      <c r="EB371" s="432"/>
      <c r="EC371" s="432"/>
      <c r="ED371" s="432"/>
      <c r="EE371" s="432"/>
      <c r="EF371" s="432"/>
      <c r="EG371" s="432"/>
      <c r="EH371" s="432"/>
      <c r="EI371" s="432"/>
      <c r="EJ371" s="432"/>
      <c r="EK371" s="432"/>
      <c r="EL371" s="432"/>
      <c r="EM371" s="432"/>
      <c r="EN371" s="432"/>
      <c r="EO371" s="432"/>
      <c r="EP371" s="432"/>
      <c r="EQ371" s="432"/>
      <c r="ER371" s="432"/>
      <c r="ES371" s="432"/>
      <c r="ET371" s="432"/>
      <c r="EU371" s="432"/>
      <c r="EV371" s="432"/>
      <c r="EW371" s="432"/>
      <c r="EX371" s="432"/>
      <c r="EY371" s="432"/>
      <c r="EZ371" s="432"/>
      <c r="FA371" s="432"/>
      <c r="FB371" s="432"/>
      <c r="FC371" s="432"/>
      <c r="FD371" s="432"/>
      <c r="FE371" s="432"/>
      <c r="FF371" s="432"/>
      <c r="FG371" s="432"/>
      <c r="FH371" s="432"/>
      <c r="FI371" s="432"/>
      <c r="FJ371" s="432"/>
      <c r="FK371" s="432"/>
      <c r="FL371" s="432"/>
      <c r="FM371" s="432"/>
      <c r="FN371" s="432"/>
      <c r="FO371" s="432"/>
      <c r="FP371" s="432"/>
      <c r="FQ371" s="432"/>
      <c r="FR371" s="432"/>
      <c r="FS371" s="432"/>
      <c r="FT371" s="432"/>
      <c r="FU371" s="432"/>
      <c r="FV371" s="432"/>
      <c r="FW371" s="432"/>
      <c r="FX371" s="432"/>
      <c r="FY371" s="432"/>
      <c r="FZ371" s="432"/>
      <c r="GA371" s="432"/>
      <c r="GB371" s="432"/>
      <c r="GC371" s="432"/>
      <c r="GD371" s="432"/>
      <c r="GE371" s="432"/>
      <c r="GF371" s="432"/>
      <c r="GG371" s="432"/>
      <c r="GH371" s="432"/>
      <c r="GI371" s="432"/>
      <c r="GJ371" s="432"/>
      <c r="GK371" s="432"/>
      <c r="GL371" s="432"/>
      <c r="GM371" s="432"/>
      <c r="GN371" s="432"/>
      <c r="GO371" s="432"/>
      <c r="GP371" s="432"/>
      <c r="GQ371" s="432"/>
      <c r="GR371" s="432"/>
      <c r="GS371" s="432"/>
      <c r="GT371" s="432"/>
      <c r="GU371" s="432"/>
      <c r="GV371" s="432"/>
      <c r="GW371" s="432"/>
      <c r="GX371" s="432"/>
    </row>
    <row r="372" spans="1:206" hidden="1">
      <c r="A372" s="121" t="str">
        <f t="shared" si="56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3">+O374</f>
        <v>0</v>
      </c>
      <c r="P372" s="191">
        <f t="shared" si="63"/>
        <v>0</v>
      </c>
      <c r="Q372" s="436"/>
      <c r="R372" s="436"/>
      <c r="S372" s="438"/>
      <c r="T372" s="436"/>
      <c r="U372" s="436"/>
      <c r="V372" s="436"/>
    </row>
    <row r="373" spans="1:206" s="155" customFormat="1" hidden="1">
      <c r="A373" s="121" t="str">
        <f t="shared" si="56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436"/>
      <c r="R373" s="436"/>
      <c r="S373" s="438"/>
      <c r="T373" s="436"/>
      <c r="U373" s="436"/>
      <c r="V373" s="436"/>
      <c r="W373" s="432"/>
      <c r="X373" s="432"/>
      <c r="Y373" s="432"/>
      <c r="Z373" s="432"/>
      <c r="AA373" s="432"/>
      <c r="AB373" s="432"/>
      <c r="AC373" s="432"/>
      <c r="AD373" s="432"/>
      <c r="AE373" s="432"/>
      <c r="AF373" s="432"/>
      <c r="AG373" s="432"/>
      <c r="AH373" s="432"/>
      <c r="AI373" s="432"/>
      <c r="AJ373" s="432"/>
      <c r="AK373" s="432"/>
      <c r="AL373" s="432"/>
      <c r="AM373" s="432"/>
      <c r="AN373" s="432"/>
      <c r="AO373" s="432"/>
      <c r="AP373" s="432"/>
      <c r="AQ373" s="432"/>
      <c r="AR373" s="432"/>
      <c r="AS373" s="432"/>
      <c r="AT373" s="432"/>
      <c r="AU373" s="432"/>
      <c r="AV373" s="432"/>
      <c r="AW373" s="432"/>
      <c r="AX373" s="432"/>
      <c r="AY373" s="432"/>
      <c r="AZ373" s="432"/>
      <c r="BA373" s="432"/>
      <c r="BB373" s="432"/>
      <c r="BC373" s="432"/>
      <c r="BD373" s="432"/>
      <c r="BE373" s="432"/>
      <c r="BF373" s="432"/>
      <c r="BG373" s="432"/>
      <c r="BH373" s="432"/>
      <c r="BI373" s="432"/>
      <c r="BJ373" s="432"/>
      <c r="BK373" s="432"/>
      <c r="BL373" s="432"/>
      <c r="BM373" s="432"/>
      <c r="BN373" s="432"/>
      <c r="BO373" s="432"/>
      <c r="BP373" s="432"/>
      <c r="BQ373" s="432"/>
      <c r="BR373" s="432"/>
      <c r="BS373" s="432"/>
      <c r="BT373" s="432"/>
      <c r="BU373" s="432"/>
      <c r="BV373" s="432"/>
      <c r="BW373" s="432"/>
      <c r="BX373" s="432"/>
      <c r="BY373" s="432"/>
      <c r="BZ373" s="432"/>
      <c r="CA373" s="432"/>
      <c r="CB373" s="432"/>
      <c r="CC373" s="432"/>
      <c r="CD373" s="432"/>
      <c r="CE373" s="432"/>
      <c r="CF373" s="432"/>
      <c r="CG373" s="432"/>
      <c r="CH373" s="432"/>
      <c r="CI373" s="432"/>
      <c r="CJ373" s="432"/>
      <c r="CK373" s="432"/>
      <c r="CL373" s="432"/>
      <c r="CM373" s="432"/>
      <c r="CN373" s="432"/>
      <c r="CO373" s="432"/>
      <c r="CP373" s="432"/>
      <c r="CQ373" s="432"/>
      <c r="CR373" s="432"/>
      <c r="CS373" s="432"/>
      <c r="CT373" s="432"/>
      <c r="CU373" s="432"/>
      <c r="CV373" s="432"/>
      <c r="CW373" s="432"/>
      <c r="CX373" s="432"/>
      <c r="CY373" s="432"/>
      <c r="CZ373" s="432"/>
      <c r="DA373" s="432"/>
      <c r="DB373" s="432"/>
      <c r="DC373" s="432"/>
      <c r="DD373" s="432"/>
      <c r="DE373" s="432"/>
      <c r="DF373" s="432"/>
      <c r="DG373" s="432"/>
      <c r="DH373" s="432"/>
      <c r="DI373" s="432"/>
      <c r="DJ373" s="432"/>
      <c r="DK373" s="432"/>
      <c r="DL373" s="432"/>
      <c r="DM373" s="432"/>
      <c r="DN373" s="432"/>
      <c r="DO373" s="432"/>
      <c r="DP373" s="432"/>
      <c r="DQ373" s="432"/>
      <c r="DR373" s="432"/>
      <c r="DS373" s="432"/>
      <c r="DT373" s="432"/>
      <c r="DU373" s="432"/>
      <c r="DV373" s="432"/>
      <c r="DW373" s="432"/>
      <c r="DX373" s="432"/>
      <c r="DY373" s="432"/>
      <c r="DZ373" s="432"/>
      <c r="EA373" s="432"/>
      <c r="EB373" s="432"/>
      <c r="EC373" s="432"/>
      <c r="ED373" s="432"/>
      <c r="EE373" s="432"/>
      <c r="EF373" s="432"/>
      <c r="EG373" s="432"/>
      <c r="EH373" s="432"/>
      <c r="EI373" s="432"/>
      <c r="EJ373" s="432"/>
      <c r="EK373" s="432"/>
      <c r="EL373" s="432"/>
      <c r="EM373" s="432"/>
      <c r="EN373" s="432"/>
      <c r="EO373" s="432"/>
      <c r="EP373" s="432"/>
      <c r="EQ373" s="432"/>
      <c r="ER373" s="432"/>
      <c r="ES373" s="432"/>
      <c r="ET373" s="432"/>
      <c r="EU373" s="432"/>
      <c r="EV373" s="432"/>
      <c r="EW373" s="432"/>
      <c r="EX373" s="432"/>
      <c r="EY373" s="432"/>
      <c r="EZ373" s="432"/>
      <c r="FA373" s="432"/>
      <c r="FB373" s="432"/>
      <c r="FC373" s="432"/>
      <c r="FD373" s="432"/>
      <c r="FE373" s="432"/>
      <c r="FF373" s="432"/>
      <c r="FG373" s="432"/>
      <c r="FH373" s="432"/>
      <c r="FI373" s="432"/>
      <c r="FJ373" s="432"/>
      <c r="FK373" s="432"/>
      <c r="FL373" s="432"/>
      <c r="FM373" s="432"/>
      <c r="FN373" s="432"/>
      <c r="FO373" s="432"/>
      <c r="FP373" s="432"/>
      <c r="FQ373" s="432"/>
      <c r="FR373" s="432"/>
      <c r="FS373" s="432"/>
      <c r="FT373" s="432"/>
      <c r="FU373" s="432"/>
      <c r="FV373" s="432"/>
      <c r="FW373" s="432"/>
      <c r="FX373" s="432"/>
      <c r="FY373" s="432"/>
      <c r="FZ373" s="432"/>
      <c r="GA373" s="432"/>
      <c r="GB373" s="432"/>
      <c r="GC373" s="432"/>
      <c r="GD373" s="432"/>
      <c r="GE373" s="432"/>
      <c r="GF373" s="432"/>
      <c r="GG373" s="432"/>
      <c r="GH373" s="432"/>
      <c r="GI373" s="432"/>
      <c r="GJ373" s="432"/>
      <c r="GK373" s="432"/>
      <c r="GL373" s="432"/>
      <c r="GM373" s="432"/>
      <c r="GN373" s="432"/>
      <c r="GO373" s="432"/>
      <c r="GP373" s="432"/>
      <c r="GQ373" s="432"/>
      <c r="GR373" s="432"/>
      <c r="GS373" s="432"/>
      <c r="GT373" s="432"/>
      <c r="GU373" s="432"/>
      <c r="GV373" s="432"/>
      <c r="GW373" s="432"/>
      <c r="GX373" s="432"/>
    </row>
    <row r="374" spans="1:206" ht="27" hidden="1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436"/>
      <c r="R374" s="436"/>
      <c r="S374" s="438"/>
      <c r="T374" s="436"/>
      <c r="U374" s="436"/>
      <c r="V374" s="436"/>
    </row>
    <row r="375" spans="1:206" s="114" customFormat="1" ht="16.5" hidden="1">
      <c r="A375" s="121" t="str">
        <f t="shared" ref="A375:A376" si="64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5">O375+P375</f>
        <v>0</v>
      </c>
      <c r="O375" s="303"/>
      <c r="P375" s="303"/>
      <c r="Q375" s="436"/>
      <c r="R375" s="436"/>
      <c r="S375" s="438"/>
      <c r="T375" s="436"/>
      <c r="U375" s="436"/>
      <c r="V375" s="436"/>
      <c r="W375" s="432"/>
      <c r="X375" s="432"/>
      <c r="Y375" s="432"/>
      <c r="Z375" s="432"/>
      <c r="AA375" s="432"/>
      <c r="AB375" s="432"/>
      <c r="AC375" s="432"/>
      <c r="AD375" s="432"/>
      <c r="AE375" s="432"/>
      <c r="AF375" s="432"/>
      <c r="AG375" s="432"/>
      <c r="AH375" s="432"/>
      <c r="AI375" s="432"/>
      <c r="AJ375" s="432"/>
      <c r="AK375" s="432"/>
      <c r="AL375" s="432"/>
      <c r="AM375" s="432"/>
      <c r="AN375" s="432"/>
      <c r="AO375" s="432"/>
      <c r="AP375" s="432"/>
      <c r="AQ375" s="432"/>
      <c r="AR375" s="432"/>
      <c r="AS375" s="432"/>
      <c r="AT375" s="432"/>
      <c r="AU375" s="432"/>
      <c r="AV375" s="432"/>
      <c r="AW375" s="432"/>
      <c r="AX375" s="432"/>
      <c r="AY375" s="432"/>
      <c r="AZ375" s="432"/>
      <c r="BA375" s="432"/>
      <c r="BB375" s="432"/>
      <c r="BC375" s="432"/>
      <c r="BD375" s="432"/>
      <c r="BE375" s="432"/>
      <c r="BF375" s="432"/>
      <c r="BG375" s="432"/>
      <c r="BH375" s="432"/>
      <c r="BI375" s="432"/>
      <c r="BJ375" s="432"/>
      <c r="BK375" s="432"/>
      <c r="BL375" s="432"/>
      <c r="BM375" s="432"/>
      <c r="BN375" s="432"/>
      <c r="BO375" s="432"/>
      <c r="BP375" s="432"/>
      <c r="BQ375" s="432"/>
      <c r="BR375" s="432"/>
      <c r="BS375" s="432"/>
      <c r="BT375" s="432"/>
      <c r="BU375" s="432"/>
      <c r="BV375" s="432"/>
      <c r="BW375" s="432"/>
      <c r="BX375" s="432"/>
      <c r="BY375" s="432"/>
      <c r="BZ375" s="432"/>
      <c r="CA375" s="432"/>
      <c r="CB375" s="432"/>
      <c r="CC375" s="432"/>
      <c r="CD375" s="432"/>
      <c r="CE375" s="432"/>
      <c r="CF375" s="432"/>
      <c r="CG375" s="432"/>
      <c r="CH375" s="432"/>
      <c r="CI375" s="432"/>
      <c r="CJ375" s="432"/>
      <c r="CK375" s="432"/>
      <c r="CL375" s="432"/>
      <c r="CM375" s="432"/>
      <c r="CN375" s="432"/>
      <c r="CO375" s="432"/>
      <c r="CP375" s="432"/>
      <c r="CQ375" s="432"/>
      <c r="CR375" s="432"/>
      <c r="CS375" s="432"/>
      <c r="CT375" s="432"/>
      <c r="CU375" s="432"/>
      <c r="CV375" s="432"/>
      <c r="CW375" s="432"/>
      <c r="CX375" s="432"/>
      <c r="CY375" s="432"/>
      <c r="CZ375" s="432"/>
      <c r="DA375" s="432"/>
      <c r="DB375" s="432"/>
      <c r="DC375" s="432"/>
      <c r="DD375" s="432"/>
      <c r="DE375" s="432"/>
      <c r="DF375" s="432"/>
      <c r="DG375" s="432"/>
      <c r="DH375" s="432"/>
      <c r="DI375" s="432"/>
      <c r="DJ375" s="432"/>
      <c r="DK375" s="432"/>
      <c r="DL375" s="432"/>
      <c r="DM375" s="432"/>
      <c r="DN375" s="432"/>
      <c r="DO375" s="432"/>
      <c r="DP375" s="432"/>
      <c r="DQ375" s="432"/>
      <c r="DR375" s="432"/>
      <c r="DS375" s="432"/>
      <c r="DT375" s="432"/>
      <c r="DU375" s="432"/>
      <c r="DV375" s="432"/>
      <c r="DW375" s="432"/>
      <c r="DX375" s="432"/>
      <c r="DY375" s="432"/>
      <c r="DZ375" s="432"/>
      <c r="EA375" s="432"/>
      <c r="EB375" s="432"/>
      <c r="EC375" s="432"/>
      <c r="ED375" s="432"/>
      <c r="EE375" s="432"/>
      <c r="EF375" s="432"/>
      <c r="EG375" s="432"/>
      <c r="EH375" s="432"/>
      <c r="EI375" s="432"/>
      <c r="EJ375" s="432"/>
      <c r="EK375" s="432"/>
      <c r="EL375" s="432"/>
      <c r="EM375" s="432"/>
      <c r="EN375" s="432"/>
      <c r="EO375" s="432"/>
      <c r="EP375" s="432"/>
      <c r="EQ375" s="432"/>
      <c r="ER375" s="432"/>
      <c r="ES375" s="432"/>
      <c r="ET375" s="432"/>
      <c r="EU375" s="432"/>
      <c r="EV375" s="432"/>
      <c r="EW375" s="432"/>
      <c r="EX375" s="432"/>
      <c r="EY375" s="432"/>
      <c r="EZ375" s="432"/>
      <c r="FA375" s="432"/>
      <c r="FB375" s="432"/>
      <c r="FC375" s="432"/>
      <c r="FD375" s="432"/>
      <c r="FE375" s="432"/>
      <c r="FF375" s="432"/>
      <c r="FG375" s="432"/>
      <c r="FH375" s="432"/>
      <c r="FI375" s="432"/>
      <c r="FJ375" s="432"/>
      <c r="FK375" s="432"/>
      <c r="FL375" s="432"/>
      <c r="FM375" s="432"/>
      <c r="FN375" s="432"/>
      <c r="FO375" s="432"/>
      <c r="FP375" s="432"/>
      <c r="FQ375" s="432"/>
      <c r="FR375" s="432"/>
      <c r="FS375" s="432"/>
      <c r="FT375" s="432"/>
      <c r="FU375" s="432"/>
      <c r="FV375" s="432"/>
      <c r="FW375" s="432"/>
      <c r="FX375" s="432"/>
      <c r="FY375" s="432"/>
      <c r="FZ375" s="432"/>
      <c r="GA375" s="432"/>
      <c r="GB375" s="432"/>
      <c r="GC375" s="432"/>
      <c r="GD375" s="432"/>
      <c r="GE375" s="432"/>
      <c r="GF375" s="432"/>
      <c r="GG375" s="432"/>
      <c r="GH375" s="432"/>
      <c r="GI375" s="432"/>
      <c r="GJ375" s="432"/>
      <c r="GK375" s="432"/>
      <c r="GL375" s="432"/>
      <c r="GM375" s="432"/>
      <c r="GN375" s="432"/>
      <c r="GO375" s="432"/>
      <c r="GP375" s="432"/>
      <c r="GQ375" s="432"/>
      <c r="GR375" s="432"/>
      <c r="GS375" s="432"/>
      <c r="GT375" s="432"/>
      <c r="GU375" s="432"/>
      <c r="GV375" s="432"/>
      <c r="GW375" s="432"/>
      <c r="GX375" s="432"/>
    </row>
    <row r="376" spans="1:206" s="114" customFormat="1" ht="25.5" hidden="1">
      <c r="A376" s="121" t="str">
        <f t="shared" si="64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5"/>
        <v>0</v>
      </c>
      <c r="O376" s="302"/>
      <c r="P376" s="302"/>
      <c r="Q376" s="436"/>
      <c r="R376" s="436"/>
      <c r="S376" s="438"/>
      <c r="T376" s="436"/>
      <c r="U376" s="436"/>
      <c r="V376" s="436"/>
      <c r="W376" s="432"/>
      <c r="X376" s="432"/>
      <c r="Y376" s="432"/>
      <c r="Z376" s="432"/>
      <c r="AA376" s="432"/>
      <c r="AB376" s="432"/>
      <c r="AC376" s="432"/>
      <c r="AD376" s="432"/>
      <c r="AE376" s="432"/>
      <c r="AF376" s="432"/>
      <c r="AG376" s="432"/>
      <c r="AH376" s="432"/>
      <c r="AI376" s="432"/>
      <c r="AJ376" s="432"/>
      <c r="AK376" s="432"/>
      <c r="AL376" s="432"/>
      <c r="AM376" s="432"/>
      <c r="AN376" s="432"/>
      <c r="AO376" s="432"/>
      <c r="AP376" s="432"/>
      <c r="AQ376" s="432"/>
      <c r="AR376" s="432"/>
      <c r="AS376" s="432"/>
      <c r="AT376" s="432"/>
      <c r="AU376" s="432"/>
      <c r="AV376" s="432"/>
      <c r="AW376" s="432"/>
      <c r="AX376" s="432"/>
      <c r="AY376" s="432"/>
      <c r="AZ376" s="432"/>
      <c r="BA376" s="432"/>
      <c r="BB376" s="432"/>
      <c r="BC376" s="432"/>
      <c r="BD376" s="432"/>
      <c r="BE376" s="432"/>
      <c r="BF376" s="432"/>
      <c r="BG376" s="432"/>
      <c r="BH376" s="432"/>
      <c r="BI376" s="432"/>
      <c r="BJ376" s="432"/>
      <c r="BK376" s="432"/>
      <c r="BL376" s="432"/>
      <c r="BM376" s="432"/>
      <c r="BN376" s="432"/>
      <c r="BO376" s="432"/>
      <c r="BP376" s="432"/>
      <c r="BQ376" s="432"/>
      <c r="BR376" s="432"/>
      <c r="BS376" s="432"/>
      <c r="BT376" s="432"/>
      <c r="BU376" s="432"/>
      <c r="BV376" s="432"/>
      <c r="BW376" s="432"/>
      <c r="BX376" s="432"/>
      <c r="BY376" s="432"/>
      <c r="BZ376" s="432"/>
      <c r="CA376" s="432"/>
      <c r="CB376" s="432"/>
      <c r="CC376" s="432"/>
      <c r="CD376" s="432"/>
      <c r="CE376" s="432"/>
      <c r="CF376" s="432"/>
      <c r="CG376" s="432"/>
      <c r="CH376" s="432"/>
      <c r="CI376" s="432"/>
      <c r="CJ376" s="432"/>
      <c r="CK376" s="432"/>
      <c r="CL376" s="432"/>
      <c r="CM376" s="432"/>
      <c r="CN376" s="432"/>
      <c r="CO376" s="432"/>
      <c r="CP376" s="432"/>
      <c r="CQ376" s="432"/>
      <c r="CR376" s="432"/>
      <c r="CS376" s="432"/>
      <c r="CT376" s="432"/>
      <c r="CU376" s="432"/>
      <c r="CV376" s="432"/>
      <c r="CW376" s="432"/>
      <c r="CX376" s="432"/>
      <c r="CY376" s="432"/>
      <c r="CZ376" s="432"/>
      <c r="DA376" s="432"/>
      <c r="DB376" s="432"/>
      <c r="DC376" s="432"/>
      <c r="DD376" s="432"/>
      <c r="DE376" s="432"/>
      <c r="DF376" s="432"/>
      <c r="DG376" s="432"/>
      <c r="DH376" s="432"/>
      <c r="DI376" s="432"/>
      <c r="DJ376" s="432"/>
      <c r="DK376" s="432"/>
      <c r="DL376" s="432"/>
      <c r="DM376" s="432"/>
      <c r="DN376" s="432"/>
      <c r="DO376" s="432"/>
      <c r="DP376" s="432"/>
      <c r="DQ376" s="432"/>
      <c r="DR376" s="432"/>
      <c r="DS376" s="432"/>
      <c r="DT376" s="432"/>
      <c r="DU376" s="432"/>
      <c r="DV376" s="432"/>
      <c r="DW376" s="432"/>
      <c r="DX376" s="432"/>
      <c r="DY376" s="432"/>
      <c r="DZ376" s="432"/>
      <c r="EA376" s="432"/>
      <c r="EB376" s="432"/>
      <c r="EC376" s="432"/>
      <c r="ED376" s="432"/>
      <c r="EE376" s="432"/>
      <c r="EF376" s="432"/>
      <c r="EG376" s="432"/>
      <c r="EH376" s="432"/>
      <c r="EI376" s="432"/>
      <c r="EJ376" s="432"/>
      <c r="EK376" s="432"/>
      <c r="EL376" s="432"/>
      <c r="EM376" s="432"/>
      <c r="EN376" s="432"/>
      <c r="EO376" s="432"/>
      <c r="EP376" s="432"/>
      <c r="EQ376" s="432"/>
      <c r="ER376" s="432"/>
      <c r="ES376" s="432"/>
      <c r="ET376" s="432"/>
      <c r="EU376" s="432"/>
      <c r="EV376" s="432"/>
      <c r="EW376" s="432"/>
      <c r="EX376" s="432"/>
      <c r="EY376" s="432"/>
      <c r="EZ376" s="432"/>
      <c r="FA376" s="432"/>
      <c r="FB376" s="432"/>
      <c r="FC376" s="432"/>
      <c r="FD376" s="432"/>
      <c r="FE376" s="432"/>
      <c r="FF376" s="432"/>
      <c r="FG376" s="432"/>
      <c r="FH376" s="432"/>
      <c r="FI376" s="432"/>
      <c r="FJ376" s="432"/>
      <c r="FK376" s="432"/>
      <c r="FL376" s="432"/>
      <c r="FM376" s="432"/>
      <c r="FN376" s="432"/>
      <c r="FO376" s="432"/>
      <c r="FP376" s="432"/>
      <c r="FQ376" s="432"/>
      <c r="FR376" s="432"/>
      <c r="FS376" s="432"/>
      <c r="FT376" s="432"/>
      <c r="FU376" s="432"/>
      <c r="FV376" s="432"/>
      <c r="FW376" s="432"/>
      <c r="FX376" s="432"/>
      <c r="FY376" s="432"/>
      <c r="FZ376" s="432"/>
      <c r="GA376" s="432"/>
      <c r="GB376" s="432"/>
      <c r="GC376" s="432"/>
      <c r="GD376" s="432"/>
      <c r="GE376" s="432"/>
      <c r="GF376" s="432"/>
      <c r="GG376" s="432"/>
      <c r="GH376" s="432"/>
      <c r="GI376" s="432"/>
      <c r="GJ376" s="432"/>
      <c r="GK376" s="432"/>
      <c r="GL376" s="432"/>
      <c r="GM376" s="432"/>
      <c r="GN376" s="432"/>
      <c r="GO376" s="432"/>
      <c r="GP376" s="432"/>
      <c r="GQ376" s="432"/>
      <c r="GR376" s="432"/>
      <c r="GS376" s="432"/>
      <c r="GT376" s="432"/>
      <c r="GU376" s="432"/>
      <c r="GV376" s="432"/>
      <c r="GW376" s="432"/>
      <c r="GX376" s="432"/>
    </row>
    <row r="377" spans="1:206" ht="27" hidden="1">
      <c r="A377" s="121" t="str">
        <f t="shared" ref="A377:A425" si="66">CONCATENATE(B377,C377,D377,E377,F377,G377)</f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436"/>
      <c r="R377" s="436"/>
      <c r="S377" s="438"/>
      <c r="T377" s="436"/>
      <c r="U377" s="436"/>
      <c r="V377" s="436"/>
    </row>
    <row r="378" spans="1:206" s="169" customFormat="1" hidden="1">
      <c r="A378" s="121" t="str">
        <f t="shared" si="66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436"/>
      <c r="R378" s="436"/>
      <c r="S378" s="438"/>
      <c r="T378" s="436"/>
      <c r="U378" s="436"/>
      <c r="V378" s="436"/>
      <c r="W378" s="432"/>
      <c r="X378" s="432"/>
      <c r="Y378" s="432"/>
      <c r="Z378" s="432"/>
      <c r="AA378" s="432"/>
      <c r="AB378" s="432"/>
      <c r="AC378" s="432"/>
      <c r="AD378" s="432"/>
      <c r="AE378" s="432"/>
      <c r="AF378" s="432"/>
      <c r="AG378" s="432"/>
      <c r="AH378" s="432"/>
      <c r="AI378" s="432"/>
      <c r="AJ378" s="432"/>
      <c r="AK378" s="432"/>
      <c r="AL378" s="432"/>
      <c r="AM378" s="432"/>
      <c r="AN378" s="432"/>
      <c r="AO378" s="432"/>
      <c r="AP378" s="432"/>
      <c r="AQ378" s="432"/>
      <c r="AR378" s="432"/>
      <c r="AS378" s="432"/>
      <c r="AT378" s="432"/>
      <c r="AU378" s="432"/>
      <c r="AV378" s="432"/>
      <c r="AW378" s="432"/>
      <c r="AX378" s="432"/>
      <c r="AY378" s="432"/>
      <c r="AZ378" s="432"/>
      <c r="BA378" s="432"/>
      <c r="BB378" s="432"/>
      <c r="BC378" s="432"/>
      <c r="BD378" s="432"/>
      <c r="BE378" s="432"/>
      <c r="BF378" s="432"/>
      <c r="BG378" s="432"/>
      <c r="BH378" s="432"/>
      <c r="BI378" s="432"/>
      <c r="BJ378" s="432"/>
      <c r="BK378" s="432"/>
      <c r="BL378" s="432"/>
      <c r="BM378" s="432"/>
      <c r="BN378" s="432"/>
      <c r="BO378" s="432"/>
      <c r="BP378" s="432"/>
      <c r="BQ378" s="432"/>
      <c r="BR378" s="432"/>
      <c r="BS378" s="432"/>
      <c r="BT378" s="432"/>
      <c r="BU378" s="432"/>
      <c r="BV378" s="432"/>
      <c r="BW378" s="432"/>
      <c r="BX378" s="432"/>
      <c r="BY378" s="432"/>
      <c r="BZ378" s="432"/>
      <c r="CA378" s="432"/>
      <c r="CB378" s="432"/>
      <c r="CC378" s="432"/>
      <c r="CD378" s="432"/>
      <c r="CE378" s="432"/>
      <c r="CF378" s="432"/>
      <c r="CG378" s="432"/>
      <c r="CH378" s="432"/>
      <c r="CI378" s="432"/>
      <c r="CJ378" s="432"/>
      <c r="CK378" s="432"/>
      <c r="CL378" s="432"/>
      <c r="CM378" s="432"/>
      <c r="CN378" s="432"/>
      <c r="CO378" s="432"/>
      <c r="CP378" s="432"/>
      <c r="CQ378" s="432"/>
      <c r="CR378" s="432"/>
      <c r="CS378" s="432"/>
      <c r="CT378" s="432"/>
      <c r="CU378" s="432"/>
      <c r="CV378" s="432"/>
      <c r="CW378" s="432"/>
      <c r="CX378" s="432"/>
      <c r="CY378" s="432"/>
      <c r="CZ378" s="432"/>
      <c r="DA378" s="432"/>
      <c r="DB378" s="432"/>
      <c r="DC378" s="432"/>
      <c r="DD378" s="432"/>
      <c r="DE378" s="432"/>
      <c r="DF378" s="432"/>
      <c r="DG378" s="432"/>
      <c r="DH378" s="432"/>
      <c r="DI378" s="432"/>
      <c r="DJ378" s="432"/>
      <c r="DK378" s="432"/>
      <c r="DL378" s="432"/>
      <c r="DM378" s="432"/>
      <c r="DN378" s="432"/>
      <c r="DO378" s="432"/>
      <c r="DP378" s="432"/>
      <c r="DQ378" s="432"/>
      <c r="DR378" s="432"/>
      <c r="DS378" s="432"/>
      <c r="DT378" s="432"/>
      <c r="DU378" s="432"/>
      <c r="DV378" s="432"/>
      <c r="DW378" s="432"/>
      <c r="DX378" s="432"/>
      <c r="DY378" s="432"/>
      <c r="DZ378" s="432"/>
      <c r="EA378" s="432"/>
      <c r="EB378" s="432"/>
      <c r="EC378" s="432"/>
      <c r="ED378" s="432"/>
      <c r="EE378" s="432"/>
      <c r="EF378" s="432"/>
      <c r="EG378" s="432"/>
      <c r="EH378" s="432"/>
      <c r="EI378" s="432"/>
      <c r="EJ378" s="432"/>
      <c r="EK378" s="432"/>
      <c r="EL378" s="432"/>
      <c r="EM378" s="432"/>
      <c r="EN378" s="432"/>
      <c r="EO378" s="432"/>
      <c r="EP378" s="432"/>
      <c r="EQ378" s="432"/>
      <c r="ER378" s="432"/>
      <c r="ES378" s="432"/>
      <c r="ET378" s="432"/>
      <c r="EU378" s="432"/>
      <c r="EV378" s="432"/>
      <c r="EW378" s="432"/>
      <c r="EX378" s="432"/>
      <c r="EY378" s="432"/>
      <c r="EZ378" s="432"/>
      <c r="FA378" s="432"/>
      <c r="FB378" s="432"/>
      <c r="FC378" s="432"/>
      <c r="FD378" s="432"/>
      <c r="FE378" s="432"/>
      <c r="FF378" s="432"/>
      <c r="FG378" s="432"/>
      <c r="FH378" s="432"/>
      <c r="FI378" s="432"/>
      <c r="FJ378" s="432"/>
      <c r="FK378" s="432"/>
      <c r="FL378" s="432"/>
      <c r="FM378" s="432"/>
      <c r="FN378" s="432"/>
      <c r="FO378" s="432"/>
      <c r="FP378" s="432"/>
      <c r="FQ378" s="432"/>
      <c r="FR378" s="432"/>
      <c r="FS378" s="432"/>
      <c r="FT378" s="432"/>
      <c r="FU378" s="432"/>
      <c r="FV378" s="432"/>
      <c r="FW378" s="432"/>
      <c r="FX378" s="432"/>
      <c r="FY378" s="432"/>
      <c r="FZ378" s="432"/>
      <c r="GA378" s="432"/>
      <c r="GB378" s="432"/>
      <c r="GC378" s="432"/>
      <c r="GD378" s="432"/>
      <c r="GE378" s="432"/>
      <c r="GF378" s="432"/>
      <c r="GG378" s="432"/>
      <c r="GH378" s="432"/>
      <c r="GI378" s="432"/>
      <c r="GJ378" s="432"/>
      <c r="GK378" s="432"/>
      <c r="GL378" s="432"/>
      <c r="GM378" s="432"/>
      <c r="GN378" s="432"/>
      <c r="GO378" s="432"/>
      <c r="GP378" s="432"/>
      <c r="GQ378" s="432"/>
      <c r="GR378" s="432"/>
      <c r="GS378" s="432"/>
      <c r="GT378" s="432"/>
      <c r="GU378" s="432"/>
      <c r="GV378" s="432"/>
      <c r="GW378" s="432"/>
      <c r="GX378" s="432"/>
    </row>
    <row r="379" spans="1:206" ht="25.5" hidden="1">
      <c r="A379" s="121" t="str">
        <f t="shared" si="66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7">+O381+O389+O391+O396+O393+O398+O402+O404</f>
        <v>0</v>
      </c>
      <c r="P379" s="191">
        <f t="shared" si="67"/>
        <v>0</v>
      </c>
      <c r="Q379" s="436"/>
      <c r="R379" s="436"/>
      <c r="S379" s="438"/>
      <c r="T379" s="436"/>
      <c r="U379" s="436"/>
      <c r="V379" s="436"/>
    </row>
    <row r="380" spans="1:206" s="155" customFormat="1" hidden="1">
      <c r="A380" s="121" t="str">
        <f t="shared" si="66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436"/>
      <c r="R380" s="436"/>
      <c r="S380" s="438"/>
      <c r="T380" s="436"/>
      <c r="U380" s="436"/>
      <c r="V380" s="436"/>
      <c r="W380" s="432"/>
      <c r="X380" s="432"/>
      <c r="Y380" s="432"/>
      <c r="Z380" s="432"/>
      <c r="AA380" s="432"/>
      <c r="AB380" s="432"/>
      <c r="AC380" s="432"/>
      <c r="AD380" s="432"/>
      <c r="AE380" s="432"/>
      <c r="AF380" s="432"/>
      <c r="AG380" s="432"/>
      <c r="AH380" s="432"/>
      <c r="AI380" s="432"/>
      <c r="AJ380" s="432"/>
      <c r="AK380" s="432"/>
      <c r="AL380" s="432"/>
      <c r="AM380" s="432"/>
      <c r="AN380" s="432"/>
      <c r="AO380" s="432"/>
      <c r="AP380" s="432"/>
      <c r="AQ380" s="432"/>
      <c r="AR380" s="432"/>
      <c r="AS380" s="432"/>
      <c r="AT380" s="432"/>
      <c r="AU380" s="432"/>
      <c r="AV380" s="432"/>
      <c r="AW380" s="432"/>
      <c r="AX380" s="432"/>
      <c r="AY380" s="432"/>
      <c r="AZ380" s="432"/>
      <c r="BA380" s="432"/>
      <c r="BB380" s="432"/>
      <c r="BC380" s="432"/>
      <c r="BD380" s="432"/>
      <c r="BE380" s="432"/>
      <c r="BF380" s="432"/>
      <c r="BG380" s="432"/>
      <c r="BH380" s="432"/>
      <c r="BI380" s="432"/>
      <c r="BJ380" s="432"/>
      <c r="BK380" s="432"/>
      <c r="BL380" s="432"/>
      <c r="BM380" s="432"/>
      <c r="BN380" s="432"/>
      <c r="BO380" s="432"/>
      <c r="BP380" s="432"/>
      <c r="BQ380" s="432"/>
      <c r="BR380" s="432"/>
      <c r="BS380" s="432"/>
      <c r="BT380" s="432"/>
      <c r="BU380" s="432"/>
      <c r="BV380" s="432"/>
      <c r="BW380" s="432"/>
      <c r="BX380" s="432"/>
      <c r="BY380" s="432"/>
      <c r="BZ380" s="432"/>
      <c r="CA380" s="432"/>
      <c r="CB380" s="432"/>
      <c r="CC380" s="432"/>
      <c r="CD380" s="432"/>
      <c r="CE380" s="432"/>
      <c r="CF380" s="432"/>
      <c r="CG380" s="432"/>
      <c r="CH380" s="432"/>
      <c r="CI380" s="432"/>
      <c r="CJ380" s="432"/>
      <c r="CK380" s="432"/>
      <c r="CL380" s="432"/>
      <c r="CM380" s="432"/>
      <c r="CN380" s="432"/>
      <c r="CO380" s="432"/>
      <c r="CP380" s="432"/>
      <c r="CQ380" s="432"/>
      <c r="CR380" s="432"/>
      <c r="CS380" s="432"/>
      <c r="CT380" s="432"/>
      <c r="CU380" s="432"/>
      <c r="CV380" s="432"/>
      <c r="CW380" s="432"/>
      <c r="CX380" s="432"/>
      <c r="CY380" s="432"/>
      <c r="CZ380" s="432"/>
      <c r="DA380" s="432"/>
      <c r="DB380" s="432"/>
      <c r="DC380" s="432"/>
      <c r="DD380" s="432"/>
      <c r="DE380" s="432"/>
      <c r="DF380" s="432"/>
      <c r="DG380" s="432"/>
      <c r="DH380" s="432"/>
      <c r="DI380" s="432"/>
      <c r="DJ380" s="432"/>
      <c r="DK380" s="432"/>
      <c r="DL380" s="432"/>
      <c r="DM380" s="432"/>
      <c r="DN380" s="432"/>
      <c r="DO380" s="432"/>
      <c r="DP380" s="432"/>
      <c r="DQ380" s="432"/>
      <c r="DR380" s="432"/>
      <c r="DS380" s="432"/>
      <c r="DT380" s="432"/>
      <c r="DU380" s="432"/>
      <c r="DV380" s="432"/>
      <c r="DW380" s="432"/>
      <c r="DX380" s="432"/>
      <c r="DY380" s="432"/>
      <c r="DZ380" s="432"/>
      <c r="EA380" s="432"/>
      <c r="EB380" s="432"/>
      <c r="EC380" s="432"/>
      <c r="ED380" s="432"/>
      <c r="EE380" s="432"/>
      <c r="EF380" s="432"/>
      <c r="EG380" s="432"/>
      <c r="EH380" s="432"/>
      <c r="EI380" s="432"/>
      <c r="EJ380" s="432"/>
      <c r="EK380" s="432"/>
      <c r="EL380" s="432"/>
      <c r="EM380" s="432"/>
      <c r="EN380" s="432"/>
      <c r="EO380" s="432"/>
      <c r="EP380" s="432"/>
      <c r="EQ380" s="432"/>
      <c r="ER380" s="432"/>
      <c r="ES380" s="432"/>
      <c r="ET380" s="432"/>
      <c r="EU380" s="432"/>
      <c r="EV380" s="432"/>
      <c r="EW380" s="432"/>
      <c r="EX380" s="432"/>
      <c r="EY380" s="432"/>
      <c r="EZ380" s="432"/>
      <c r="FA380" s="432"/>
      <c r="FB380" s="432"/>
      <c r="FC380" s="432"/>
      <c r="FD380" s="432"/>
      <c r="FE380" s="432"/>
      <c r="FF380" s="432"/>
      <c r="FG380" s="432"/>
      <c r="FH380" s="432"/>
      <c r="FI380" s="432"/>
      <c r="FJ380" s="432"/>
      <c r="FK380" s="432"/>
      <c r="FL380" s="432"/>
      <c r="FM380" s="432"/>
      <c r="FN380" s="432"/>
      <c r="FO380" s="432"/>
      <c r="FP380" s="432"/>
      <c r="FQ380" s="432"/>
      <c r="FR380" s="432"/>
      <c r="FS380" s="432"/>
      <c r="FT380" s="432"/>
      <c r="FU380" s="432"/>
      <c r="FV380" s="432"/>
      <c r="FW380" s="432"/>
      <c r="FX380" s="432"/>
      <c r="FY380" s="432"/>
      <c r="FZ380" s="432"/>
      <c r="GA380" s="432"/>
      <c r="GB380" s="432"/>
      <c r="GC380" s="432"/>
      <c r="GD380" s="432"/>
      <c r="GE380" s="432"/>
      <c r="GF380" s="432"/>
      <c r="GG380" s="432"/>
      <c r="GH380" s="432"/>
      <c r="GI380" s="432"/>
      <c r="GJ380" s="432"/>
      <c r="GK380" s="432"/>
      <c r="GL380" s="432"/>
      <c r="GM380" s="432"/>
      <c r="GN380" s="432"/>
      <c r="GO380" s="432"/>
      <c r="GP380" s="432"/>
      <c r="GQ380" s="432"/>
      <c r="GR380" s="432"/>
      <c r="GS380" s="432"/>
      <c r="GT380" s="432"/>
      <c r="GU380" s="432"/>
      <c r="GV380" s="432"/>
      <c r="GW380" s="432"/>
      <c r="GX380" s="432"/>
    </row>
    <row r="381" spans="1:206" hidden="1">
      <c r="A381" s="121" t="str">
        <f t="shared" si="66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436"/>
      <c r="R381" s="436"/>
      <c r="S381" s="438"/>
      <c r="T381" s="436"/>
      <c r="U381" s="436"/>
      <c r="V381" s="436"/>
    </row>
    <row r="382" spans="1:206" s="114" customFormat="1" hidden="1">
      <c r="A382" s="121" t="str">
        <f t="shared" si="66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8">O382+P382</f>
        <v>0</v>
      </c>
      <c r="O382" s="182"/>
      <c r="P382" s="182"/>
      <c r="Q382" s="436"/>
      <c r="R382" s="436"/>
      <c r="S382" s="438"/>
      <c r="T382" s="436"/>
      <c r="U382" s="436"/>
      <c r="V382" s="436"/>
      <c r="W382" s="432"/>
      <c r="X382" s="432"/>
      <c r="Y382" s="432"/>
      <c r="Z382" s="432"/>
      <c r="AA382" s="432"/>
      <c r="AB382" s="432"/>
      <c r="AC382" s="432"/>
      <c r="AD382" s="432"/>
      <c r="AE382" s="432"/>
      <c r="AF382" s="432"/>
      <c r="AG382" s="432"/>
      <c r="AH382" s="432"/>
      <c r="AI382" s="432"/>
      <c r="AJ382" s="432"/>
      <c r="AK382" s="432"/>
      <c r="AL382" s="432"/>
      <c r="AM382" s="432"/>
      <c r="AN382" s="432"/>
      <c r="AO382" s="432"/>
      <c r="AP382" s="432"/>
      <c r="AQ382" s="432"/>
      <c r="AR382" s="432"/>
      <c r="AS382" s="432"/>
      <c r="AT382" s="432"/>
      <c r="AU382" s="432"/>
      <c r="AV382" s="432"/>
      <c r="AW382" s="432"/>
      <c r="AX382" s="432"/>
      <c r="AY382" s="432"/>
      <c r="AZ382" s="432"/>
      <c r="BA382" s="432"/>
      <c r="BB382" s="432"/>
      <c r="BC382" s="432"/>
      <c r="BD382" s="432"/>
      <c r="BE382" s="432"/>
      <c r="BF382" s="432"/>
      <c r="BG382" s="432"/>
      <c r="BH382" s="432"/>
      <c r="BI382" s="432"/>
      <c r="BJ382" s="432"/>
      <c r="BK382" s="432"/>
      <c r="BL382" s="432"/>
      <c r="BM382" s="432"/>
      <c r="BN382" s="432"/>
      <c r="BO382" s="432"/>
      <c r="BP382" s="432"/>
      <c r="BQ382" s="432"/>
      <c r="BR382" s="432"/>
      <c r="BS382" s="432"/>
      <c r="BT382" s="432"/>
      <c r="BU382" s="432"/>
      <c r="BV382" s="432"/>
      <c r="BW382" s="432"/>
      <c r="BX382" s="432"/>
      <c r="BY382" s="432"/>
      <c r="BZ382" s="432"/>
      <c r="CA382" s="432"/>
      <c r="CB382" s="432"/>
      <c r="CC382" s="432"/>
      <c r="CD382" s="432"/>
      <c r="CE382" s="432"/>
      <c r="CF382" s="432"/>
      <c r="CG382" s="432"/>
      <c r="CH382" s="432"/>
      <c r="CI382" s="432"/>
      <c r="CJ382" s="432"/>
      <c r="CK382" s="432"/>
      <c r="CL382" s="432"/>
      <c r="CM382" s="432"/>
      <c r="CN382" s="432"/>
      <c r="CO382" s="432"/>
      <c r="CP382" s="432"/>
      <c r="CQ382" s="432"/>
      <c r="CR382" s="432"/>
      <c r="CS382" s="432"/>
      <c r="CT382" s="432"/>
      <c r="CU382" s="432"/>
      <c r="CV382" s="432"/>
      <c r="CW382" s="432"/>
      <c r="CX382" s="432"/>
      <c r="CY382" s="432"/>
      <c r="CZ382" s="432"/>
      <c r="DA382" s="432"/>
      <c r="DB382" s="432"/>
      <c r="DC382" s="432"/>
      <c r="DD382" s="432"/>
      <c r="DE382" s="432"/>
      <c r="DF382" s="432"/>
      <c r="DG382" s="432"/>
      <c r="DH382" s="432"/>
      <c r="DI382" s="432"/>
      <c r="DJ382" s="432"/>
      <c r="DK382" s="432"/>
      <c r="DL382" s="432"/>
      <c r="DM382" s="432"/>
      <c r="DN382" s="432"/>
      <c r="DO382" s="432"/>
      <c r="DP382" s="432"/>
      <c r="DQ382" s="432"/>
      <c r="DR382" s="432"/>
      <c r="DS382" s="432"/>
      <c r="DT382" s="432"/>
      <c r="DU382" s="432"/>
      <c r="DV382" s="432"/>
      <c r="DW382" s="432"/>
      <c r="DX382" s="432"/>
      <c r="DY382" s="432"/>
      <c r="DZ382" s="432"/>
      <c r="EA382" s="432"/>
      <c r="EB382" s="432"/>
      <c r="EC382" s="432"/>
      <c r="ED382" s="432"/>
      <c r="EE382" s="432"/>
      <c r="EF382" s="432"/>
      <c r="EG382" s="432"/>
      <c r="EH382" s="432"/>
      <c r="EI382" s="432"/>
      <c r="EJ382" s="432"/>
      <c r="EK382" s="432"/>
      <c r="EL382" s="432"/>
      <c r="EM382" s="432"/>
      <c r="EN382" s="432"/>
      <c r="EO382" s="432"/>
      <c r="EP382" s="432"/>
      <c r="EQ382" s="432"/>
      <c r="ER382" s="432"/>
      <c r="ES382" s="432"/>
      <c r="ET382" s="432"/>
      <c r="EU382" s="432"/>
      <c r="EV382" s="432"/>
      <c r="EW382" s="432"/>
      <c r="EX382" s="432"/>
      <c r="EY382" s="432"/>
      <c r="EZ382" s="432"/>
      <c r="FA382" s="432"/>
      <c r="FB382" s="432"/>
      <c r="FC382" s="432"/>
      <c r="FD382" s="432"/>
      <c r="FE382" s="432"/>
      <c r="FF382" s="432"/>
      <c r="FG382" s="432"/>
      <c r="FH382" s="432"/>
      <c r="FI382" s="432"/>
      <c r="FJ382" s="432"/>
      <c r="FK382" s="432"/>
      <c r="FL382" s="432"/>
      <c r="FM382" s="432"/>
      <c r="FN382" s="432"/>
      <c r="FO382" s="432"/>
      <c r="FP382" s="432"/>
      <c r="FQ382" s="432"/>
      <c r="FR382" s="432"/>
      <c r="FS382" s="432"/>
      <c r="FT382" s="432"/>
      <c r="FU382" s="432"/>
      <c r="FV382" s="432"/>
      <c r="FW382" s="432"/>
      <c r="FX382" s="432"/>
      <c r="FY382" s="432"/>
      <c r="FZ382" s="432"/>
      <c r="GA382" s="432"/>
      <c r="GB382" s="432"/>
      <c r="GC382" s="432"/>
      <c r="GD382" s="432"/>
      <c r="GE382" s="432"/>
      <c r="GF382" s="432"/>
      <c r="GG382" s="432"/>
      <c r="GH382" s="432"/>
      <c r="GI382" s="432"/>
      <c r="GJ382" s="432"/>
      <c r="GK382" s="432"/>
      <c r="GL382" s="432"/>
      <c r="GM382" s="432"/>
      <c r="GN382" s="432"/>
      <c r="GO382" s="432"/>
      <c r="GP382" s="432"/>
      <c r="GQ382" s="432"/>
      <c r="GR382" s="432"/>
      <c r="GS382" s="432"/>
      <c r="GT382" s="432"/>
      <c r="GU382" s="432"/>
      <c r="GV382" s="432"/>
      <c r="GW382" s="432"/>
      <c r="GX382" s="432"/>
    </row>
    <row r="383" spans="1:206" hidden="1">
      <c r="A383" s="121" t="str">
        <f t="shared" si="66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30">
        <v>4239</v>
      </c>
      <c r="N383" s="182">
        <f t="shared" si="68"/>
        <v>0</v>
      </c>
      <c r="O383" s="182"/>
      <c r="P383" s="182"/>
      <c r="Q383" s="436"/>
      <c r="R383" s="436"/>
      <c r="S383" s="438"/>
      <c r="T383" s="436"/>
      <c r="U383" s="436"/>
      <c r="V383" s="436"/>
    </row>
    <row r="384" spans="1:206" ht="25.5" hidden="1">
      <c r="A384" s="121" t="str">
        <f t="shared" si="66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8"/>
        <v>0</v>
      </c>
      <c r="O384" s="302"/>
      <c r="P384" s="302"/>
      <c r="Q384" s="436"/>
      <c r="R384" s="436"/>
      <c r="S384" s="438"/>
      <c r="T384" s="436"/>
      <c r="U384" s="436"/>
      <c r="V384" s="436"/>
    </row>
    <row r="385" spans="1:206" ht="25.5" hidden="1">
      <c r="A385" s="121" t="str">
        <f t="shared" si="66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8"/>
        <v>0</v>
      </c>
      <c r="O385" s="182"/>
      <c r="P385" s="182"/>
      <c r="Q385" s="436"/>
      <c r="R385" s="436"/>
      <c r="S385" s="438"/>
      <c r="T385" s="436"/>
      <c r="U385" s="436"/>
      <c r="V385" s="436"/>
    </row>
    <row r="386" spans="1:206" s="114" customFormat="1" hidden="1">
      <c r="A386" s="121" t="str">
        <f t="shared" si="66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8"/>
        <v>0</v>
      </c>
      <c r="O386" s="182"/>
      <c r="P386" s="182"/>
      <c r="Q386" s="436"/>
      <c r="R386" s="436"/>
      <c r="S386" s="438"/>
      <c r="T386" s="436"/>
      <c r="U386" s="436"/>
      <c r="V386" s="436"/>
      <c r="W386" s="432"/>
      <c r="X386" s="432"/>
      <c r="Y386" s="432"/>
      <c r="Z386" s="432"/>
      <c r="AA386" s="432"/>
      <c r="AB386" s="432"/>
      <c r="AC386" s="432"/>
      <c r="AD386" s="432"/>
      <c r="AE386" s="432"/>
      <c r="AF386" s="432"/>
      <c r="AG386" s="432"/>
      <c r="AH386" s="432"/>
      <c r="AI386" s="432"/>
      <c r="AJ386" s="432"/>
      <c r="AK386" s="432"/>
      <c r="AL386" s="432"/>
      <c r="AM386" s="432"/>
      <c r="AN386" s="432"/>
      <c r="AO386" s="432"/>
      <c r="AP386" s="432"/>
      <c r="AQ386" s="432"/>
      <c r="AR386" s="432"/>
      <c r="AS386" s="432"/>
      <c r="AT386" s="432"/>
      <c r="AU386" s="432"/>
      <c r="AV386" s="432"/>
      <c r="AW386" s="432"/>
      <c r="AX386" s="432"/>
      <c r="AY386" s="432"/>
      <c r="AZ386" s="432"/>
      <c r="BA386" s="432"/>
      <c r="BB386" s="432"/>
      <c r="BC386" s="432"/>
      <c r="BD386" s="432"/>
      <c r="BE386" s="432"/>
      <c r="BF386" s="432"/>
      <c r="BG386" s="432"/>
      <c r="BH386" s="432"/>
      <c r="BI386" s="432"/>
      <c r="BJ386" s="432"/>
      <c r="BK386" s="432"/>
      <c r="BL386" s="432"/>
      <c r="BM386" s="432"/>
      <c r="BN386" s="432"/>
      <c r="BO386" s="432"/>
      <c r="BP386" s="432"/>
      <c r="BQ386" s="432"/>
      <c r="BR386" s="432"/>
      <c r="BS386" s="432"/>
      <c r="BT386" s="432"/>
      <c r="BU386" s="432"/>
      <c r="BV386" s="432"/>
      <c r="BW386" s="432"/>
      <c r="BX386" s="432"/>
      <c r="BY386" s="432"/>
      <c r="BZ386" s="432"/>
      <c r="CA386" s="432"/>
      <c r="CB386" s="432"/>
      <c r="CC386" s="432"/>
      <c r="CD386" s="432"/>
      <c r="CE386" s="432"/>
      <c r="CF386" s="432"/>
      <c r="CG386" s="432"/>
      <c r="CH386" s="432"/>
      <c r="CI386" s="432"/>
      <c r="CJ386" s="432"/>
      <c r="CK386" s="432"/>
      <c r="CL386" s="432"/>
      <c r="CM386" s="432"/>
      <c r="CN386" s="432"/>
      <c r="CO386" s="432"/>
      <c r="CP386" s="432"/>
      <c r="CQ386" s="432"/>
      <c r="CR386" s="432"/>
      <c r="CS386" s="432"/>
      <c r="CT386" s="432"/>
      <c r="CU386" s="432"/>
      <c r="CV386" s="432"/>
      <c r="CW386" s="432"/>
      <c r="CX386" s="432"/>
      <c r="CY386" s="432"/>
      <c r="CZ386" s="432"/>
      <c r="DA386" s="432"/>
      <c r="DB386" s="432"/>
      <c r="DC386" s="432"/>
      <c r="DD386" s="432"/>
      <c r="DE386" s="432"/>
      <c r="DF386" s="432"/>
      <c r="DG386" s="432"/>
      <c r="DH386" s="432"/>
      <c r="DI386" s="432"/>
      <c r="DJ386" s="432"/>
      <c r="DK386" s="432"/>
      <c r="DL386" s="432"/>
      <c r="DM386" s="432"/>
      <c r="DN386" s="432"/>
      <c r="DO386" s="432"/>
      <c r="DP386" s="432"/>
      <c r="DQ386" s="432"/>
      <c r="DR386" s="432"/>
      <c r="DS386" s="432"/>
      <c r="DT386" s="432"/>
      <c r="DU386" s="432"/>
      <c r="DV386" s="432"/>
      <c r="DW386" s="432"/>
      <c r="DX386" s="432"/>
      <c r="DY386" s="432"/>
      <c r="DZ386" s="432"/>
      <c r="EA386" s="432"/>
      <c r="EB386" s="432"/>
      <c r="EC386" s="432"/>
      <c r="ED386" s="432"/>
      <c r="EE386" s="432"/>
      <c r="EF386" s="432"/>
      <c r="EG386" s="432"/>
      <c r="EH386" s="432"/>
      <c r="EI386" s="432"/>
      <c r="EJ386" s="432"/>
      <c r="EK386" s="432"/>
      <c r="EL386" s="432"/>
      <c r="EM386" s="432"/>
      <c r="EN386" s="432"/>
      <c r="EO386" s="432"/>
      <c r="EP386" s="432"/>
      <c r="EQ386" s="432"/>
      <c r="ER386" s="432"/>
      <c r="ES386" s="432"/>
      <c r="ET386" s="432"/>
      <c r="EU386" s="432"/>
      <c r="EV386" s="432"/>
      <c r="EW386" s="432"/>
      <c r="EX386" s="432"/>
      <c r="EY386" s="432"/>
      <c r="EZ386" s="432"/>
      <c r="FA386" s="432"/>
      <c r="FB386" s="432"/>
      <c r="FC386" s="432"/>
      <c r="FD386" s="432"/>
      <c r="FE386" s="432"/>
      <c r="FF386" s="432"/>
      <c r="FG386" s="432"/>
      <c r="FH386" s="432"/>
      <c r="FI386" s="432"/>
      <c r="FJ386" s="432"/>
      <c r="FK386" s="432"/>
      <c r="FL386" s="432"/>
      <c r="FM386" s="432"/>
      <c r="FN386" s="432"/>
      <c r="FO386" s="432"/>
      <c r="FP386" s="432"/>
      <c r="FQ386" s="432"/>
      <c r="FR386" s="432"/>
      <c r="FS386" s="432"/>
      <c r="FT386" s="432"/>
      <c r="FU386" s="432"/>
      <c r="FV386" s="432"/>
      <c r="FW386" s="432"/>
      <c r="FX386" s="432"/>
      <c r="FY386" s="432"/>
      <c r="FZ386" s="432"/>
      <c r="GA386" s="432"/>
      <c r="GB386" s="432"/>
      <c r="GC386" s="432"/>
      <c r="GD386" s="432"/>
      <c r="GE386" s="432"/>
      <c r="GF386" s="432"/>
      <c r="GG386" s="432"/>
      <c r="GH386" s="432"/>
      <c r="GI386" s="432"/>
      <c r="GJ386" s="432"/>
      <c r="GK386" s="432"/>
      <c r="GL386" s="432"/>
      <c r="GM386" s="432"/>
      <c r="GN386" s="432"/>
      <c r="GO386" s="432"/>
      <c r="GP386" s="432"/>
      <c r="GQ386" s="432"/>
      <c r="GR386" s="432"/>
      <c r="GS386" s="432"/>
      <c r="GT386" s="432"/>
      <c r="GU386" s="432"/>
      <c r="GV386" s="432"/>
      <c r="GW386" s="432"/>
      <c r="GX386" s="432"/>
    </row>
    <row r="387" spans="1:206" hidden="1">
      <c r="A387" s="121" t="str">
        <f t="shared" si="66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8"/>
        <v>0</v>
      </c>
      <c r="O387" s="182"/>
      <c r="P387" s="182"/>
      <c r="Q387" s="436"/>
      <c r="R387" s="436"/>
      <c r="S387" s="438"/>
      <c r="T387" s="436"/>
      <c r="U387" s="436"/>
      <c r="V387" s="436"/>
    </row>
    <row r="388" spans="1:206" hidden="1">
      <c r="A388" s="121" t="str">
        <f t="shared" si="66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8"/>
        <v>0</v>
      </c>
      <c r="O388" s="182"/>
      <c r="P388" s="182"/>
      <c r="Q388" s="436"/>
      <c r="R388" s="436"/>
      <c r="S388" s="438"/>
      <c r="T388" s="436"/>
      <c r="U388" s="436"/>
      <c r="V388" s="436"/>
    </row>
    <row r="389" spans="1:206" s="114" customFormat="1" ht="27" hidden="1">
      <c r="A389" s="121" t="str">
        <f t="shared" si="66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436"/>
      <c r="R389" s="436"/>
      <c r="S389" s="438"/>
      <c r="T389" s="436"/>
      <c r="U389" s="436"/>
      <c r="V389" s="436"/>
      <c r="W389" s="432"/>
      <c r="X389" s="432"/>
      <c r="Y389" s="432"/>
      <c r="Z389" s="432"/>
      <c r="AA389" s="432"/>
      <c r="AB389" s="432"/>
      <c r="AC389" s="432"/>
      <c r="AD389" s="432"/>
      <c r="AE389" s="432"/>
      <c r="AF389" s="432"/>
      <c r="AG389" s="432"/>
      <c r="AH389" s="432"/>
      <c r="AI389" s="432"/>
      <c r="AJ389" s="432"/>
      <c r="AK389" s="432"/>
      <c r="AL389" s="432"/>
      <c r="AM389" s="432"/>
      <c r="AN389" s="432"/>
      <c r="AO389" s="432"/>
      <c r="AP389" s="432"/>
      <c r="AQ389" s="432"/>
      <c r="AR389" s="432"/>
      <c r="AS389" s="432"/>
      <c r="AT389" s="432"/>
      <c r="AU389" s="432"/>
      <c r="AV389" s="432"/>
      <c r="AW389" s="432"/>
      <c r="AX389" s="432"/>
      <c r="AY389" s="432"/>
      <c r="AZ389" s="432"/>
      <c r="BA389" s="432"/>
      <c r="BB389" s="432"/>
      <c r="BC389" s="432"/>
      <c r="BD389" s="432"/>
      <c r="BE389" s="432"/>
      <c r="BF389" s="432"/>
      <c r="BG389" s="432"/>
      <c r="BH389" s="432"/>
      <c r="BI389" s="432"/>
      <c r="BJ389" s="432"/>
      <c r="BK389" s="432"/>
      <c r="BL389" s="432"/>
      <c r="BM389" s="432"/>
      <c r="BN389" s="432"/>
      <c r="BO389" s="432"/>
      <c r="BP389" s="432"/>
      <c r="BQ389" s="432"/>
      <c r="BR389" s="432"/>
      <c r="BS389" s="432"/>
      <c r="BT389" s="432"/>
      <c r="BU389" s="432"/>
      <c r="BV389" s="432"/>
      <c r="BW389" s="432"/>
      <c r="BX389" s="432"/>
      <c r="BY389" s="432"/>
      <c r="BZ389" s="432"/>
      <c r="CA389" s="432"/>
      <c r="CB389" s="432"/>
      <c r="CC389" s="432"/>
      <c r="CD389" s="432"/>
      <c r="CE389" s="432"/>
      <c r="CF389" s="432"/>
      <c r="CG389" s="432"/>
      <c r="CH389" s="432"/>
      <c r="CI389" s="432"/>
      <c r="CJ389" s="432"/>
      <c r="CK389" s="432"/>
      <c r="CL389" s="432"/>
      <c r="CM389" s="432"/>
      <c r="CN389" s="432"/>
      <c r="CO389" s="432"/>
      <c r="CP389" s="432"/>
      <c r="CQ389" s="432"/>
      <c r="CR389" s="432"/>
      <c r="CS389" s="432"/>
      <c r="CT389" s="432"/>
      <c r="CU389" s="432"/>
      <c r="CV389" s="432"/>
      <c r="CW389" s="432"/>
      <c r="CX389" s="432"/>
      <c r="CY389" s="432"/>
      <c r="CZ389" s="432"/>
      <c r="DA389" s="432"/>
      <c r="DB389" s="432"/>
      <c r="DC389" s="432"/>
      <c r="DD389" s="432"/>
      <c r="DE389" s="432"/>
      <c r="DF389" s="432"/>
      <c r="DG389" s="432"/>
      <c r="DH389" s="432"/>
      <c r="DI389" s="432"/>
      <c r="DJ389" s="432"/>
      <c r="DK389" s="432"/>
      <c r="DL389" s="432"/>
      <c r="DM389" s="432"/>
      <c r="DN389" s="432"/>
      <c r="DO389" s="432"/>
      <c r="DP389" s="432"/>
      <c r="DQ389" s="432"/>
      <c r="DR389" s="432"/>
      <c r="DS389" s="432"/>
      <c r="DT389" s="432"/>
      <c r="DU389" s="432"/>
      <c r="DV389" s="432"/>
      <c r="DW389" s="432"/>
      <c r="DX389" s="432"/>
      <c r="DY389" s="432"/>
      <c r="DZ389" s="432"/>
      <c r="EA389" s="432"/>
      <c r="EB389" s="432"/>
      <c r="EC389" s="432"/>
      <c r="ED389" s="432"/>
      <c r="EE389" s="432"/>
      <c r="EF389" s="432"/>
      <c r="EG389" s="432"/>
      <c r="EH389" s="432"/>
      <c r="EI389" s="432"/>
      <c r="EJ389" s="432"/>
      <c r="EK389" s="432"/>
      <c r="EL389" s="432"/>
      <c r="EM389" s="432"/>
      <c r="EN389" s="432"/>
      <c r="EO389" s="432"/>
      <c r="EP389" s="432"/>
      <c r="EQ389" s="432"/>
      <c r="ER389" s="432"/>
      <c r="ES389" s="432"/>
      <c r="ET389" s="432"/>
      <c r="EU389" s="432"/>
      <c r="EV389" s="432"/>
      <c r="EW389" s="432"/>
      <c r="EX389" s="432"/>
      <c r="EY389" s="432"/>
      <c r="EZ389" s="432"/>
      <c r="FA389" s="432"/>
      <c r="FB389" s="432"/>
      <c r="FC389" s="432"/>
      <c r="FD389" s="432"/>
      <c r="FE389" s="432"/>
      <c r="FF389" s="432"/>
      <c r="FG389" s="432"/>
      <c r="FH389" s="432"/>
      <c r="FI389" s="432"/>
      <c r="FJ389" s="432"/>
      <c r="FK389" s="432"/>
      <c r="FL389" s="432"/>
      <c r="FM389" s="432"/>
      <c r="FN389" s="432"/>
      <c r="FO389" s="432"/>
      <c r="FP389" s="432"/>
      <c r="FQ389" s="432"/>
      <c r="FR389" s="432"/>
      <c r="FS389" s="432"/>
      <c r="FT389" s="432"/>
      <c r="FU389" s="432"/>
      <c r="FV389" s="432"/>
      <c r="FW389" s="432"/>
      <c r="FX389" s="432"/>
      <c r="FY389" s="432"/>
      <c r="FZ389" s="432"/>
      <c r="GA389" s="432"/>
      <c r="GB389" s="432"/>
      <c r="GC389" s="432"/>
      <c r="GD389" s="432"/>
      <c r="GE389" s="432"/>
      <c r="GF389" s="432"/>
      <c r="GG389" s="432"/>
      <c r="GH389" s="432"/>
      <c r="GI389" s="432"/>
      <c r="GJ389" s="432"/>
      <c r="GK389" s="432"/>
      <c r="GL389" s="432"/>
      <c r="GM389" s="432"/>
      <c r="GN389" s="432"/>
      <c r="GO389" s="432"/>
      <c r="GP389" s="432"/>
      <c r="GQ389" s="432"/>
      <c r="GR389" s="432"/>
      <c r="GS389" s="432"/>
      <c r="GT389" s="432"/>
      <c r="GU389" s="432"/>
      <c r="GV389" s="432"/>
      <c r="GW389" s="432"/>
      <c r="GX389" s="432"/>
    </row>
    <row r="390" spans="1:206" hidden="1">
      <c r="A390" s="121" t="str">
        <f t="shared" si="66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8"/>
        <v>0</v>
      </c>
      <c r="O390" s="182"/>
      <c r="P390" s="182"/>
      <c r="Q390" s="436"/>
      <c r="R390" s="436"/>
      <c r="S390" s="438"/>
      <c r="T390" s="436"/>
      <c r="U390" s="436"/>
      <c r="V390" s="436"/>
    </row>
    <row r="391" spans="1:206" hidden="1">
      <c r="A391" s="121" t="str">
        <f t="shared" si="66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436"/>
      <c r="R391" s="436"/>
      <c r="S391" s="438"/>
      <c r="T391" s="436"/>
      <c r="U391" s="436"/>
      <c r="V391" s="436"/>
    </row>
    <row r="392" spans="1:206" hidden="1">
      <c r="A392" s="121" t="str">
        <f t="shared" si="66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8"/>
        <v>0</v>
      </c>
      <c r="O392" s="182"/>
      <c r="P392" s="182"/>
      <c r="Q392" s="436"/>
      <c r="R392" s="436"/>
      <c r="S392" s="438"/>
      <c r="T392" s="436"/>
      <c r="U392" s="436"/>
      <c r="V392" s="436"/>
    </row>
    <row r="393" spans="1:206" s="114" customFormat="1" ht="37.9" hidden="1" customHeight="1">
      <c r="A393" s="121" t="str">
        <f t="shared" si="66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436"/>
      <c r="R393" s="436"/>
      <c r="S393" s="438"/>
      <c r="T393" s="436"/>
      <c r="U393" s="436"/>
      <c r="V393" s="436"/>
      <c r="W393" s="432"/>
      <c r="X393" s="432"/>
      <c r="Y393" s="432"/>
      <c r="Z393" s="432"/>
      <c r="AA393" s="432"/>
      <c r="AB393" s="432"/>
      <c r="AC393" s="432"/>
      <c r="AD393" s="432"/>
      <c r="AE393" s="432"/>
      <c r="AF393" s="432"/>
      <c r="AG393" s="432"/>
      <c r="AH393" s="432"/>
      <c r="AI393" s="432"/>
      <c r="AJ393" s="432"/>
      <c r="AK393" s="432"/>
      <c r="AL393" s="432"/>
      <c r="AM393" s="432"/>
      <c r="AN393" s="432"/>
      <c r="AO393" s="432"/>
      <c r="AP393" s="432"/>
      <c r="AQ393" s="432"/>
      <c r="AR393" s="432"/>
      <c r="AS393" s="432"/>
      <c r="AT393" s="432"/>
      <c r="AU393" s="432"/>
      <c r="AV393" s="432"/>
      <c r="AW393" s="432"/>
      <c r="AX393" s="432"/>
      <c r="AY393" s="432"/>
      <c r="AZ393" s="432"/>
      <c r="BA393" s="432"/>
      <c r="BB393" s="432"/>
      <c r="BC393" s="432"/>
      <c r="BD393" s="432"/>
      <c r="BE393" s="432"/>
      <c r="BF393" s="432"/>
      <c r="BG393" s="432"/>
      <c r="BH393" s="432"/>
      <c r="BI393" s="432"/>
      <c r="BJ393" s="432"/>
      <c r="BK393" s="432"/>
      <c r="BL393" s="432"/>
      <c r="BM393" s="432"/>
      <c r="BN393" s="432"/>
      <c r="BO393" s="432"/>
      <c r="BP393" s="432"/>
      <c r="BQ393" s="432"/>
      <c r="BR393" s="432"/>
      <c r="BS393" s="432"/>
      <c r="BT393" s="432"/>
      <c r="BU393" s="432"/>
      <c r="BV393" s="432"/>
      <c r="BW393" s="432"/>
      <c r="BX393" s="432"/>
      <c r="BY393" s="432"/>
      <c r="BZ393" s="432"/>
      <c r="CA393" s="432"/>
      <c r="CB393" s="432"/>
      <c r="CC393" s="432"/>
      <c r="CD393" s="432"/>
      <c r="CE393" s="432"/>
      <c r="CF393" s="432"/>
      <c r="CG393" s="432"/>
      <c r="CH393" s="432"/>
      <c r="CI393" s="432"/>
      <c r="CJ393" s="432"/>
      <c r="CK393" s="432"/>
      <c r="CL393" s="432"/>
      <c r="CM393" s="432"/>
      <c r="CN393" s="432"/>
      <c r="CO393" s="432"/>
      <c r="CP393" s="432"/>
      <c r="CQ393" s="432"/>
      <c r="CR393" s="432"/>
      <c r="CS393" s="432"/>
      <c r="CT393" s="432"/>
      <c r="CU393" s="432"/>
      <c r="CV393" s="432"/>
      <c r="CW393" s="432"/>
      <c r="CX393" s="432"/>
      <c r="CY393" s="432"/>
      <c r="CZ393" s="432"/>
      <c r="DA393" s="432"/>
      <c r="DB393" s="432"/>
      <c r="DC393" s="432"/>
      <c r="DD393" s="432"/>
      <c r="DE393" s="432"/>
      <c r="DF393" s="432"/>
      <c r="DG393" s="432"/>
      <c r="DH393" s="432"/>
      <c r="DI393" s="432"/>
      <c r="DJ393" s="432"/>
      <c r="DK393" s="432"/>
      <c r="DL393" s="432"/>
      <c r="DM393" s="432"/>
      <c r="DN393" s="432"/>
      <c r="DO393" s="432"/>
      <c r="DP393" s="432"/>
      <c r="DQ393" s="432"/>
      <c r="DR393" s="432"/>
      <c r="DS393" s="432"/>
      <c r="DT393" s="432"/>
      <c r="DU393" s="432"/>
      <c r="DV393" s="432"/>
      <c r="DW393" s="432"/>
      <c r="DX393" s="432"/>
      <c r="DY393" s="432"/>
      <c r="DZ393" s="432"/>
      <c r="EA393" s="432"/>
      <c r="EB393" s="432"/>
      <c r="EC393" s="432"/>
      <c r="ED393" s="432"/>
      <c r="EE393" s="432"/>
      <c r="EF393" s="432"/>
      <c r="EG393" s="432"/>
      <c r="EH393" s="432"/>
      <c r="EI393" s="432"/>
      <c r="EJ393" s="432"/>
      <c r="EK393" s="432"/>
      <c r="EL393" s="432"/>
      <c r="EM393" s="432"/>
      <c r="EN393" s="432"/>
      <c r="EO393" s="432"/>
      <c r="EP393" s="432"/>
      <c r="EQ393" s="432"/>
      <c r="ER393" s="432"/>
      <c r="ES393" s="432"/>
      <c r="ET393" s="432"/>
      <c r="EU393" s="432"/>
      <c r="EV393" s="432"/>
      <c r="EW393" s="432"/>
      <c r="EX393" s="432"/>
      <c r="EY393" s="432"/>
      <c r="EZ393" s="432"/>
      <c r="FA393" s="432"/>
      <c r="FB393" s="432"/>
      <c r="FC393" s="432"/>
      <c r="FD393" s="432"/>
      <c r="FE393" s="432"/>
      <c r="FF393" s="432"/>
      <c r="FG393" s="432"/>
      <c r="FH393" s="432"/>
      <c r="FI393" s="432"/>
      <c r="FJ393" s="432"/>
      <c r="FK393" s="432"/>
      <c r="FL393" s="432"/>
      <c r="FM393" s="432"/>
      <c r="FN393" s="432"/>
      <c r="FO393" s="432"/>
      <c r="FP393" s="432"/>
      <c r="FQ393" s="432"/>
      <c r="FR393" s="432"/>
      <c r="FS393" s="432"/>
      <c r="FT393" s="432"/>
      <c r="FU393" s="432"/>
      <c r="FV393" s="432"/>
      <c r="FW393" s="432"/>
      <c r="FX393" s="432"/>
      <c r="FY393" s="432"/>
      <c r="FZ393" s="432"/>
      <c r="GA393" s="432"/>
      <c r="GB393" s="432"/>
      <c r="GC393" s="432"/>
      <c r="GD393" s="432"/>
      <c r="GE393" s="432"/>
      <c r="GF393" s="432"/>
      <c r="GG393" s="432"/>
      <c r="GH393" s="432"/>
      <c r="GI393" s="432"/>
      <c r="GJ393" s="432"/>
      <c r="GK393" s="432"/>
      <c r="GL393" s="432"/>
      <c r="GM393" s="432"/>
      <c r="GN393" s="432"/>
      <c r="GO393" s="432"/>
      <c r="GP393" s="432"/>
      <c r="GQ393" s="432"/>
      <c r="GR393" s="432"/>
      <c r="GS393" s="432"/>
      <c r="GT393" s="432"/>
      <c r="GU393" s="432"/>
      <c r="GV393" s="432"/>
      <c r="GW393" s="432"/>
      <c r="GX393" s="432"/>
    </row>
    <row r="394" spans="1:206" ht="16.5" hidden="1">
      <c r="A394" s="121" t="str">
        <f t="shared" si="66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8"/>
        <v>0</v>
      </c>
      <c r="O394" s="303"/>
      <c r="P394" s="303"/>
      <c r="Q394" s="436"/>
      <c r="R394" s="436"/>
      <c r="S394" s="438"/>
      <c r="T394" s="436"/>
      <c r="U394" s="436"/>
      <c r="V394" s="436"/>
    </row>
    <row r="395" spans="1:206" ht="16.5" hidden="1">
      <c r="A395" s="121" t="str">
        <f t="shared" ref="A395" si="69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70">O395+P395</f>
        <v>0</v>
      </c>
      <c r="O395" s="302"/>
      <c r="P395" s="302"/>
      <c r="Q395" s="436"/>
      <c r="R395" s="436"/>
      <c r="S395" s="438"/>
      <c r="T395" s="436"/>
      <c r="U395" s="436"/>
      <c r="V395" s="436"/>
    </row>
    <row r="396" spans="1:206" ht="27" hidden="1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436"/>
      <c r="R396" s="436"/>
      <c r="S396" s="438"/>
      <c r="T396" s="436"/>
      <c r="U396" s="436"/>
      <c r="V396" s="436"/>
    </row>
    <row r="397" spans="1:206" ht="25.5" hidden="1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436"/>
      <c r="R397" s="436"/>
      <c r="S397" s="438"/>
      <c r="T397" s="436"/>
      <c r="U397" s="436"/>
      <c r="V397" s="436"/>
    </row>
    <row r="398" spans="1:206" ht="27" hidden="1">
      <c r="A398" s="121" t="str">
        <f t="shared" si="66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436"/>
      <c r="R398" s="436"/>
      <c r="S398" s="438"/>
      <c r="T398" s="436"/>
      <c r="U398" s="436"/>
      <c r="V398" s="436"/>
    </row>
    <row r="399" spans="1:206" s="114" customFormat="1" ht="18" hidden="1" customHeight="1">
      <c r="A399" s="121" t="str">
        <f t="shared" si="66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71">O399+P399</f>
        <v>0</v>
      </c>
      <c r="O399" s="182"/>
      <c r="P399" s="182"/>
      <c r="Q399" s="436"/>
      <c r="R399" s="436"/>
      <c r="S399" s="438"/>
      <c r="T399" s="436"/>
      <c r="U399" s="436"/>
      <c r="V399" s="436"/>
      <c r="W399" s="432"/>
      <c r="X399" s="432"/>
      <c r="Y399" s="432"/>
      <c r="Z399" s="432"/>
      <c r="AA399" s="432"/>
      <c r="AB399" s="432"/>
      <c r="AC399" s="432"/>
      <c r="AD399" s="432"/>
      <c r="AE399" s="432"/>
      <c r="AF399" s="432"/>
      <c r="AG399" s="432"/>
      <c r="AH399" s="432"/>
      <c r="AI399" s="432"/>
      <c r="AJ399" s="432"/>
      <c r="AK399" s="432"/>
      <c r="AL399" s="432"/>
      <c r="AM399" s="432"/>
      <c r="AN399" s="432"/>
      <c r="AO399" s="432"/>
      <c r="AP399" s="432"/>
      <c r="AQ399" s="432"/>
      <c r="AR399" s="432"/>
      <c r="AS399" s="432"/>
      <c r="AT399" s="432"/>
      <c r="AU399" s="432"/>
      <c r="AV399" s="432"/>
      <c r="AW399" s="432"/>
      <c r="AX399" s="432"/>
      <c r="AY399" s="432"/>
      <c r="AZ399" s="432"/>
      <c r="BA399" s="432"/>
      <c r="BB399" s="432"/>
      <c r="BC399" s="432"/>
      <c r="BD399" s="432"/>
      <c r="BE399" s="432"/>
      <c r="BF399" s="432"/>
      <c r="BG399" s="432"/>
      <c r="BH399" s="432"/>
      <c r="BI399" s="432"/>
      <c r="BJ399" s="432"/>
      <c r="BK399" s="432"/>
      <c r="BL399" s="432"/>
      <c r="BM399" s="432"/>
      <c r="BN399" s="432"/>
      <c r="BO399" s="432"/>
      <c r="BP399" s="432"/>
      <c r="BQ399" s="432"/>
      <c r="BR399" s="432"/>
      <c r="BS399" s="432"/>
      <c r="BT399" s="432"/>
      <c r="BU399" s="432"/>
      <c r="BV399" s="432"/>
      <c r="BW399" s="432"/>
      <c r="BX399" s="432"/>
      <c r="BY399" s="432"/>
      <c r="BZ399" s="432"/>
      <c r="CA399" s="432"/>
      <c r="CB399" s="432"/>
      <c r="CC399" s="432"/>
      <c r="CD399" s="432"/>
      <c r="CE399" s="432"/>
      <c r="CF399" s="432"/>
      <c r="CG399" s="432"/>
      <c r="CH399" s="432"/>
      <c r="CI399" s="432"/>
      <c r="CJ399" s="432"/>
      <c r="CK399" s="432"/>
      <c r="CL399" s="432"/>
      <c r="CM399" s="432"/>
      <c r="CN399" s="432"/>
      <c r="CO399" s="432"/>
      <c r="CP399" s="432"/>
      <c r="CQ399" s="432"/>
      <c r="CR399" s="432"/>
      <c r="CS399" s="432"/>
      <c r="CT399" s="432"/>
      <c r="CU399" s="432"/>
      <c r="CV399" s="432"/>
      <c r="CW399" s="432"/>
      <c r="CX399" s="432"/>
      <c r="CY399" s="432"/>
      <c r="CZ399" s="432"/>
      <c r="DA399" s="432"/>
      <c r="DB399" s="432"/>
      <c r="DC399" s="432"/>
      <c r="DD399" s="432"/>
      <c r="DE399" s="432"/>
      <c r="DF399" s="432"/>
      <c r="DG399" s="432"/>
      <c r="DH399" s="432"/>
      <c r="DI399" s="432"/>
      <c r="DJ399" s="432"/>
      <c r="DK399" s="432"/>
      <c r="DL399" s="432"/>
      <c r="DM399" s="432"/>
      <c r="DN399" s="432"/>
      <c r="DO399" s="432"/>
      <c r="DP399" s="432"/>
      <c r="DQ399" s="432"/>
      <c r="DR399" s="432"/>
      <c r="DS399" s="432"/>
      <c r="DT399" s="432"/>
      <c r="DU399" s="432"/>
      <c r="DV399" s="432"/>
      <c r="DW399" s="432"/>
      <c r="DX399" s="432"/>
      <c r="DY399" s="432"/>
      <c r="DZ399" s="432"/>
      <c r="EA399" s="432"/>
      <c r="EB399" s="432"/>
      <c r="EC399" s="432"/>
      <c r="ED399" s="432"/>
      <c r="EE399" s="432"/>
      <c r="EF399" s="432"/>
      <c r="EG399" s="432"/>
      <c r="EH399" s="432"/>
      <c r="EI399" s="432"/>
      <c r="EJ399" s="432"/>
      <c r="EK399" s="432"/>
      <c r="EL399" s="432"/>
      <c r="EM399" s="432"/>
      <c r="EN399" s="432"/>
      <c r="EO399" s="432"/>
      <c r="EP399" s="432"/>
      <c r="EQ399" s="432"/>
      <c r="ER399" s="432"/>
      <c r="ES399" s="432"/>
      <c r="ET399" s="432"/>
      <c r="EU399" s="432"/>
      <c r="EV399" s="432"/>
      <c r="EW399" s="432"/>
      <c r="EX399" s="432"/>
      <c r="EY399" s="432"/>
      <c r="EZ399" s="432"/>
      <c r="FA399" s="432"/>
      <c r="FB399" s="432"/>
      <c r="FC399" s="432"/>
      <c r="FD399" s="432"/>
      <c r="FE399" s="432"/>
      <c r="FF399" s="432"/>
      <c r="FG399" s="432"/>
      <c r="FH399" s="432"/>
      <c r="FI399" s="432"/>
      <c r="FJ399" s="432"/>
      <c r="FK399" s="432"/>
      <c r="FL399" s="432"/>
      <c r="FM399" s="432"/>
      <c r="FN399" s="432"/>
      <c r="FO399" s="432"/>
      <c r="FP399" s="432"/>
      <c r="FQ399" s="432"/>
      <c r="FR399" s="432"/>
      <c r="FS399" s="432"/>
      <c r="FT399" s="432"/>
      <c r="FU399" s="432"/>
      <c r="FV399" s="432"/>
      <c r="FW399" s="432"/>
      <c r="FX399" s="432"/>
      <c r="FY399" s="432"/>
      <c r="FZ399" s="432"/>
      <c r="GA399" s="432"/>
      <c r="GB399" s="432"/>
      <c r="GC399" s="432"/>
      <c r="GD399" s="432"/>
      <c r="GE399" s="432"/>
      <c r="GF399" s="432"/>
      <c r="GG399" s="432"/>
      <c r="GH399" s="432"/>
      <c r="GI399" s="432"/>
      <c r="GJ399" s="432"/>
      <c r="GK399" s="432"/>
      <c r="GL399" s="432"/>
      <c r="GM399" s="432"/>
      <c r="GN399" s="432"/>
      <c r="GO399" s="432"/>
      <c r="GP399" s="432"/>
      <c r="GQ399" s="432"/>
      <c r="GR399" s="432"/>
      <c r="GS399" s="432"/>
      <c r="GT399" s="432"/>
      <c r="GU399" s="432"/>
      <c r="GV399" s="432"/>
      <c r="GW399" s="432"/>
      <c r="GX399" s="432"/>
    </row>
    <row r="400" spans="1:206" ht="16.5" hidden="1">
      <c r="A400" s="121" t="str">
        <f t="shared" si="66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8"/>
        <v>0</v>
      </c>
      <c r="O400" s="302"/>
      <c r="P400" s="302"/>
      <c r="Q400" s="436"/>
      <c r="R400" s="436"/>
      <c r="S400" s="438"/>
      <c r="T400" s="436"/>
      <c r="U400" s="436"/>
      <c r="V400" s="436"/>
    </row>
    <row r="401" spans="1:206" ht="16.5" hidden="1">
      <c r="A401" s="121" t="str">
        <f t="shared" si="66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8"/>
        <v>0</v>
      </c>
      <c r="O401" s="302"/>
      <c r="P401" s="302"/>
      <c r="Q401" s="436"/>
      <c r="R401" s="436"/>
      <c r="S401" s="438"/>
      <c r="T401" s="436"/>
      <c r="U401" s="436"/>
      <c r="V401" s="436"/>
    </row>
    <row r="402" spans="1:206" ht="21" hidden="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436"/>
      <c r="R402" s="436"/>
      <c r="S402" s="438"/>
      <c r="T402" s="436"/>
      <c r="U402" s="436"/>
      <c r="V402" s="436"/>
    </row>
    <row r="403" spans="1:206" ht="16.5" hidden="1">
      <c r="A403" s="121" t="str">
        <f t="shared" ref="A403" si="72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3">O403+P403</f>
        <v>0</v>
      </c>
      <c r="O403" s="303"/>
      <c r="P403" s="303"/>
      <c r="Q403" s="436"/>
      <c r="R403" s="436"/>
      <c r="S403" s="438"/>
      <c r="T403" s="436"/>
      <c r="U403" s="436"/>
      <c r="V403" s="436"/>
    </row>
    <row r="404" spans="1:206" ht="21" hidden="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436"/>
      <c r="R404" s="436"/>
      <c r="S404" s="438"/>
      <c r="T404" s="436"/>
      <c r="U404" s="436"/>
      <c r="V404" s="436"/>
    </row>
    <row r="405" spans="1:206" ht="16.5" hidden="1">
      <c r="A405" s="121" t="str">
        <f t="shared" ref="A405" si="74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5">O405+P405</f>
        <v>0</v>
      </c>
      <c r="O405" s="302"/>
      <c r="P405" s="302"/>
      <c r="Q405" s="436"/>
      <c r="R405" s="436"/>
      <c r="S405" s="438"/>
      <c r="T405" s="436"/>
      <c r="U405" s="436"/>
      <c r="V405" s="436"/>
    </row>
    <row r="406" spans="1:206" ht="28.5" hidden="1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+N408+N418+N424+N441</f>
        <v>0</v>
      </c>
      <c r="O406" s="162">
        <f>+O408+O418+O424+O441</f>
        <v>0</v>
      </c>
      <c r="P406" s="162">
        <f>+P408+P418+P424+P441</f>
        <v>0</v>
      </c>
      <c r="Q406" s="436"/>
      <c r="R406" s="436"/>
      <c r="S406" s="438"/>
      <c r="T406" s="436"/>
      <c r="U406" s="436"/>
      <c r="V406" s="436"/>
    </row>
    <row r="407" spans="1:206" s="114" customFormat="1" hidden="1">
      <c r="A407" s="121" t="str">
        <f t="shared" si="66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436"/>
      <c r="R407" s="436"/>
      <c r="S407" s="438"/>
      <c r="T407" s="436"/>
      <c r="U407" s="436"/>
      <c r="V407" s="436"/>
      <c r="W407" s="432"/>
      <c r="X407" s="432"/>
      <c r="Y407" s="432"/>
      <c r="Z407" s="432"/>
      <c r="AA407" s="432"/>
      <c r="AB407" s="432"/>
      <c r="AC407" s="432"/>
      <c r="AD407" s="432"/>
      <c r="AE407" s="432"/>
      <c r="AF407" s="432"/>
      <c r="AG407" s="432"/>
      <c r="AH407" s="432"/>
      <c r="AI407" s="432"/>
      <c r="AJ407" s="432"/>
      <c r="AK407" s="432"/>
      <c r="AL407" s="432"/>
      <c r="AM407" s="432"/>
      <c r="AN407" s="432"/>
      <c r="AO407" s="432"/>
      <c r="AP407" s="432"/>
      <c r="AQ407" s="432"/>
      <c r="AR407" s="432"/>
      <c r="AS407" s="432"/>
      <c r="AT407" s="432"/>
      <c r="AU407" s="432"/>
      <c r="AV407" s="432"/>
      <c r="AW407" s="432"/>
      <c r="AX407" s="432"/>
      <c r="AY407" s="432"/>
      <c r="AZ407" s="432"/>
      <c r="BA407" s="432"/>
      <c r="BB407" s="432"/>
      <c r="BC407" s="432"/>
      <c r="BD407" s="432"/>
      <c r="BE407" s="432"/>
      <c r="BF407" s="432"/>
      <c r="BG407" s="432"/>
      <c r="BH407" s="432"/>
      <c r="BI407" s="432"/>
      <c r="BJ407" s="432"/>
      <c r="BK407" s="432"/>
      <c r="BL407" s="432"/>
      <c r="BM407" s="432"/>
      <c r="BN407" s="432"/>
      <c r="BO407" s="432"/>
      <c r="BP407" s="432"/>
      <c r="BQ407" s="432"/>
      <c r="BR407" s="432"/>
      <c r="BS407" s="432"/>
      <c r="BT407" s="432"/>
      <c r="BU407" s="432"/>
      <c r="BV407" s="432"/>
      <c r="BW407" s="432"/>
      <c r="BX407" s="432"/>
      <c r="BY407" s="432"/>
      <c r="BZ407" s="432"/>
      <c r="CA407" s="432"/>
      <c r="CB407" s="432"/>
      <c r="CC407" s="432"/>
      <c r="CD407" s="432"/>
      <c r="CE407" s="432"/>
      <c r="CF407" s="432"/>
      <c r="CG407" s="432"/>
      <c r="CH407" s="432"/>
      <c r="CI407" s="432"/>
      <c r="CJ407" s="432"/>
      <c r="CK407" s="432"/>
      <c r="CL407" s="432"/>
      <c r="CM407" s="432"/>
      <c r="CN407" s="432"/>
      <c r="CO407" s="432"/>
      <c r="CP407" s="432"/>
      <c r="CQ407" s="432"/>
      <c r="CR407" s="432"/>
      <c r="CS407" s="432"/>
      <c r="CT407" s="432"/>
      <c r="CU407" s="432"/>
      <c r="CV407" s="432"/>
      <c r="CW407" s="432"/>
      <c r="CX407" s="432"/>
      <c r="CY407" s="432"/>
      <c r="CZ407" s="432"/>
      <c r="DA407" s="432"/>
      <c r="DB407" s="432"/>
      <c r="DC407" s="432"/>
      <c r="DD407" s="432"/>
      <c r="DE407" s="432"/>
      <c r="DF407" s="432"/>
      <c r="DG407" s="432"/>
      <c r="DH407" s="432"/>
      <c r="DI407" s="432"/>
      <c r="DJ407" s="432"/>
      <c r="DK407" s="432"/>
      <c r="DL407" s="432"/>
      <c r="DM407" s="432"/>
      <c r="DN407" s="432"/>
      <c r="DO407" s="432"/>
      <c r="DP407" s="432"/>
      <c r="DQ407" s="432"/>
      <c r="DR407" s="432"/>
      <c r="DS407" s="432"/>
      <c r="DT407" s="432"/>
      <c r="DU407" s="432"/>
      <c r="DV407" s="432"/>
      <c r="DW407" s="432"/>
      <c r="DX407" s="432"/>
      <c r="DY407" s="432"/>
      <c r="DZ407" s="432"/>
      <c r="EA407" s="432"/>
      <c r="EB407" s="432"/>
      <c r="EC407" s="432"/>
      <c r="ED407" s="432"/>
      <c r="EE407" s="432"/>
      <c r="EF407" s="432"/>
      <c r="EG407" s="432"/>
      <c r="EH407" s="432"/>
      <c r="EI407" s="432"/>
      <c r="EJ407" s="432"/>
      <c r="EK407" s="432"/>
      <c r="EL407" s="432"/>
      <c r="EM407" s="432"/>
      <c r="EN407" s="432"/>
      <c r="EO407" s="432"/>
      <c r="EP407" s="432"/>
      <c r="EQ407" s="432"/>
      <c r="ER407" s="432"/>
      <c r="ES407" s="432"/>
      <c r="ET407" s="432"/>
      <c r="EU407" s="432"/>
      <c r="EV407" s="432"/>
      <c r="EW407" s="432"/>
      <c r="EX407" s="432"/>
      <c r="EY407" s="432"/>
      <c r="EZ407" s="432"/>
      <c r="FA407" s="432"/>
      <c r="FB407" s="432"/>
      <c r="FC407" s="432"/>
      <c r="FD407" s="432"/>
      <c r="FE407" s="432"/>
      <c r="FF407" s="432"/>
      <c r="FG407" s="432"/>
      <c r="FH407" s="432"/>
      <c r="FI407" s="432"/>
      <c r="FJ407" s="432"/>
      <c r="FK407" s="432"/>
      <c r="FL407" s="432"/>
      <c r="FM407" s="432"/>
      <c r="FN407" s="432"/>
      <c r="FO407" s="432"/>
      <c r="FP407" s="432"/>
      <c r="FQ407" s="432"/>
      <c r="FR407" s="432"/>
      <c r="FS407" s="432"/>
      <c r="FT407" s="432"/>
      <c r="FU407" s="432"/>
      <c r="FV407" s="432"/>
      <c r="FW407" s="432"/>
      <c r="FX407" s="432"/>
      <c r="FY407" s="432"/>
      <c r="FZ407" s="432"/>
      <c r="GA407" s="432"/>
      <c r="GB407" s="432"/>
      <c r="GC407" s="432"/>
      <c r="GD407" s="432"/>
      <c r="GE407" s="432"/>
      <c r="GF407" s="432"/>
      <c r="GG407" s="432"/>
      <c r="GH407" s="432"/>
      <c r="GI407" s="432"/>
      <c r="GJ407" s="432"/>
      <c r="GK407" s="432"/>
      <c r="GL407" s="432"/>
      <c r="GM407" s="432"/>
      <c r="GN407" s="432"/>
      <c r="GO407" s="432"/>
      <c r="GP407" s="432"/>
      <c r="GQ407" s="432"/>
      <c r="GR407" s="432"/>
      <c r="GS407" s="432"/>
      <c r="GT407" s="432"/>
      <c r="GU407" s="432"/>
      <c r="GV407" s="432"/>
      <c r="GW407" s="432"/>
      <c r="GX407" s="432"/>
    </row>
    <row r="408" spans="1:206" hidden="1">
      <c r="A408" s="121" t="str">
        <f t="shared" si="66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436"/>
      <c r="R408" s="436"/>
      <c r="S408" s="438"/>
      <c r="T408" s="436"/>
      <c r="U408" s="436"/>
      <c r="V408" s="436"/>
    </row>
    <row r="409" spans="1:206" s="114" customFormat="1" hidden="1">
      <c r="A409" s="121" t="str">
        <f t="shared" si="66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436"/>
      <c r="R409" s="436"/>
      <c r="S409" s="438"/>
      <c r="T409" s="436"/>
      <c r="U409" s="436"/>
      <c r="V409" s="436"/>
      <c r="W409" s="432"/>
      <c r="X409" s="432"/>
      <c r="Y409" s="432"/>
      <c r="Z409" s="432"/>
      <c r="AA409" s="432"/>
      <c r="AB409" s="432"/>
      <c r="AC409" s="432"/>
      <c r="AD409" s="432"/>
      <c r="AE409" s="432"/>
      <c r="AF409" s="432"/>
      <c r="AG409" s="432"/>
      <c r="AH409" s="432"/>
      <c r="AI409" s="432"/>
      <c r="AJ409" s="432"/>
      <c r="AK409" s="432"/>
      <c r="AL409" s="432"/>
      <c r="AM409" s="432"/>
      <c r="AN409" s="432"/>
      <c r="AO409" s="432"/>
      <c r="AP409" s="432"/>
      <c r="AQ409" s="432"/>
      <c r="AR409" s="432"/>
      <c r="AS409" s="432"/>
      <c r="AT409" s="432"/>
      <c r="AU409" s="432"/>
      <c r="AV409" s="432"/>
      <c r="AW409" s="432"/>
      <c r="AX409" s="432"/>
      <c r="AY409" s="432"/>
      <c r="AZ409" s="432"/>
      <c r="BA409" s="432"/>
      <c r="BB409" s="432"/>
      <c r="BC409" s="432"/>
      <c r="BD409" s="432"/>
      <c r="BE409" s="432"/>
      <c r="BF409" s="432"/>
      <c r="BG409" s="432"/>
      <c r="BH409" s="432"/>
      <c r="BI409" s="432"/>
      <c r="BJ409" s="432"/>
      <c r="BK409" s="432"/>
      <c r="BL409" s="432"/>
      <c r="BM409" s="432"/>
      <c r="BN409" s="432"/>
      <c r="BO409" s="432"/>
      <c r="BP409" s="432"/>
      <c r="BQ409" s="432"/>
      <c r="BR409" s="432"/>
      <c r="BS409" s="432"/>
      <c r="BT409" s="432"/>
      <c r="BU409" s="432"/>
      <c r="BV409" s="432"/>
      <c r="BW409" s="432"/>
      <c r="BX409" s="432"/>
      <c r="BY409" s="432"/>
      <c r="BZ409" s="432"/>
      <c r="CA409" s="432"/>
      <c r="CB409" s="432"/>
      <c r="CC409" s="432"/>
      <c r="CD409" s="432"/>
      <c r="CE409" s="432"/>
      <c r="CF409" s="432"/>
      <c r="CG409" s="432"/>
      <c r="CH409" s="432"/>
      <c r="CI409" s="432"/>
      <c r="CJ409" s="432"/>
      <c r="CK409" s="432"/>
      <c r="CL409" s="432"/>
      <c r="CM409" s="432"/>
      <c r="CN409" s="432"/>
      <c r="CO409" s="432"/>
      <c r="CP409" s="432"/>
      <c r="CQ409" s="432"/>
      <c r="CR409" s="432"/>
      <c r="CS409" s="432"/>
      <c r="CT409" s="432"/>
      <c r="CU409" s="432"/>
      <c r="CV409" s="432"/>
      <c r="CW409" s="432"/>
      <c r="CX409" s="432"/>
      <c r="CY409" s="432"/>
      <c r="CZ409" s="432"/>
      <c r="DA409" s="432"/>
      <c r="DB409" s="432"/>
      <c r="DC409" s="432"/>
      <c r="DD409" s="432"/>
      <c r="DE409" s="432"/>
      <c r="DF409" s="432"/>
      <c r="DG409" s="432"/>
      <c r="DH409" s="432"/>
      <c r="DI409" s="432"/>
      <c r="DJ409" s="432"/>
      <c r="DK409" s="432"/>
      <c r="DL409" s="432"/>
      <c r="DM409" s="432"/>
      <c r="DN409" s="432"/>
      <c r="DO409" s="432"/>
      <c r="DP409" s="432"/>
      <c r="DQ409" s="432"/>
      <c r="DR409" s="432"/>
      <c r="DS409" s="432"/>
      <c r="DT409" s="432"/>
      <c r="DU409" s="432"/>
      <c r="DV409" s="432"/>
      <c r="DW409" s="432"/>
      <c r="DX409" s="432"/>
      <c r="DY409" s="432"/>
      <c r="DZ409" s="432"/>
      <c r="EA409" s="432"/>
      <c r="EB409" s="432"/>
      <c r="EC409" s="432"/>
      <c r="ED409" s="432"/>
      <c r="EE409" s="432"/>
      <c r="EF409" s="432"/>
      <c r="EG409" s="432"/>
      <c r="EH409" s="432"/>
      <c r="EI409" s="432"/>
      <c r="EJ409" s="432"/>
      <c r="EK409" s="432"/>
      <c r="EL409" s="432"/>
      <c r="EM409" s="432"/>
      <c r="EN409" s="432"/>
      <c r="EO409" s="432"/>
      <c r="EP409" s="432"/>
      <c r="EQ409" s="432"/>
      <c r="ER409" s="432"/>
      <c r="ES409" s="432"/>
      <c r="ET409" s="432"/>
      <c r="EU409" s="432"/>
      <c r="EV409" s="432"/>
      <c r="EW409" s="432"/>
      <c r="EX409" s="432"/>
      <c r="EY409" s="432"/>
      <c r="EZ409" s="432"/>
      <c r="FA409" s="432"/>
      <c r="FB409" s="432"/>
      <c r="FC409" s="432"/>
      <c r="FD409" s="432"/>
      <c r="FE409" s="432"/>
      <c r="FF409" s="432"/>
      <c r="FG409" s="432"/>
      <c r="FH409" s="432"/>
      <c r="FI409" s="432"/>
      <c r="FJ409" s="432"/>
      <c r="FK409" s="432"/>
      <c r="FL409" s="432"/>
      <c r="FM409" s="432"/>
      <c r="FN409" s="432"/>
      <c r="FO409" s="432"/>
      <c r="FP409" s="432"/>
      <c r="FQ409" s="432"/>
      <c r="FR409" s="432"/>
      <c r="FS409" s="432"/>
      <c r="FT409" s="432"/>
      <c r="FU409" s="432"/>
      <c r="FV409" s="432"/>
      <c r="FW409" s="432"/>
      <c r="FX409" s="432"/>
      <c r="FY409" s="432"/>
      <c r="FZ409" s="432"/>
      <c r="GA409" s="432"/>
      <c r="GB409" s="432"/>
      <c r="GC409" s="432"/>
      <c r="GD409" s="432"/>
      <c r="GE409" s="432"/>
      <c r="GF409" s="432"/>
      <c r="GG409" s="432"/>
      <c r="GH409" s="432"/>
      <c r="GI409" s="432"/>
      <c r="GJ409" s="432"/>
      <c r="GK409" s="432"/>
      <c r="GL409" s="432"/>
      <c r="GM409" s="432"/>
      <c r="GN409" s="432"/>
      <c r="GO409" s="432"/>
      <c r="GP409" s="432"/>
      <c r="GQ409" s="432"/>
      <c r="GR409" s="432"/>
      <c r="GS409" s="432"/>
      <c r="GT409" s="432"/>
      <c r="GU409" s="432"/>
      <c r="GV409" s="432"/>
      <c r="GW409" s="432"/>
      <c r="GX409" s="432"/>
    </row>
    <row r="410" spans="1:206" hidden="1">
      <c r="A410" s="121" t="str">
        <f t="shared" si="66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+O300+O412+O414+O416</f>
        <v>0</v>
      </c>
      <c r="P410" s="191">
        <f>+P300+P412+P414+P416</f>
        <v>0</v>
      </c>
      <c r="Q410" s="436"/>
      <c r="R410" s="436"/>
      <c r="S410" s="438"/>
      <c r="T410" s="436"/>
      <c r="U410" s="436"/>
      <c r="V410" s="436"/>
    </row>
    <row r="411" spans="1:206" s="114" customFormat="1" hidden="1">
      <c r="A411" s="121" t="str">
        <f t="shared" si="66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436"/>
      <c r="R411" s="436"/>
      <c r="S411" s="438"/>
      <c r="T411" s="436"/>
      <c r="U411" s="436"/>
      <c r="V411" s="436"/>
      <c r="W411" s="432"/>
      <c r="X411" s="432"/>
      <c r="Y411" s="432"/>
      <c r="Z411" s="432"/>
      <c r="AA411" s="432"/>
      <c r="AB411" s="432"/>
      <c r="AC411" s="432"/>
      <c r="AD411" s="432"/>
      <c r="AE411" s="432"/>
      <c r="AF411" s="432"/>
      <c r="AG411" s="432"/>
      <c r="AH411" s="432"/>
      <c r="AI411" s="432"/>
      <c r="AJ411" s="432"/>
      <c r="AK411" s="432"/>
      <c r="AL411" s="432"/>
      <c r="AM411" s="432"/>
      <c r="AN411" s="432"/>
      <c r="AO411" s="432"/>
      <c r="AP411" s="432"/>
      <c r="AQ411" s="432"/>
      <c r="AR411" s="432"/>
      <c r="AS411" s="432"/>
      <c r="AT411" s="432"/>
      <c r="AU411" s="432"/>
      <c r="AV411" s="432"/>
      <c r="AW411" s="432"/>
      <c r="AX411" s="432"/>
      <c r="AY411" s="432"/>
      <c r="AZ411" s="432"/>
      <c r="BA411" s="432"/>
      <c r="BB411" s="432"/>
      <c r="BC411" s="432"/>
      <c r="BD411" s="432"/>
      <c r="BE411" s="432"/>
      <c r="BF411" s="432"/>
      <c r="BG411" s="432"/>
      <c r="BH411" s="432"/>
      <c r="BI411" s="432"/>
      <c r="BJ411" s="432"/>
      <c r="BK411" s="432"/>
      <c r="BL411" s="432"/>
      <c r="BM411" s="432"/>
      <c r="BN411" s="432"/>
      <c r="BO411" s="432"/>
      <c r="BP411" s="432"/>
      <c r="BQ411" s="432"/>
      <c r="BR411" s="432"/>
      <c r="BS411" s="432"/>
      <c r="BT411" s="432"/>
      <c r="BU411" s="432"/>
      <c r="BV411" s="432"/>
      <c r="BW411" s="432"/>
      <c r="BX411" s="432"/>
      <c r="BY411" s="432"/>
      <c r="BZ411" s="432"/>
      <c r="CA411" s="432"/>
      <c r="CB411" s="432"/>
      <c r="CC411" s="432"/>
      <c r="CD411" s="432"/>
      <c r="CE411" s="432"/>
      <c r="CF411" s="432"/>
      <c r="CG411" s="432"/>
      <c r="CH411" s="432"/>
      <c r="CI411" s="432"/>
      <c r="CJ411" s="432"/>
      <c r="CK411" s="432"/>
      <c r="CL411" s="432"/>
      <c r="CM411" s="432"/>
      <c r="CN411" s="432"/>
      <c r="CO411" s="432"/>
      <c r="CP411" s="432"/>
      <c r="CQ411" s="432"/>
      <c r="CR411" s="432"/>
      <c r="CS411" s="432"/>
      <c r="CT411" s="432"/>
      <c r="CU411" s="432"/>
      <c r="CV411" s="432"/>
      <c r="CW411" s="432"/>
      <c r="CX411" s="432"/>
      <c r="CY411" s="432"/>
      <c r="CZ411" s="432"/>
      <c r="DA411" s="432"/>
      <c r="DB411" s="432"/>
      <c r="DC411" s="432"/>
      <c r="DD411" s="432"/>
      <c r="DE411" s="432"/>
      <c r="DF411" s="432"/>
      <c r="DG411" s="432"/>
      <c r="DH411" s="432"/>
      <c r="DI411" s="432"/>
      <c r="DJ411" s="432"/>
      <c r="DK411" s="432"/>
      <c r="DL411" s="432"/>
      <c r="DM411" s="432"/>
      <c r="DN411" s="432"/>
      <c r="DO411" s="432"/>
      <c r="DP411" s="432"/>
      <c r="DQ411" s="432"/>
      <c r="DR411" s="432"/>
      <c r="DS411" s="432"/>
      <c r="DT411" s="432"/>
      <c r="DU411" s="432"/>
      <c r="DV411" s="432"/>
      <c r="DW411" s="432"/>
      <c r="DX411" s="432"/>
      <c r="DY411" s="432"/>
      <c r="DZ411" s="432"/>
      <c r="EA411" s="432"/>
      <c r="EB411" s="432"/>
      <c r="EC411" s="432"/>
      <c r="ED411" s="432"/>
      <c r="EE411" s="432"/>
      <c r="EF411" s="432"/>
      <c r="EG411" s="432"/>
      <c r="EH411" s="432"/>
      <c r="EI411" s="432"/>
      <c r="EJ411" s="432"/>
      <c r="EK411" s="432"/>
      <c r="EL411" s="432"/>
      <c r="EM411" s="432"/>
      <c r="EN411" s="432"/>
      <c r="EO411" s="432"/>
      <c r="EP411" s="432"/>
      <c r="EQ411" s="432"/>
      <c r="ER411" s="432"/>
      <c r="ES411" s="432"/>
      <c r="ET411" s="432"/>
      <c r="EU411" s="432"/>
      <c r="EV411" s="432"/>
      <c r="EW411" s="432"/>
      <c r="EX411" s="432"/>
      <c r="EY411" s="432"/>
      <c r="EZ411" s="432"/>
      <c r="FA411" s="432"/>
      <c r="FB411" s="432"/>
      <c r="FC411" s="432"/>
      <c r="FD411" s="432"/>
      <c r="FE411" s="432"/>
      <c r="FF411" s="432"/>
      <c r="FG411" s="432"/>
      <c r="FH411" s="432"/>
      <c r="FI411" s="432"/>
      <c r="FJ411" s="432"/>
      <c r="FK411" s="432"/>
      <c r="FL411" s="432"/>
      <c r="FM411" s="432"/>
      <c r="FN411" s="432"/>
      <c r="FO411" s="432"/>
      <c r="FP411" s="432"/>
      <c r="FQ411" s="432"/>
      <c r="FR411" s="432"/>
      <c r="FS411" s="432"/>
      <c r="FT411" s="432"/>
      <c r="FU411" s="432"/>
      <c r="FV411" s="432"/>
      <c r="FW411" s="432"/>
      <c r="FX411" s="432"/>
      <c r="FY411" s="432"/>
      <c r="FZ411" s="432"/>
      <c r="GA411" s="432"/>
      <c r="GB411" s="432"/>
      <c r="GC411" s="432"/>
      <c r="GD411" s="432"/>
      <c r="GE411" s="432"/>
      <c r="GF411" s="432"/>
      <c r="GG411" s="432"/>
      <c r="GH411" s="432"/>
      <c r="GI411" s="432"/>
      <c r="GJ411" s="432"/>
      <c r="GK411" s="432"/>
      <c r="GL411" s="432"/>
      <c r="GM411" s="432"/>
      <c r="GN411" s="432"/>
      <c r="GO411" s="432"/>
      <c r="GP411" s="432"/>
      <c r="GQ411" s="432"/>
      <c r="GR411" s="432"/>
      <c r="GS411" s="432"/>
      <c r="GT411" s="432"/>
      <c r="GU411" s="432"/>
      <c r="GV411" s="432"/>
      <c r="GW411" s="432"/>
      <c r="GX411" s="432"/>
    </row>
    <row r="412" spans="1:206" ht="54" hidden="1">
      <c r="A412" s="121" t="str">
        <f t="shared" si="66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436"/>
      <c r="R412" s="436"/>
      <c r="S412" s="438"/>
      <c r="T412" s="436"/>
      <c r="U412" s="436"/>
      <c r="V412" s="436"/>
    </row>
    <row r="413" spans="1:206" s="114" customFormat="1" ht="16.5" hidden="1">
      <c r="A413" s="121" t="str">
        <f t="shared" si="66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:N415" si="76">O413+P413</f>
        <v>0</v>
      </c>
      <c r="O413" s="303"/>
      <c r="P413" s="303"/>
      <c r="Q413" s="436"/>
      <c r="R413" s="436"/>
      <c r="S413" s="438"/>
      <c r="T413" s="436"/>
      <c r="U413" s="436"/>
      <c r="V413" s="436"/>
      <c r="W413" s="432"/>
      <c r="X413" s="432"/>
      <c r="Y413" s="432"/>
      <c r="Z413" s="432"/>
      <c r="AA413" s="432"/>
      <c r="AB413" s="432"/>
      <c r="AC413" s="432"/>
      <c r="AD413" s="432"/>
      <c r="AE413" s="432"/>
      <c r="AF413" s="432"/>
      <c r="AG413" s="432"/>
      <c r="AH413" s="432"/>
      <c r="AI413" s="432"/>
      <c r="AJ413" s="432"/>
      <c r="AK413" s="432"/>
      <c r="AL413" s="432"/>
      <c r="AM413" s="432"/>
      <c r="AN413" s="432"/>
      <c r="AO413" s="432"/>
      <c r="AP413" s="432"/>
      <c r="AQ413" s="432"/>
      <c r="AR413" s="432"/>
      <c r="AS413" s="432"/>
      <c r="AT413" s="432"/>
      <c r="AU413" s="432"/>
      <c r="AV413" s="432"/>
      <c r="AW413" s="432"/>
      <c r="AX413" s="432"/>
      <c r="AY413" s="432"/>
      <c r="AZ413" s="432"/>
      <c r="BA413" s="432"/>
      <c r="BB413" s="432"/>
      <c r="BC413" s="432"/>
      <c r="BD413" s="432"/>
      <c r="BE413" s="432"/>
      <c r="BF413" s="432"/>
      <c r="BG413" s="432"/>
      <c r="BH413" s="432"/>
      <c r="BI413" s="432"/>
      <c r="BJ413" s="432"/>
      <c r="BK413" s="432"/>
      <c r="BL413" s="432"/>
      <c r="BM413" s="432"/>
      <c r="BN413" s="432"/>
      <c r="BO413" s="432"/>
      <c r="BP413" s="432"/>
      <c r="BQ413" s="432"/>
      <c r="BR413" s="432"/>
      <c r="BS413" s="432"/>
      <c r="BT413" s="432"/>
      <c r="BU413" s="432"/>
      <c r="BV413" s="432"/>
      <c r="BW413" s="432"/>
      <c r="BX413" s="432"/>
      <c r="BY413" s="432"/>
      <c r="BZ413" s="432"/>
      <c r="CA413" s="432"/>
      <c r="CB413" s="432"/>
      <c r="CC413" s="432"/>
      <c r="CD413" s="432"/>
      <c r="CE413" s="432"/>
      <c r="CF413" s="432"/>
      <c r="CG413" s="432"/>
      <c r="CH413" s="432"/>
      <c r="CI413" s="432"/>
      <c r="CJ413" s="432"/>
      <c r="CK413" s="432"/>
      <c r="CL413" s="432"/>
      <c r="CM413" s="432"/>
      <c r="CN413" s="432"/>
      <c r="CO413" s="432"/>
      <c r="CP413" s="432"/>
      <c r="CQ413" s="432"/>
      <c r="CR413" s="432"/>
      <c r="CS413" s="432"/>
      <c r="CT413" s="432"/>
      <c r="CU413" s="432"/>
      <c r="CV413" s="432"/>
      <c r="CW413" s="432"/>
      <c r="CX413" s="432"/>
      <c r="CY413" s="432"/>
      <c r="CZ413" s="432"/>
      <c r="DA413" s="432"/>
      <c r="DB413" s="432"/>
      <c r="DC413" s="432"/>
      <c r="DD413" s="432"/>
      <c r="DE413" s="432"/>
      <c r="DF413" s="432"/>
      <c r="DG413" s="432"/>
      <c r="DH413" s="432"/>
      <c r="DI413" s="432"/>
      <c r="DJ413" s="432"/>
      <c r="DK413" s="432"/>
      <c r="DL413" s="432"/>
      <c r="DM413" s="432"/>
      <c r="DN413" s="432"/>
      <c r="DO413" s="432"/>
      <c r="DP413" s="432"/>
      <c r="DQ413" s="432"/>
      <c r="DR413" s="432"/>
      <c r="DS413" s="432"/>
      <c r="DT413" s="432"/>
      <c r="DU413" s="432"/>
      <c r="DV413" s="432"/>
      <c r="DW413" s="432"/>
      <c r="DX413" s="432"/>
      <c r="DY413" s="432"/>
      <c r="DZ413" s="432"/>
      <c r="EA413" s="432"/>
      <c r="EB413" s="432"/>
      <c r="EC413" s="432"/>
      <c r="ED413" s="432"/>
      <c r="EE413" s="432"/>
      <c r="EF413" s="432"/>
      <c r="EG413" s="432"/>
      <c r="EH413" s="432"/>
      <c r="EI413" s="432"/>
      <c r="EJ413" s="432"/>
      <c r="EK413" s="432"/>
      <c r="EL413" s="432"/>
      <c r="EM413" s="432"/>
      <c r="EN413" s="432"/>
      <c r="EO413" s="432"/>
      <c r="EP413" s="432"/>
      <c r="EQ413" s="432"/>
      <c r="ER413" s="432"/>
      <c r="ES413" s="432"/>
      <c r="ET413" s="432"/>
      <c r="EU413" s="432"/>
      <c r="EV413" s="432"/>
      <c r="EW413" s="432"/>
      <c r="EX413" s="432"/>
      <c r="EY413" s="432"/>
      <c r="EZ413" s="432"/>
      <c r="FA413" s="432"/>
      <c r="FB413" s="432"/>
      <c r="FC413" s="432"/>
      <c r="FD413" s="432"/>
      <c r="FE413" s="432"/>
      <c r="FF413" s="432"/>
      <c r="FG413" s="432"/>
      <c r="FH413" s="432"/>
      <c r="FI413" s="432"/>
      <c r="FJ413" s="432"/>
      <c r="FK413" s="432"/>
      <c r="FL413" s="432"/>
      <c r="FM413" s="432"/>
      <c r="FN413" s="432"/>
      <c r="FO413" s="432"/>
      <c r="FP413" s="432"/>
      <c r="FQ413" s="432"/>
      <c r="FR413" s="432"/>
      <c r="FS413" s="432"/>
      <c r="FT413" s="432"/>
      <c r="FU413" s="432"/>
      <c r="FV413" s="432"/>
      <c r="FW413" s="432"/>
      <c r="FX413" s="432"/>
      <c r="FY413" s="432"/>
      <c r="FZ413" s="432"/>
      <c r="GA413" s="432"/>
      <c r="GB413" s="432"/>
      <c r="GC413" s="432"/>
      <c r="GD413" s="432"/>
      <c r="GE413" s="432"/>
      <c r="GF413" s="432"/>
      <c r="GG413" s="432"/>
      <c r="GH413" s="432"/>
      <c r="GI413" s="432"/>
      <c r="GJ413" s="432"/>
      <c r="GK413" s="432"/>
      <c r="GL413" s="432"/>
      <c r="GM413" s="432"/>
      <c r="GN413" s="432"/>
      <c r="GO413" s="432"/>
      <c r="GP413" s="432"/>
      <c r="GQ413" s="432"/>
      <c r="GR413" s="432"/>
      <c r="GS413" s="432"/>
      <c r="GT413" s="432"/>
      <c r="GU413" s="432"/>
      <c r="GV413" s="432"/>
      <c r="GW413" s="432"/>
      <c r="GX413" s="432"/>
    </row>
    <row r="414" spans="1:206" ht="54" hidden="1">
      <c r="B414" s="123"/>
      <c r="H414" s="45"/>
      <c r="I414" s="146"/>
      <c r="J414" s="147"/>
      <c r="K414" s="147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436"/>
      <c r="R414" s="436"/>
      <c r="S414" s="438"/>
      <c r="T414" s="436"/>
      <c r="U414" s="436"/>
      <c r="V414" s="436"/>
    </row>
    <row r="415" spans="1:206" s="365" customFormat="1" hidden="1">
      <c r="A415" s="358"/>
      <c r="B415" s="359"/>
      <c r="C415" s="360"/>
      <c r="D415" s="361"/>
      <c r="E415" s="362"/>
      <c r="F415" s="363"/>
      <c r="G415" s="364"/>
      <c r="H415" s="328"/>
      <c r="I415" s="329"/>
      <c r="J415" s="330"/>
      <c r="K415" s="330"/>
      <c r="L415" s="331" t="s">
        <v>738</v>
      </c>
      <c r="M415" s="333">
        <v>4728</v>
      </c>
      <c r="N415" s="309">
        <f t="shared" si="76"/>
        <v>0</v>
      </c>
      <c r="O415" s="309"/>
      <c r="P415" s="309"/>
      <c r="Q415" s="436"/>
      <c r="R415" s="436"/>
      <c r="S415" s="438"/>
      <c r="T415" s="436"/>
      <c r="U415" s="436"/>
      <c r="V415" s="436"/>
      <c r="W415" s="432"/>
      <c r="X415" s="432"/>
      <c r="Y415" s="432"/>
      <c r="Z415" s="432"/>
      <c r="AA415" s="432"/>
      <c r="AB415" s="432"/>
      <c r="AC415" s="432"/>
      <c r="AD415" s="432"/>
      <c r="AE415" s="432"/>
      <c r="AF415" s="432"/>
      <c r="AG415" s="432"/>
      <c r="AH415" s="432"/>
      <c r="AI415" s="432"/>
      <c r="AJ415" s="432"/>
      <c r="AK415" s="432"/>
      <c r="AL415" s="432"/>
      <c r="AM415" s="432"/>
      <c r="AN415" s="432"/>
      <c r="AO415" s="432"/>
      <c r="AP415" s="432"/>
      <c r="AQ415" s="432"/>
      <c r="AR415" s="432"/>
      <c r="AS415" s="432"/>
      <c r="AT415" s="432"/>
      <c r="AU415" s="432"/>
      <c r="AV415" s="432"/>
      <c r="AW415" s="432"/>
      <c r="AX415" s="432"/>
      <c r="AY415" s="432"/>
      <c r="AZ415" s="432"/>
      <c r="BA415" s="432"/>
      <c r="BB415" s="432"/>
      <c r="BC415" s="432"/>
      <c r="BD415" s="432"/>
      <c r="BE415" s="432"/>
      <c r="BF415" s="432"/>
      <c r="BG415" s="432"/>
      <c r="BH415" s="432"/>
      <c r="BI415" s="432"/>
      <c r="BJ415" s="432"/>
      <c r="BK415" s="432"/>
      <c r="BL415" s="432"/>
      <c r="BM415" s="432"/>
      <c r="BN415" s="432"/>
      <c r="BO415" s="432"/>
      <c r="BP415" s="432"/>
      <c r="BQ415" s="432"/>
      <c r="BR415" s="432"/>
      <c r="BS415" s="432"/>
      <c r="BT415" s="432"/>
      <c r="BU415" s="432"/>
      <c r="BV415" s="432"/>
      <c r="BW415" s="432"/>
      <c r="BX415" s="432"/>
      <c r="BY415" s="432"/>
      <c r="BZ415" s="432"/>
      <c r="CA415" s="432"/>
      <c r="CB415" s="432"/>
      <c r="CC415" s="432"/>
      <c r="CD415" s="432"/>
      <c r="CE415" s="432"/>
      <c r="CF415" s="432"/>
      <c r="CG415" s="432"/>
      <c r="CH415" s="432"/>
      <c r="CI415" s="432"/>
      <c r="CJ415" s="432"/>
      <c r="CK415" s="432"/>
      <c r="CL415" s="432"/>
      <c r="CM415" s="432"/>
      <c r="CN415" s="432"/>
      <c r="CO415" s="432"/>
      <c r="CP415" s="432"/>
      <c r="CQ415" s="432"/>
      <c r="CR415" s="432"/>
      <c r="CS415" s="432"/>
      <c r="CT415" s="432"/>
      <c r="CU415" s="432"/>
      <c r="CV415" s="432"/>
      <c r="CW415" s="432"/>
      <c r="CX415" s="432"/>
      <c r="CY415" s="432"/>
      <c r="CZ415" s="432"/>
      <c r="DA415" s="432"/>
      <c r="DB415" s="432"/>
      <c r="DC415" s="432"/>
      <c r="DD415" s="432"/>
      <c r="DE415" s="432"/>
      <c r="DF415" s="432"/>
      <c r="DG415" s="432"/>
      <c r="DH415" s="432"/>
      <c r="DI415" s="432"/>
      <c r="DJ415" s="432"/>
      <c r="DK415" s="432"/>
      <c r="DL415" s="432"/>
      <c r="DM415" s="432"/>
      <c r="DN415" s="432"/>
      <c r="DO415" s="432"/>
      <c r="DP415" s="432"/>
      <c r="DQ415" s="432"/>
      <c r="DR415" s="432"/>
      <c r="DS415" s="432"/>
      <c r="DT415" s="432"/>
      <c r="DU415" s="432"/>
      <c r="DV415" s="432"/>
      <c r="DW415" s="432"/>
      <c r="DX415" s="432"/>
      <c r="DY415" s="432"/>
      <c r="DZ415" s="432"/>
      <c r="EA415" s="432"/>
      <c r="EB415" s="432"/>
      <c r="EC415" s="432"/>
      <c r="ED415" s="432"/>
      <c r="EE415" s="432"/>
      <c r="EF415" s="432"/>
      <c r="EG415" s="432"/>
      <c r="EH415" s="432"/>
      <c r="EI415" s="432"/>
      <c r="EJ415" s="432"/>
      <c r="EK415" s="432"/>
      <c r="EL415" s="432"/>
      <c r="EM415" s="432"/>
      <c r="EN415" s="432"/>
      <c r="EO415" s="432"/>
      <c r="EP415" s="432"/>
      <c r="EQ415" s="432"/>
      <c r="ER415" s="432"/>
      <c r="ES415" s="432"/>
      <c r="ET415" s="432"/>
      <c r="EU415" s="432"/>
      <c r="EV415" s="432"/>
      <c r="EW415" s="432"/>
      <c r="EX415" s="432"/>
      <c r="EY415" s="432"/>
      <c r="EZ415" s="432"/>
      <c r="FA415" s="432"/>
      <c r="FB415" s="432"/>
      <c r="FC415" s="432"/>
      <c r="FD415" s="432"/>
      <c r="FE415" s="432"/>
      <c r="FF415" s="432"/>
      <c r="FG415" s="432"/>
      <c r="FH415" s="432"/>
      <c r="FI415" s="432"/>
      <c r="FJ415" s="432"/>
      <c r="FK415" s="432"/>
      <c r="FL415" s="432"/>
      <c r="FM415" s="432"/>
      <c r="FN415" s="432"/>
      <c r="FO415" s="432"/>
      <c r="FP415" s="432"/>
      <c r="FQ415" s="432"/>
      <c r="FR415" s="432"/>
      <c r="FS415" s="432"/>
      <c r="FT415" s="432"/>
      <c r="FU415" s="432"/>
      <c r="FV415" s="432"/>
      <c r="FW415" s="432"/>
      <c r="FX415" s="432"/>
      <c r="FY415" s="432"/>
      <c r="FZ415" s="432"/>
      <c r="GA415" s="432"/>
      <c r="GB415" s="432"/>
      <c r="GC415" s="432"/>
      <c r="GD415" s="432"/>
      <c r="GE415" s="432"/>
      <c r="GF415" s="432"/>
      <c r="GG415" s="432"/>
      <c r="GH415" s="432"/>
      <c r="GI415" s="432"/>
      <c r="GJ415" s="432"/>
      <c r="GK415" s="432"/>
      <c r="GL415" s="432"/>
      <c r="GM415" s="432"/>
      <c r="GN415" s="432"/>
      <c r="GO415" s="432"/>
      <c r="GP415" s="432"/>
      <c r="GQ415" s="432"/>
      <c r="GR415" s="432"/>
      <c r="GS415" s="432"/>
      <c r="GT415" s="432"/>
      <c r="GU415" s="432"/>
      <c r="GV415" s="432"/>
      <c r="GW415" s="432"/>
      <c r="GX415" s="432"/>
    </row>
    <row r="416" spans="1:206" s="181" customFormat="1" ht="27" hidden="1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830</v>
      </c>
      <c r="M416" s="27"/>
      <c r="N416" s="196">
        <f>N417</f>
        <v>0</v>
      </c>
      <c r="O416" s="196">
        <f t="shared" ref="O416:P416" si="77">O417</f>
        <v>0</v>
      </c>
      <c r="P416" s="196">
        <f t="shared" si="77"/>
        <v>0</v>
      </c>
      <c r="Q416" s="436"/>
      <c r="R416" s="436"/>
      <c r="S416" s="438"/>
      <c r="T416" s="436"/>
      <c r="U416" s="436"/>
      <c r="V416" s="436"/>
      <c r="W416" s="432"/>
      <c r="X416" s="432"/>
      <c r="Y416" s="432"/>
      <c r="Z416" s="432"/>
      <c r="AA416" s="432"/>
      <c r="AB416" s="432"/>
      <c r="AC416" s="432"/>
      <c r="AD416" s="432"/>
      <c r="AE416" s="432"/>
      <c r="AF416" s="432"/>
      <c r="AG416" s="432"/>
      <c r="AH416" s="432"/>
      <c r="AI416" s="432"/>
      <c r="AJ416" s="432"/>
      <c r="AK416" s="432"/>
      <c r="AL416" s="432"/>
      <c r="AM416" s="432"/>
      <c r="AN416" s="432"/>
      <c r="AO416" s="432"/>
      <c r="AP416" s="432"/>
      <c r="AQ416" s="432"/>
      <c r="AR416" s="432"/>
      <c r="AS416" s="432"/>
      <c r="AT416" s="432"/>
      <c r="AU416" s="432"/>
      <c r="AV416" s="432"/>
      <c r="AW416" s="432"/>
      <c r="AX416" s="432"/>
      <c r="AY416" s="432"/>
      <c r="AZ416" s="432"/>
      <c r="BA416" s="432"/>
      <c r="BB416" s="432"/>
      <c r="BC416" s="432"/>
      <c r="BD416" s="432"/>
      <c r="BE416" s="432"/>
      <c r="BF416" s="432"/>
      <c r="BG416" s="432"/>
      <c r="BH416" s="432"/>
      <c r="BI416" s="432"/>
      <c r="BJ416" s="432"/>
      <c r="BK416" s="432"/>
      <c r="BL416" s="432"/>
      <c r="BM416" s="432"/>
      <c r="BN416" s="432"/>
      <c r="BO416" s="432"/>
      <c r="BP416" s="432"/>
      <c r="BQ416" s="432"/>
      <c r="BR416" s="432"/>
      <c r="BS416" s="432"/>
      <c r="BT416" s="432"/>
      <c r="BU416" s="432"/>
      <c r="BV416" s="432"/>
      <c r="BW416" s="432"/>
      <c r="BX416" s="432"/>
      <c r="BY416" s="432"/>
      <c r="BZ416" s="432"/>
      <c r="CA416" s="432"/>
      <c r="CB416" s="432"/>
      <c r="CC416" s="432"/>
      <c r="CD416" s="432"/>
      <c r="CE416" s="432"/>
      <c r="CF416" s="432"/>
      <c r="CG416" s="432"/>
      <c r="CH416" s="432"/>
      <c r="CI416" s="432"/>
      <c r="CJ416" s="432"/>
      <c r="CK416" s="432"/>
      <c r="CL416" s="432"/>
      <c r="CM416" s="432"/>
      <c r="CN416" s="432"/>
      <c r="CO416" s="432"/>
      <c r="CP416" s="432"/>
      <c r="CQ416" s="432"/>
      <c r="CR416" s="432"/>
      <c r="CS416" s="432"/>
      <c r="CT416" s="432"/>
      <c r="CU416" s="432"/>
      <c r="CV416" s="432"/>
      <c r="CW416" s="432"/>
      <c r="CX416" s="432"/>
      <c r="CY416" s="432"/>
      <c r="CZ416" s="432"/>
      <c r="DA416" s="432"/>
      <c r="DB416" s="432"/>
      <c r="DC416" s="432"/>
      <c r="DD416" s="432"/>
      <c r="DE416" s="432"/>
      <c r="DF416" s="432"/>
      <c r="DG416" s="432"/>
      <c r="DH416" s="432"/>
      <c r="DI416" s="432"/>
      <c r="DJ416" s="432"/>
      <c r="DK416" s="432"/>
      <c r="DL416" s="432"/>
      <c r="DM416" s="432"/>
      <c r="DN416" s="432"/>
      <c r="DO416" s="432"/>
      <c r="DP416" s="432"/>
      <c r="DQ416" s="432"/>
      <c r="DR416" s="432"/>
      <c r="DS416" s="432"/>
      <c r="DT416" s="432"/>
      <c r="DU416" s="432"/>
      <c r="DV416" s="432"/>
      <c r="DW416" s="432"/>
      <c r="DX416" s="432"/>
      <c r="DY416" s="432"/>
      <c r="DZ416" s="432"/>
      <c r="EA416" s="432"/>
      <c r="EB416" s="432"/>
      <c r="EC416" s="432"/>
      <c r="ED416" s="432"/>
      <c r="EE416" s="432"/>
      <c r="EF416" s="432"/>
      <c r="EG416" s="432"/>
      <c r="EH416" s="432"/>
      <c r="EI416" s="432"/>
      <c r="EJ416" s="432"/>
      <c r="EK416" s="432"/>
      <c r="EL416" s="432"/>
      <c r="EM416" s="432"/>
      <c r="EN416" s="432"/>
      <c r="EO416" s="432"/>
      <c r="EP416" s="432"/>
      <c r="EQ416" s="432"/>
      <c r="ER416" s="432"/>
      <c r="ES416" s="432"/>
      <c r="ET416" s="432"/>
      <c r="EU416" s="432"/>
      <c r="EV416" s="432"/>
      <c r="EW416" s="432"/>
      <c r="EX416" s="432"/>
      <c r="EY416" s="432"/>
      <c r="EZ416" s="432"/>
      <c r="FA416" s="432"/>
      <c r="FB416" s="432"/>
      <c r="FC416" s="432"/>
      <c r="FD416" s="432"/>
      <c r="FE416" s="432"/>
      <c r="FF416" s="432"/>
      <c r="FG416" s="432"/>
      <c r="FH416" s="432"/>
      <c r="FI416" s="432"/>
      <c r="FJ416" s="432"/>
      <c r="FK416" s="432"/>
      <c r="FL416" s="432"/>
      <c r="FM416" s="432"/>
      <c r="FN416" s="432"/>
      <c r="FO416" s="432"/>
      <c r="FP416" s="432"/>
      <c r="FQ416" s="432"/>
      <c r="FR416" s="432"/>
      <c r="FS416" s="432"/>
      <c r="FT416" s="432"/>
      <c r="FU416" s="432"/>
      <c r="FV416" s="432"/>
      <c r="FW416" s="432"/>
      <c r="FX416" s="432"/>
      <c r="FY416" s="432"/>
      <c r="FZ416" s="432"/>
      <c r="GA416" s="432"/>
      <c r="GB416" s="432"/>
      <c r="GC416" s="432"/>
      <c r="GD416" s="432"/>
      <c r="GE416" s="432"/>
      <c r="GF416" s="432"/>
      <c r="GG416" s="432"/>
      <c r="GH416" s="432"/>
      <c r="GI416" s="432"/>
      <c r="GJ416" s="432"/>
      <c r="GK416" s="432"/>
      <c r="GL416" s="432"/>
      <c r="GM416" s="432"/>
      <c r="GN416" s="432"/>
      <c r="GO416" s="432"/>
      <c r="GP416" s="432"/>
      <c r="GQ416" s="432"/>
      <c r="GR416" s="432"/>
      <c r="GS416" s="432"/>
      <c r="GT416" s="432"/>
      <c r="GU416" s="432"/>
      <c r="GV416" s="432"/>
      <c r="GW416" s="432"/>
      <c r="GX416" s="432"/>
    </row>
    <row r="417" spans="1:206" s="181" customFormat="1" hidden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8">O417+P417</f>
        <v>0</v>
      </c>
      <c r="O417" s="182"/>
      <c r="P417" s="182"/>
      <c r="Q417" s="436"/>
      <c r="R417" s="436"/>
      <c r="S417" s="438"/>
      <c r="T417" s="436"/>
      <c r="U417" s="436"/>
      <c r="V417" s="436"/>
      <c r="W417" s="432"/>
      <c r="X417" s="432"/>
      <c r="Y417" s="432"/>
      <c r="Z417" s="432"/>
      <c r="AA417" s="432"/>
      <c r="AB417" s="432"/>
      <c r="AC417" s="432"/>
      <c r="AD417" s="432"/>
      <c r="AE417" s="432"/>
      <c r="AF417" s="432"/>
      <c r="AG417" s="432"/>
      <c r="AH417" s="432"/>
      <c r="AI417" s="432"/>
      <c r="AJ417" s="432"/>
      <c r="AK417" s="432"/>
      <c r="AL417" s="432"/>
      <c r="AM417" s="432"/>
      <c r="AN417" s="432"/>
      <c r="AO417" s="432"/>
      <c r="AP417" s="432"/>
      <c r="AQ417" s="432"/>
      <c r="AR417" s="432"/>
      <c r="AS417" s="432"/>
      <c r="AT417" s="432"/>
      <c r="AU417" s="432"/>
      <c r="AV417" s="432"/>
      <c r="AW417" s="432"/>
      <c r="AX417" s="432"/>
      <c r="AY417" s="432"/>
      <c r="AZ417" s="432"/>
      <c r="BA417" s="432"/>
      <c r="BB417" s="432"/>
      <c r="BC417" s="432"/>
      <c r="BD417" s="432"/>
      <c r="BE417" s="432"/>
      <c r="BF417" s="432"/>
      <c r="BG417" s="432"/>
      <c r="BH417" s="432"/>
      <c r="BI417" s="432"/>
      <c r="BJ417" s="432"/>
      <c r="BK417" s="432"/>
      <c r="BL417" s="432"/>
      <c r="BM417" s="432"/>
      <c r="BN417" s="432"/>
      <c r="BO417" s="432"/>
      <c r="BP417" s="432"/>
      <c r="BQ417" s="432"/>
      <c r="BR417" s="432"/>
      <c r="BS417" s="432"/>
      <c r="BT417" s="432"/>
      <c r="BU417" s="432"/>
      <c r="BV417" s="432"/>
      <c r="BW417" s="432"/>
      <c r="BX417" s="432"/>
      <c r="BY417" s="432"/>
      <c r="BZ417" s="432"/>
      <c r="CA417" s="432"/>
      <c r="CB417" s="432"/>
      <c r="CC417" s="432"/>
      <c r="CD417" s="432"/>
      <c r="CE417" s="432"/>
      <c r="CF417" s="432"/>
      <c r="CG417" s="432"/>
      <c r="CH417" s="432"/>
      <c r="CI417" s="432"/>
      <c r="CJ417" s="432"/>
      <c r="CK417" s="432"/>
      <c r="CL417" s="432"/>
      <c r="CM417" s="432"/>
      <c r="CN417" s="432"/>
      <c r="CO417" s="432"/>
      <c r="CP417" s="432"/>
      <c r="CQ417" s="432"/>
      <c r="CR417" s="432"/>
      <c r="CS417" s="432"/>
      <c r="CT417" s="432"/>
      <c r="CU417" s="432"/>
      <c r="CV417" s="432"/>
      <c r="CW417" s="432"/>
      <c r="CX417" s="432"/>
      <c r="CY417" s="432"/>
      <c r="CZ417" s="432"/>
      <c r="DA417" s="432"/>
      <c r="DB417" s="432"/>
      <c r="DC417" s="432"/>
      <c r="DD417" s="432"/>
      <c r="DE417" s="432"/>
      <c r="DF417" s="432"/>
      <c r="DG417" s="432"/>
      <c r="DH417" s="432"/>
      <c r="DI417" s="432"/>
      <c r="DJ417" s="432"/>
      <c r="DK417" s="432"/>
      <c r="DL417" s="432"/>
      <c r="DM417" s="432"/>
      <c r="DN417" s="432"/>
      <c r="DO417" s="432"/>
      <c r="DP417" s="432"/>
      <c r="DQ417" s="432"/>
      <c r="DR417" s="432"/>
      <c r="DS417" s="432"/>
      <c r="DT417" s="432"/>
      <c r="DU417" s="432"/>
      <c r="DV417" s="432"/>
      <c r="DW417" s="432"/>
      <c r="DX417" s="432"/>
      <c r="DY417" s="432"/>
      <c r="DZ417" s="432"/>
      <c r="EA417" s="432"/>
      <c r="EB417" s="432"/>
      <c r="EC417" s="432"/>
      <c r="ED417" s="432"/>
      <c r="EE417" s="432"/>
      <c r="EF417" s="432"/>
      <c r="EG417" s="432"/>
      <c r="EH417" s="432"/>
      <c r="EI417" s="432"/>
      <c r="EJ417" s="432"/>
      <c r="EK417" s="432"/>
      <c r="EL417" s="432"/>
      <c r="EM417" s="432"/>
      <c r="EN417" s="432"/>
      <c r="EO417" s="432"/>
      <c r="EP417" s="432"/>
      <c r="EQ417" s="432"/>
      <c r="ER417" s="432"/>
      <c r="ES417" s="432"/>
      <c r="ET417" s="432"/>
      <c r="EU417" s="432"/>
      <c r="EV417" s="432"/>
      <c r="EW417" s="432"/>
      <c r="EX417" s="432"/>
      <c r="EY417" s="432"/>
      <c r="EZ417" s="432"/>
      <c r="FA417" s="432"/>
      <c r="FB417" s="432"/>
      <c r="FC417" s="432"/>
      <c r="FD417" s="432"/>
      <c r="FE417" s="432"/>
      <c r="FF417" s="432"/>
      <c r="FG417" s="432"/>
      <c r="FH417" s="432"/>
      <c r="FI417" s="432"/>
      <c r="FJ417" s="432"/>
      <c r="FK417" s="432"/>
      <c r="FL417" s="432"/>
      <c r="FM417" s="432"/>
      <c r="FN417" s="432"/>
      <c r="FO417" s="432"/>
      <c r="FP417" s="432"/>
      <c r="FQ417" s="432"/>
      <c r="FR417" s="432"/>
      <c r="FS417" s="432"/>
      <c r="FT417" s="432"/>
      <c r="FU417" s="432"/>
      <c r="FV417" s="432"/>
      <c r="FW417" s="432"/>
      <c r="FX417" s="432"/>
      <c r="FY417" s="432"/>
      <c r="FZ417" s="432"/>
      <c r="GA417" s="432"/>
      <c r="GB417" s="432"/>
      <c r="GC417" s="432"/>
      <c r="GD417" s="432"/>
      <c r="GE417" s="432"/>
      <c r="GF417" s="432"/>
      <c r="GG417" s="432"/>
      <c r="GH417" s="432"/>
      <c r="GI417" s="432"/>
      <c r="GJ417" s="432"/>
      <c r="GK417" s="432"/>
      <c r="GL417" s="432"/>
      <c r="GM417" s="432"/>
      <c r="GN417" s="432"/>
      <c r="GO417" s="432"/>
      <c r="GP417" s="432"/>
      <c r="GQ417" s="432"/>
      <c r="GR417" s="432"/>
      <c r="GS417" s="432"/>
      <c r="GT417" s="432"/>
      <c r="GU417" s="432"/>
      <c r="GV417" s="432"/>
      <c r="GW417" s="432"/>
      <c r="GX417" s="432"/>
    </row>
    <row r="418" spans="1:206" hidden="1">
      <c r="A418" s="121" t="str">
        <f t="shared" ref="A418:A421" si="79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436"/>
      <c r="R418" s="436"/>
      <c r="S418" s="438"/>
      <c r="T418" s="436"/>
      <c r="U418" s="436"/>
      <c r="V418" s="436"/>
    </row>
    <row r="419" spans="1:206" s="169" customFormat="1" hidden="1">
      <c r="A419" s="121" t="str">
        <f t="shared" si="79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436"/>
      <c r="R419" s="436"/>
      <c r="S419" s="438"/>
      <c r="T419" s="436"/>
      <c r="U419" s="436"/>
      <c r="V419" s="436"/>
      <c r="W419" s="432"/>
      <c r="X419" s="432"/>
      <c r="Y419" s="432"/>
      <c r="Z419" s="432"/>
      <c r="AA419" s="432"/>
      <c r="AB419" s="432"/>
      <c r="AC419" s="432"/>
      <c r="AD419" s="432"/>
      <c r="AE419" s="432"/>
      <c r="AF419" s="432"/>
      <c r="AG419" s="432"/>
      <c r="AH419" s="432"/>
      <c r="AI419" s="432"/>
      <c r="AJ419" s="432"/>
      <c r="AK419" s="432"/>
      <c r="AL419" s="432"/>
      <c r="AM419" s="432"/>
      <c r="AN419" s="432"/>
      <c r="AO419" s="432"/>
      <c r="AP419" s="432"/>
      <c r="AQ419" s="432"/>
      <c r="AR419" s="432"/>
      <c r="AS419" s="432"/>
      <c r="AT419" s="432"/>
      <c r="AU419" s="432"/>
      <c r="AV419" s="432"/>
      <c r="AW419" s="432"/>
      <c r="AX419" s="432"/>
      <c r="AY419" s="432"/>
      <c r="AZ419" s="432"/>
      <c r="BA419" s="432"/>
      <c r="BB419" s="432"/>
      <c r="BC419" s="432"/>
      <c r="BD419" s="432"/>
      <c r="BE419" s="432"/>
      <c r="BF419" s="432"/>
      <c r="BG419" s="432"/>
      <c r="BH419" s="432"/>
      <c r="BI419" s="432"/>
      <c r="BJ419" s="432"/>
      <c r="BK419" s="432"/>
      <c r="BL419" s="432"/>
      <c r="BM419" s="432"/>
      <c r="BN419" s="432"/>
      <c r="BO419" s="432"/>
      <c r="BP419" s="432"/>
      <c r="BQ419" s="432"/>
      <c r="BR419" s="432"/>
      <c r="BS419" s="432"/>
      <c r="BT419" s="432"/>
      <c r="BU419" s="432"/>
      <c r="BV419" s="432"/>
      <c r="BW419" s="432"/>
      <c r="BX419" s="432"/>
      <c r="BY419" s="432"/>
      <c r="BZ419" s="432"/>
      <c r="CA419" s="432"/>
      <c r="CB419" s="432"/>
      <c r="CC419" s="432"/>
      <c r="CD419" s="432"/>
      <c r="CE419" s="432"/>
      <c r="CF419" s="432"/>
      <c r="CG419" s="432"/>
      <c r="CH419" s="432"/>
      <c r="CI419" s="432"/>
      <c r="CJ419" s="432"/>
      <c r="CK419" s="432"/>
      <c r="CL419" s="432"/>
      <c r="CM419" s="432"/>
      <c r="CN419" s="432"/>
      <c r="CO419" s="432"/>
      <c r="CP419" s="432"/>
      <c r="CQ419" s="432"/>
      <c r="CR419" s="432"/>
      <c r="CS419" s="432"/>
      <c r="CT419" s="432"/>
      <c r="CU419" s="432"/>
      <c r="CV419" s="432"/>
      <c r="CW419" s="432"/>
      <c r="CX419" s="432"/>
      <c r="CY419" s="432"/>
      <c r="CZ419" s="432"/>
      <c r="DA419" s="432"/>
      <c r="DB419" s="432"/>
      <c r="DC419" s="432"/>
      <c r="DD419" s="432"/>
      <c r="DE419" s="432"/>
      <c r="DF419" s="432"/>
      <c r="DG419" s="432"/>
      <c r="DH419" s="432"/>
      <c r="DI419" s="432"/>
      <c r="DJ419" s="432"/>
      <c r="DK419" s="432"/>
      <c r="DL419" s="432"/>
      <c r="DM419" s="432"/>
      <c r="DN419" s="432"/>
      <c r="DO419" s="432"/>
      <c r="DP419" s="432"/>
      <c r="DQ419" s="432"/>
      <c r="DR419" s="432"/>
      <c r="DS419" s="432"/>
      <c r="DT419" s="432"/>
      <c r="DU419" s="432"/>
      <c r="DV419" s="432"/>
      <c r="DW419" s="432"/>
      <c r="DX419" s="432"/>
      <c r="DY419" s="432"/>
      <c r="DZ419" s="432"/>
      <c r="EA419" s="432"/>
      <c r="EB419" s="432"/>
      <c r="EC419" s="432"/>
      <c r="ED419" s="432"/>
      <c r="EE419" s="432"/>
      <c r="EF419" s="432"/>
      <c r="EG419" s="432"/>
      <c r="EH419" s="432"/>
      <c r="EI419" s="432"/>
      <c r="EJ419" s="432"/>
      <c r="EK419" s="432"/>
      <c r="EL419" s="432"/>
      <c r="EM419" s="432"/>
      <c r="EN419" s="432"/>
      <c r="EO419" s="432"/>
      <c r="EP419" s="432"/>
      <c r="EQ419" s="432"/>
      <c r="ER419" s="432"/>
      <c r="ES419" s="432"/>
      <c r="ET419" s="432"/>
      <c r="EU419" s="432"/>
      <c r="EV419" s="432"/>
      <c r="EW419" s="432"/>
      <c r="EX419" s="432"/>
      <c r="EY419" s="432"/>
      <c r="EZ419" s="432"/>
      <c r="FA419" s="432"/>
      <c r="FB419" s="432"/>
      <c r="FC419" s="432"/>
      <c r="FD419" s="432"/>
      <c r="FE419" s="432"/>
      <c r="FF419" s="432"/>
      <c r="FG419" s="432"/>
      <c r="FH419" s="432"/>
      <c r="FI419" s="432"/>
      <c r="FJ419" s="432"/>
      <c r="FK419" s="432"/>
      <c r="FL419" s="432"/>
      <c r="FM419" s="432"/>
      <c r="FN419" s="432"/>
      <c r="FO419" s="432"/>
      <c r="FP419" s="432"/>
      <c r="FQ419" s="432"/>
      <c r="FR419" s="432"/>
      <c r="FS419" s="432"/>
      <c r="FT419" s="432"/>
      <c r="FU419" s="432"/>
      <c r="FV419" s="432"/>
      <c r="FW419" s="432"/>
      <c r="FX419" s="432"/>
      <c r="FY419" s="432"/>
      <c r="FZ419" s="432"/>
      <c r="GA419" s="432"/>
      <c r="GB419" s="432"/>
      <c r="GC419" s="432"/>
      <c r="GD419" s="432"/>
      <c r="GE419" s="432"/>
      <c r="GF419" s="432"/>
      <c r="GG419" s="432"/>
      <c r="GH419" s="432"/>
      <c r="GI419" s="432"/>
      <c r="GJ419" s="432"/>
      <c r="GK419" s="432"/>
      <c r="GL419" s="432"/>
      <c r="GM419" s="432"/>
      <c r="GN419" s="432"/>
      <c r="GO419" s="432"/>
      <c r="GP419" s="432"/>
      <c r="GQ419" s="432"/>
      <c r="GR419" s="432"/>
      <c r="GS419" s="432"/>
      <c r="GT419" s="432"/>
      <c r="GU419" s="432"/>
      <c r="GV419" s="432"/>
      <c r="GW419" s="432"/>
      <c r="GX419" s="432"/>
    </row>
    <row r="420" spans="1:206" hidden="1">
      <c r="A420" s="121" t="str">
        <f t="shared" si="79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436"/>
      <c r="R420" s="436"/>
      <c r="S420" s="438"/>
      <c r="T420" s="436"/>
      <c r="U420" s="436"/>
      <c r="V420" s="436"/>
    </row>
    <row r="421" spans="1:206" s="155" customFormat="1" ht="15" hidden="1" customHeight="1">
      <c r="A421" s="121" t="str">
        <f t="shared" si="79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436"/>
      <c r="R421" s="436"/>
      <c r="S421" s="438"/>
      <c r="T421" s="436"/>
      <c r="U421" s="436"/>
      <c r="V421" s="436"/>
      <c r="W421" s="432"/>
      <c r="X421" s="432"/>
      <c r="Y421" s="432"/>
      <c r="Z421" s="432"/>
      <c r="AA421" s="432"/>
      <c r="AB421" s="432"/>
      <c r="AC421" s="432"/>
      <c r="AD421" s="432"/>
      <c r="AE421" s="432"/>
      <c r="AF421" s="432"/>
      <c r="AG421" s="432"/>
      <c r="AH421" s="432"/>
      <c r="AI421" s="432"/>
      <c r="AJ421" s="432"/>
      <c r="AK421" s="432"/>
      <c r="AL421" s="432"/>
      <c r="AM421" s="432"/>
      <c r="AN421" s="432"/>
      <c r="AO421" s="432"/>
      <c r="AP421" s="432"/>
      <c r="AQ421" s="432"/>
      <c r="AR421" s="432"/>
      <c r="AS421" s="432"/>
      <c r="AT421" s="432"/>
      <c r="AU421" s="432"/>
      <c r="AV421" s="432"/>
      <c r="AW421" s="432"/>
      <c r="AX421" s="432"/>
      <c r="AY421" s="432"/>
      <c r="AZ421" s="432"/>
      <c r="BA421" s="432"/>
      <c r="BB421" s="432"/>
      <c r="BC421" s="432"/>
      <c r="BD421" s="432"/>
      <c r="BE421" s="432"/>
      <c r="BF421" s="432"/>
      <c r="BG421" s="432"/>
      <c r="BH421" s="432"/>
      <c r="BI421" s="432"/>
      <c r="BJ421" s="432"/>
      <c r="BK421" s="432"/>
      <c r="BL421" s="432"/>
      <c r="BM421" s="432"/>
      <c r="BN421" s="432"/>
      <c r="BO421" s="432"/>
      <c r="BP421" s="432"/>
      <c r="BQ421" s="432"/>
      <c r="BR421" s="432"/>
      <c r="BS421" s="432"/>
      <c r="BT421" s="432"/>
      <c r="BU421" s="432"/>
      <c r="BV421" s="432"/>
      <c r="BW421" s="432"/>
      <c r="BX421" s="432"/>
      <c r="BY421" s="432"/>
      <c r="BZ421" s="432"/>
      <c r="CA421" s="432"/>
      <c r="CB421" s="432"/>
      <c r="CC421" s="432"/>
      <c r="CD421" s="432"/>
      <c r="CE421" s="432"/>
      <c r="CF421" s="432"/>
      <c r="CG421" s="432"/>
      <c r="CH421" s="432"/>
      <c r="CI421" s="432"/>
      <c r="CJ421" s="432"/>
      <c r="CK421" s="432"/>
      <c r="CL421" s="432"/>
      <c r="CM421" s="432"/>
      <c r="CN421" s="432"/>
      <c r="CO421" s="432"/>
      <c r="CP421" s="432"/>
      <c r="CQ421" s="432"/>
      <c r="CR421" s="432"/>
      <c r="CS421" s="432"/>
      <c r="CT421" s="432"/>
      <c r="CU421" s="432"/>
      <c r="CV421" s="432"/>
      <c r="CW421" s="432"/>
      <c r="CX421" s="432"/>
      <c r="CY421" s="432"/>
      <c r="CZ421" s="432"/>
      <c r="DA421" s="432"/>
      <c r="DB421" s="432"/>
      <c r="DC421" s="432"/>
      <c r="DD421" s="432"/>
      <c r="DE421" s="432"/>
      <c r="DF421" s="432"/>
      <c r="DG421" s="432"/>
      <c r="DH421" s="432"/>
      <c r="DI421" s="432"/>
      <c r="DJ421" s="432"/>
      <c r="DK421" s="432"/>
      <c r="DL421" s="432"/>
      <c r="DM421" s="432"/>
      <c r="DN421" s="432"/>
      <c r="DO421" s="432"/>
      <c r="DP421" s="432"/>
      <c r="DQ421" s="432"/>
      <c r="DR421" s="432"/>
      <c r="DS421" s="432"/>
      <c r="DT421" s="432"/>
      <c r="DU421" s="432"/>
      <c r="DV421" s="432"/>
      <c r="DW421" s="432"/>
      <c r="DX421" s="432"/>
      <c r="DY421" s="432"/>
      <c r="DZ421" s="432"/>
      <c r="EA421" s="432"/>
      <c r="EB421" s="432"/>
      <c r="EC421" s="432"/>
      <c r="ED421" s="432"/>
      <c r="EE421" s="432"/>
      <c r="EF421" s="432"/>
      <c r="EG421" s="432"/>
      <c r="EH421" s="432"/>
      <c r="EI421" s="432"/>
      <c r="EJ421" s="432"/>
      <c r="EK421" s="432"/>
      <c r="EL421" s="432"/>
      <c r="EM421" s="432"/>
      <c r="EN421" s="432"/>
      <c r="EO421" s="432"/>
      <c r="EP421" s="432"/>
      <c r="EQ421" s="432"/>
      <c r="ER421" s="432"/>
      <c r="ES421" s="432"/>
      <c r="ET421" s="432"/>
      <c r="EU421" s="432"/>
      <c r="EV421" s="432"/>
      <c r="EW421" s="432"/>
      <c r="EX421" s="432"/>
      <c r="EY421" s="432"/>
      <c r="EZ421" s="432"/>
      <c r="FA421" s="432"/>
      <c r="FB421" s="432"/>
      <c r="FC421" s="432"/>
      <c r="FD421" s="432"/>
      <c r="FE421" s="432"/>
      <c r="FF421" s="432"/>
      <c r="FG421" s="432"/>
      <c r="FH421" s="432"/>
      <c r="FI421" s="432"/>
      <c r="FJ421" s="432"/>
      <c r="FK421" s="432"/>
      <c r="FL421" s="432"/>
      <c r="FM421" s="432"/>
      <c r="FN421" s="432"/>
      <c r="FO421" s="432"/>
      <c r="FP421" s="432"/>
      <c r="FQ421" s="432"/>
      <c r="FR421" s="432"/>
      <c r="FS421" s="432"/>
      <c r="FT421" s="432"/>
      <c r="FU421" s="432"/>
      <c r="FV421" s="432"/>
      <c r="FW421" s="432"/>
      <c r="FX421" s="432"/>
      <c r="FY421" s="432"/>
      <c r="FZ421" s="432"/>
      <c r="GA421" s="432"/>
      <c r="GB421" s="432"/>
      <c r="GC421" s="432"/>
      <c r="GD421" s="432"/>
      <c r="GE421" s="432"/>
      <c r="GF421" s="432"/>
      <c r="GG421" s="432"/>
      <c r="GH421" s="432"/>
      <c r="GI421" s="432"/>
      <c r="GJ421" s="432"/>
      <c r="GK421" s="432"/>
      <c r="GL421" s="432"/>
      <c r="GM421" s="432"/>
      <c r="GN421" s="432"/>
      <c r="GO421" s="432"/>
      <c r="GP421" s="432"/>
      <c r="GQ421" s="432"/>
      <c r="GR421" s="432"/>
      <c r="GS421" s="432"/>
      <c r="GT421" s="432"/>
      <c r="GU421" s="432"/>
      <c r="GV421" s="432"/>
      <c r="GW421" s="432"/>
      <c r="GX421" s="432"/>
    </row>
    <row r="422" spans="1:206" ht="45" hidden="1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872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436"/>
      <c r="R422" s="436"/>
      <c r="S422" s="438"/>
      <c r="T422" s="436"/>
      <c r="U422" s="436"/>
      <c r="V422" s="436"/>
    </row>
    <row r="423" spans="1:206" s="114" customFormat="1" ht="21.75" hidden="1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3"/>
      <c r="P423" s="303"/>
      <c r="Q423" s="436"/>
      <c r="R423" s="436"/>
      <c r="S423" s="438"/>
      <c r="T423" s="436"/>
      <c r="U423" s="436"/>
      <c r="V423" s="436"/>
      <c r="W423" s="432"/>
      <c r="X423" s="432"/>
      <c r="Y423" s="432"/>
      <c r="Z423" s="432"/>
      <c r="AA423" s="432"/>
      <c r="AB423" s="432"/>
      <c r="AC423" s="432"/>
      <c r="AD423" s="432"/>
      <c r="AE423" s="432"/>
      <c r="AF423" s="432"/>
      <c r="AG423" s="432"/>
      <c r="AH423" s="432"/>
      <c r="AI423" s="432"/>
      <c r="AJ423" s="432"/>
      <c r="AK423" s="432"/>
      <c r="AL423" s="432"/>
      <c r="AM423" s="432"/>
      <c r="AN423" s="432"/>
      <c r="AO423" s="432"/>
      <c r="AP423" s="432"/>
      <c r="AQ423" s="432"/>
      <c r="AR423" s="432"/>
      <c r="AS423" s="432"/>
      <c r="AT423" s="432"/>
      <c r="AU423" s="432"/>
      <c r="AV423" s="432"/>
      <c r="AW423" s="432"/>
      <c r="AX423" s="432"/>
      <c r="AY423" s="432"/>
      <c r="AZ423" s="432"/>
      <c r="BA423" s="432"/>
      <c r="BB423" s="432"/>
      <c r="BC423" s="432"/>
      <c r="BD423" s="432"/>
      <c r="BE423" s="432"/>
      <c r="BF423" s="432"/>
      <c r="BG423" s="432"/>
      <c r="BH423" s="432"/>
      <c r="BI423" s="432"/>
      <c r="BJ423" s="432"/>
      <c r="BK423" s="432"/>
      <c r="BL423" s="432"/>
      <c r="BM423" s="432"/>
      <c r="BN423" s="432"/>
      <c r="BO423" s="432"/>
      <c r="BP423" s="432"/>
      <c r="BQ423" s="432"/>
      <c r="BR423" s="432"/>
      <c r="BS423" s="432"/>
      <c r="BT423" s="432"/>
      <c r="BU423" s="432"/>
      <c r="BV423" s="432"/>
      <c r="BW423" s="432"/>
      <c r="BX423" s="432"/>
      <c r="BY423" s="432"/>
      <c r="BZ423" s="432"/>
      <c r="CA423" s="432"/>
      <c r="CB423" s="432"/>
      <c r="CC423" s="432"/>
      <c r="CD423" s="432"/>
      <c r="CE423" s="432"/>
      <c r="CF423" s="432"/>
      <c r="CG423" s="432"/>
      <c r="CH423" s="432"/>
      <c r="CI423" s="432"/>
      <c r="CJ423" s="432"/>
      <c r="CK423" s="432"/>
      <c r="CL423" s="432"/>
      <c r="CM423" s="432"/>
      <c r="CN423" s="432"/>
      <c r="CO423" s="432"/>
      <c r="CP423" s="432"/>
      <c r="CQ423" s="432"/>
      <c r="CR423" s="432"/>
      <c r="CS423" s="432"/>
      <c r="CT423" s="432"/>
      <c r="CU423" s="432"/>
      <c r="CV423" s="432"/>
      <c r="CW423" s="432"/>
      <c r="CX423" s="432"/>
      <c r="CY423" s="432"/>
      <c r="CZ423" s="432"/>
      <c r="DA423" s="432"/>
      <c r="DB423" s="432"/>
      <c r="DC423" s="432"/>
      <c r="DD423" s="432"/>
      <c r="DE423" s="432"/>
      <c r="DF423" s="432"/>
      <c r="DG423" s="432"/>
      <c r="DH423" s="432"/>
      <c r="DI423" s="432"/>
      <c r="DJ423" s="432"/>
      <c r="DK423" s="432"/>
      <c r="DL423" s="432"/>
      <c r="DM423" s="432"/>
      <c r="DN423" s="432"/>
      <c r="DO423" s="432"/>
      <c r="DP423" s="432"/>
      <c r="DQ423" s="432"/>
      <c r="DR423" s="432"/>
      <c r="DS423" s="432"/>
      <c r="DT423" s="432"/>
      <c r="DU423" s="432"/>
      <c r="DV423" s="432"/>
      <c r="DW423" s="432"/>
      <c r="DX423" s="432"/>
      <c r="DY423" s="432"/>
      <c r="DZ423" s="432"/>
      <c r="EA423" s="432"/>
      <c r="EB423" s="432"/>
      <c r="EC423" s="432"/>
      <c r="ED423" s="432"/>
      <c r="EE423" s="432"/>
      <c r="EF423" s="432"/>
      <c r="EG423" s="432"/>
      <c r="EH423" s="432"/>
      <c r="EI423" s="432"/>
      <c r="EJ423" s="432"/>
      <c r="EK423" s="432"/>
      <c r="EL423" s="432"/>
      <c r="EM423" s="432"/>
      <c r="EN423" s="432"/>
      <c r="EO423" s="432"/>
      <c r="EP423" s="432"/>
      <c r="EQ423" s="432"/>
      <c r="ER423" s="432"/>
      <c r="ES423" s="432"/>
      <c r="ET423" s="432"/>
      <c r="EU423" s="432"/>
      <c r="EV423" s="432"/>
      <c r="EW423" s="432"/>
      <c r="EX423" s="432"/>
      <c r="EY423" s="432"/>
      <c r="EZ423" s="432"/>
      <c r="FA423" s="432"/>
      <c r="FB423" s="432"/>
      <c r="FC423" s="432"/>
      <c r="FD423" s="432"/>
      <c r="FE423" s="432"/>
      <c r="FF423" s="432"/>
      <c r="FG423" s="432"/>
      <c r="FH423" s="432"/>
      <c r="FI423" s="432"/>
      <c r="FJ423" s="432"/>
      <c r="FK423" s="432"/>
      <c r="FL423" s="432"/>
      <c r="FM423" s="432"/>
      <c r="FN423" s="432"/>
      <c r="FO423" s="432"/>
      <c r="FP423" s="432"/>
      <c r="FQ423" s="432"/>
      <c r="FR423" s="432"/>
      <c r="FS423" s="432"/>
      <c r="FT423" s="432"/>
      <c r="FU423" s="432"/>
      <c r="FV423" s="432"/>
      <c r="FW423" s="432"/>
      <c r="FX423" s="432"/>
      <c r="FY423" s="432"/>
      <c r="FZ423" s="432"/>
      <c r="GA423" s="432"/>
      <c r="GB423" s="432"/>
      <c r="GC423" s="432"/>
      <c r="GD423" s="432"/>
      <c r="GE423" s="432"/>
      <c r="GF423" s="432"/>
      <c r="GG423" s="432"/>
      <c r="GH423" s="432"/>
      <c r="GI423" s="432"/>
      <c r="GJ423" s="432"/>
      <c r="GK423" s="432"/>
      <c r="GL423" s="432"/>
      <c r="GM423" s="432"/>
      <c r="GN423" s="432"/>
      <c r="GO423" s="432"/>
      <c r="GP423" s="432"/>
      <c r="GQ423" s="432"/>
      <c r="GR423" s="432"/>
      <c r="GS423" s="432"/>
      <c r="GT423" s="432"/>
      <c r="GU423" s="432"/>
      <c r="GV423" s="432"/>
      <c r="GW423" s="432"/>
      <c r="GX423" s="432"/>
    </row>
    <row r="424" spans="1:206" hidden="1">
      <c r="A424" s="121" t="str">
        <f t="shared" si="66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436"/>
      <c r="R424" s="436"/>
      <c r="S424" s="438"/>
      <c r="T424" s="436"/>
      <c r="U424" s="436"/>
      <c r="V424" s="436"/>
    </row>
    <row r="425" spans="1:206" s="169" customFormat="1" hidden="1">
      <c r="A425" s="121" t="str">
        <f t="shared" si="66"/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436"/>
      <c r="R425" s="436"/>
      <c r="S425" s="438"/>
      <c r="T425" s="436"/>
      <c r="U425" s="436"/>
      <c r="V425" s="436"/>
      <c r="W425" s="432"/>
      <c r="X425" s="432"/>
      <c r="Y425" s="432"/>
      <c r="Z425" s="432"/>
      <c r="AA425" s="432"/>
      <c r="AB425" s="432"/>
      <c r="AC425" s="432"/>
      <c r="AD425" s="432"/>
      <c r="AE425" s="432"/>
      <c r="AF425" s="432"/>
      <c r="AG425" s="432"/>
      <c r="AH425" s="432"/>
      <c r="AI425" s="432"/>
      <c r="AJ425" s="432"/>
      <c r="AK425" s="432"/>
      <c r="AL425" s="432"/>
      <c r="AM425" s="432"/>
      <c r="AN425" s="432"/>
      <c r="AO425" s="432"/>
      <c r="AP425" s="432"/>
      <c r="AQ425" s="432"/>
      <c r="AR425" s="432"/>
      <c r="AS425" s="432"/>
      <c r="AT425" s="432"/>
      <c r="AU425" s="432"/>
      <c r="AV425" s="432"/>
      <c r="AW425" s="432"/>
      <c r="AX425" s="432"/>
      <c r="AY425" s="432"/>
      <c r="AZ425" s="432"/>
      <c r="BA425" s="432"/>
      <c r="BB425" s="432"/>
      <c r="BC425" s="432"/>
      <c r="BD425" s="432"/>
      <c r="BE425" s="432"/>
      <c r="BF425" s="432"/>
      <c r="BG425" s="432"/>
      <c r="BH425" s="432"/>
      <c r="BI425" s="432"/>
      <c r="BJ425" s="432"/>
      <c r="BK425" s="432"/>
      <c r="BL425" s="432"/>
      <c r="BM425" s="432"/>
      <c r="BN425" s="432"/>
      <c r="BO425" s="432"/>
      <c r="BP425" s="432"/>
      <c r="BQ425" s="432"/>
      <c r="BR425" s="432"/>
      <c r="BS425" s="432"/>
      <c r="BT425" s="432"/>
      <c r="BU425" s="432"/>
      <c r="BV425" s="432"/>
      <c r="BW425" s="432"/>
      <c r="BX425" s="432"/>
      <c r="BY425" s="432"/>
      <c r="BZ425" s="432"/>
      <c r="CA425" s="432"/>
      <c r="CB425" s="432"/>
      <c r="CC425" s="432"/>
      <c r="CD425" s="432"/>
      <c r="CE425" s="432"/>
      <c r="CF425" s="432"/>
      <c r="CG425" s="432"/>
      <c r="CH425" s="432"/>
      <c r="CI425" s="432"/>
      <c r="CJ425" s="432"/>
      <c r="CK425" s="432"/>
      <c r="CL425" s="432"/>
      <c r="CM425" s="432"/>
      <c r="CN425" s="432"/>
      <c r="CO425" s="432"/>
      <c r="CP425" s="432"/>
      <c r="CQ425" s="432"/>
      <c r="CR425" s="432"/>
      <c r="CS425" s="432"/>
      <c r="CT425" s="432"/>
      <c r="CU425" s="432"/>
      <c r="CV425" s="432"/>
      <c r="CW425" s="432"/>
      <c r="CX425" s="432"/>
      <c r="CY425" s="432"/>
      <c r="CZ425" s="432"/>
      <c r="DA425" s="432"/>
      <c r="DB425" s="432"/>
      <c r="DC425" s="432"/>
      <c r="DD425" s="432"/>
      <c r="DE425" s="432"/>
      <c r="DF425" s="432"/>
      <c r="DG425" s="432"/>
      <c r="DH425" s="432"/>
      <c r="DI425" s="432"/>
      <c r="DJ425" s="432"/>
      <c r="DK425" s="432"/>
      <c r="DL425" s="432"/>
      <c r="DM425" s="432"/>
      <c r="DN425" s="432"/>
      <c r="DO425" s="432"/>
      <c r="DP425" s="432"/>
      <c r="DQ425" s="432"/>
      <c r="DR425" s="432"/>
      <c r="DS425" s="432"/>
      <c r="DT425" s="432"/>
      <c r="DU425" s="432"/>
      <c r="DV425" s="432"/>
      <c r="DW425" s="432"/>
      <c r="DX425" s="432"/>
      <c r="DY425" s="432"/>
      <c r="DZ425" s="432"/>
      <c r="EA425" s="432"/>
      <c r="EB425" s="432"/>
      <c r="EC425" s="432"/>
      <c r="ED425" s="432"/>
      <c r="EE425" s="432"/>
      <c r="EF425" s="432"/>
      <c r="EG425" s="432"/>
      <c r="EH425" s="432"/>
      <c r="EI425" s="432"/>
      <c r="EJ425" s="432"/>
      <c r="EK425" s="432"/>
      <c r="EL425" s="432"/>
      <c r="EM425" s="432"/>
      <c r="EN425" s="432"/>
      <c r="EO425" s="432"/>
      <c r="EP425" s="432"/>
      <c r="EQ425" s="432"/>
      <c r="ER425" s="432"/>
      <c r="ES425" s="432"/>
      <c r="ET425" s="432"/>
      <c r="EU425" s="432"/>
      <c r="EV425" s="432"/>
      <c r="EW425" s="432"/>
      <c r="EX425" s="432"/>
      <c r="EY425" s="432"/>
      <c r="EZ425" s="432"/>
      <c r="FA425" s="432"/>
      <c r="FB425" s="432"/>
      <c r="FC425" s="432"/>
      <c r="FD425" s="432"/>
      <c r="FE425" s="432"/>
      <c r="FF425" s="432"/>
      <c r="FG425" s="432"/>
      <c r="FH425" s="432"/>
      <c r="FI425" s="432"/>
      <c r="FJ425" s="432"/>
      <c r="FK425" s="432"/>
      <c r="FL425" s="432"/>
      <c r="FM425" s="432"/>
      <c r="FN425" s="432"/>
      <c r="FO425" s="432"/>
      <c r="FP425" s="432"/>
      <c r="FQ425" s="432"/>
      <c r="FR425" s="432"/>
      <c r="FS425" s="432"/>
      <c r="FT425" s="432"/>
      <c r="FU425" s="432"/>
      <c r="FV425" s="432"/>
      <c r="FW425" s="432"/>
      <c r="FX425" s="432"/>
      <c r="FY425" s="432"/>
      <c r="FZ425" s="432"/>
      <c r="GA425" s="432"/>
      <c r="GB425" s="432"/>
      <c r="GC425" s="432"/>
      <c r="GD425" s="432"/>
      <c r="GE425" s="432"/>
      <c r="GF425" s="432"/>
      <c r="GG425" s="432"/>
      <c r="GH425" s="432"/>
      <c r="GI425" s="432"/>
      <c r="GJ425" s="432"/>
      <c r="GK425" s="432"/>
      <c r="GL425" s="432"/>
      <c r="GM425" s="432"/>
      <c r="GN425" s="432"/>
      <c r="GO425" s="432"/>
      <c r="GP425" s="432"/>
      <c r="GQ425" s="432"/>
      <c r="GR425" s="432"/>
      <c r="GS425" s="432"/>
      <c r="GT425" s="432"/>
      <c r="GU425" s="432"/>
      <c r="GV425" s="432"/>
      <c r="GW425" s="432"/>
      <c r="GX425" s="432"/>
    </row>
    <row r="426" spans="1:206" hidden="1">
      <c r="A426" s="121" t="str">
        <f t="shared" ref="A426:A475" si="80">CONCATENATE(B426,C426,D426,E426,F426,G426)</f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>+O430+O433+O437+O439+O428</f>
        <v>0</v>
      </c>
      <c r="P426" s="191">
        <f t="shared" ref="P426" si="81">+P430+P433+P437+P439+P428</f>
        <v>0</v>
      </c>
      <c r="Q426" s="436"/>
      <c r="R426" s="436"/>
      <c r="S426" s="438"/>
      <c r="T426" s="436"/>
      <c r="U426" s="436"/>
      <c r="V426" s="436"/>
    </row>
    <row r="427" spans="1:206" s="155" customFormat="1" ht="15" hidden="1" customHeight="1">
      <c r="A427" s="121" t="str">
        <f t="shared" si="80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436"/>
      <c r="R427" s="436"/>
      <c r="S427" s="438"/>
      <c r="T427" s="436"/>
      <c r="U427" s="436"/>
      <c r="V427" s="436"/>
      <c r="W427" s="432"/>
      <c r="X427" s="432"/>
      <c r="Y427" s="432"/>
      <c r="Z427" s="432"/>
      <c r="AA427" s="432"/>
      <c r="AB427" s="432"/>
      <c r="AC427" s="432"/>
      <c r="AD427" s="432"/>
      <c r="AE427" s="432"/>
      <c r="AF427" s="432"/>
      <c r="AG427" s="432"/>
      <c r="AH427" s="432"/>
      <c r="AI427" s="432"/>
      <c r="AJ427" s="432"/>
      <c r="AK427" s="432"/>
      <c r="AL427" s="432"/>
      <c r="AM427" s="432"/>
      <c r="AN427" s="432"/>
      <c r="AO427" s="432"/>
      <c r="AP427" s="432"/>
      <c r="AQ427" s="432"/>
      <c r="AR427" s="432"/>
      <c r="AS427" s="432"/>
      <c r="AT427" s="432"/>
      <c r="AU427" s="432"/>
      <c r="AV427" s="432"/>
      <c r="AW427" s="432"/>
      <c r="AX427" s="432"/>
      <c r="AY427" s="432"/>
      <c r="AZ427" s="432"/>
      <c r="BA427" s="432"/>
      <c r="BB427" s="432"/>
      <c r="BC427" s="432"/>
      <c r="BD427" s="432"/>
      <c r="BE427" s="432"/>
      <c r="BF427" s="432"/>
      <c r="BG427" s="432"/>
      <c r="BH427" s="432"/>
      <c r="BI427" s="432"/>
      <c r="BJ427" s="432"/>
      <c r="BK427" s="432"/>
      <c r="BL427" s="432"/>
      <c r="BM427" s="432"/>
      <c r="BN427" s="432"/>
      <c r="BO427" s="432"/>
      <c r="BP427" s="432"/>
      <c r="BQ427" s="432"/>
      <c r="BR427" s="432"/>
      <c r="BS427" s="432"/>
      <c r="BT427" s="432"/>
      <c r="BU427" s="432"/>
      <c r="BV427" s="432"/>
      <c r="BW427" s="432"/>
      <c r="BX427" s="432"/>
      <c r="BY427" s="432"/>
      <c r="BZ427" s="432"/>
      <c r="CA427" s="432"/>
      <c r="CB427" s="432"/>
      <c r="CC427" s="432"/>
      <c r="CD427" s="432"/>
      <c r="CE427" s="432"/>
      <c r="CF427" s="432"/>
      <c r="CG427" s="432"/>
      <c r="CH427" s="432"/>
      <c r="CI427" s="432"/>
      <c r="CJ427" s="432"/>
      <c r="CK427" s="432"/>
      <c r="CL427" s="432"/>
      <c r="CM427" s="432"/>
      <c r="CN427" s="432"/>
      <c r="CO427" s="432"/>
      <c r="CP427" s="432"/>
      <c r="CQ427" s="432"/>
      <c r="CR427" s="432"/>
      <c r="CS427" s="432"/>
      <c r="CT427" s="432"/>
      <c r="CU427" s="432"/>
      <c r="CV427" s="432"/>
      <c r="CW427" s="432"/>
      <c r="CX427" s="432"/>
      <c r="CY427" s="432"/>
      <c r="CZ427" s="432"/>
      <c r="DA427" s="432"/>
      <c r="DB427" s="432"/>
      <c r="DC427" s="432"/>
      <c r="DD427" s="432"/>
      <c r="DE427" s="432"/>
      <c r="DF427" s="432"/>
      <c r="DG427" s="432"/>
      <c r="DH427" s="432"/>
      <c r="DI427" s="432"/>
      <c r="DJ427" s="432"/>
      <c r="DK427" s="432"/>
      <c r="DL427" s="432"/>
      <c r="DM427" s="432"/>
      <c r="DN427" s="432"/>
      <c r="DO427" s="432"/>
      <c r="DP427" s="432"/>
      <c r="DQ427" s="432"/>
      <c r="DR427" s="432"/>
      <c r="DS427" s="432"/>
      <c r="DT427" s="432"/>
      <c r="DU427" s="432"/>
      <c r="DV427" s="432"/>
      <c r="DW427" s="432"/>
      <c r="DX427" s="432"/>
      <c r="DY427" s="432"/>
      <c r="DZ427" s="432"/>
      <c r="EA427" s="432"/>
      <c r="EB427" s="432"/>
      <c r="EC427" s="432"/>
      <c r="ED427" s="432"/>
      <c r="EE427" s="432"/>
      <c r="EF427" s="432"/>
      <c r="EG427" s="432"/>
      <c r="EH427" s="432"/>
      <c r="EI427" s="432"/>
      <c r="EJ427" s="432"/>
      <c r="EK427" s="432"/>
      <c r="EL427" s="432"/>
      <c r="EM427" s="432"/>
      <c r="EN427" s="432"/>
      <c r="EO427" s="432"/>
      <c r="EP427" s="432"/>
      <c r="EQ427" s="432"/>
      <c r="ER427" s="432"/>
      <c r="ES427" s="432"/>
      <c r="ET427" s="432"/>
      <c r="EU427" s="432"/>
      <c r="EV427" s="432"/>
      <c r="EW427" s="432"/>
      <c r="EX427" s="432"/>
      <c r="EY427" s="432"/>
      <c r="EZ427" s="432"/>
      <c r="FA427" s="432"/>
      <c r="FB427" s="432"/>
      <c r="FC427" s="432"/>
      <c r="FD427" s="432"/>
      <c r="FE427" s="432"/>
      <c r="FF427" s="432"/>
      <c r="FG427" s="432"/>
      <c r="FH427" s="432"/>
      <c r="FI427" s="432"/>
      <c r="FJ427" s="432"/>
      <c r="FK427" s="432"/>
      <c r="FL427" s="432"/>
      <c r="FM427" s="432"/>
      <c r="FN427" s="432"/>
      <c r="FO427" s="432"/>
      <c r="FP427" s="432"/>
      <c r="FQ427" s="432"/>
      <c r="FR427" s="432"/>
      <c r="FS427" s="432"/>
      <c r="FT427" s="432"/>
      <c r="FU427" s="432"/>
      <c r="FV427" s="432"/>
      <c r="FW427" s="432"/>
      <c r="FX427" s="432"/>
      <c r="FY427" s="432"/>
      <c r="FZ427" s="432"/>
      <c r="GA427" s="432"/>
      <c r="GB427" s="432"/>
      <c r="GC427" s="432"/>
      <c r="GD427" s="432"/>
      <c r="GE427" s="432"/>
      <c r="GF427" s="432"/>
      <c r="GG427" s="432"/>
      <c r="GH427" s="432"/>
      <c r="GI427" s="432"/>
      <c r="GJ427" s="432"/>
      <c r="GK427" s="432"/>
      <c r="GL427" s="432"/>
      <c r="GM427" s="432"/>
      <c r="GN427" s="432"/>
      <c r="GO427" s="432"/>
      <c r="GP427" s="432"/>
      <c r="GQ427" s="432"/>
      <c r="GR427" s="432"/>
      <c r="GS427" s="432"/>
      <c r="GT427" s="432"/>
      <c r="GU427" s="432"/>
      <c r="GV427" s="432"/>
      <c r="GW427" s="432"/>
      <c r="GX427" s="432"/>
    </row>
    <row r="428" spans="1:206" ht="19.5" hidden="1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831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436"/>
      <c r="R428" s="436"/>
      <c r="S428" s="438"/>
      <c r="T428" s="436"/>
      <c r="U428" s="436"/>
      <c r="V428" s="436"/>
    </row>
    <row r="429" spans="1:206" s="114" customFormat="1" ht="21.75" hidden="1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3"/>
      <c r="P429" s="303"/>
      <c r="Q429" s="436"/>
      <c r="R429" s="436"/>
      <c r="S429" s="438"/>
      <c r="T429" s="436"/>
      <c r="U429" s="436"/>
      <c r="V429" s="436"/>
      <c r="W429" s="432"/>
      <c r="X429" s="432"/>
      <c r="Y429" s="432"/>
      <c r="Z429" s="432"/>
      <c r="AA429" s="432"/>
      <c r="AB429" s="432"/>
      <c r="AC429" s="432"/>
      <c r="AD429" s="432"/>
      <c r="AE429" s="432"/>
      <c r="AF429" s="432"/>
      <c r="AG429" s="432"/>
      <c r="AH429" s="432"/>
      <c r="AI429" s="432"/>
      <c r="AJ429" s="432"/>
      <c r="AK429" s="432"/>
      <c r="AL429" s="432"/>
      <c r="AM429" s="432"/>
      <c r="AN429" s="432"/>
      <c r="AO429" s="432"/>
      <c r="AP429" s="432"/>
      <c r="AQ429" s="432"/>
      <c r="AR429" s="432"/>
      <c r="AS429" s="432"/>
      <c r="AT429" s="432"/>
      <c r="AU429" s="432"/>
      <c r="AV429" s="432"/>
      <c r="AW429" s="432"/>
      <c r="AX429" s="432"/>
      <c r="AY429" s="432"/>
      <c r="AZ429" s="432"/>
      <c r="BA429" s="432"/>
      <c r="BB429" s="432"/>
      <c r="BC429" s="432"/>
      <c r="BD429" s="432"/>
      <c r="BE429" s="432"/>
      <c r="BF429" s="432"/>
      <c r="BG429" s="432"/>
      <c r="BH429" s="432"/>
      <c r="BI429" s="432"/>
      <c r="BJ429" s="432"/>
      <c r="BK429" s="432"/>
      <c r="BL429" s="432"/>
      <c r="BM429" s="432"/>
      <c r="BN429" s="432"/>
      <c r="BO429" s="432"/>
      <c r="BP429" s="432"/>
      <c r="BQ429" s="432"/>
      <c r="BR429" s="432"/>
      <c r="BS429" s="432"/>
      <c r="BT429" s="432"/>
      <c r="BU429" s="432"/>
      <c r="BV429" s="432"/>
      <c r="BW429" s="432"/>
      <c r="BX429" s="432"/>
      <c r="BY429" s="432"/>
      <c r="BZ429" s="432"/>
      <c r="CA429" s="432"/>
      <c r="CB429" s="432"/>
      <c r="CC429" s="432"/>
      <c r="CD429" s="432"/>
      <c r="CE429" s="432"/>
      <c r="CF429" s="432"/>
      <c r="CG429" s="432"/>
      <c r="CH429" s="432"/>
      <c r="CI429" s="432"/>
      <c r="CJ429" s="432"/>
      <c r="CK429" s="432"/>
      <c r="CL429" s="432"/>
      <c r="CM429" s="432"/>
      <c r="CN429" s="432"/>
      <c r="CO429" s="432"/>
      <c r="CP429" s="432"/>
      <c r="CQ429" s="432"/>
      <c r="CR429" s="432"/>
      <c r="CS429" s="432"/>
      <c r="CT429" s="432"/>
      <c r="CU429" s="432"/>
      <c r="CV429" s="432"/>
      <c r="CW429" s="432"/>
      <c r="CX429" s="432"/>
      <c r="CY429" s="432"/>
      <c r="CZ429" s="432"/>
      <c r="DA429" s="432"/>
      <c r="DB429" s="432"/>
      <c r="DC429" s="432"/>
      <c r="DD429" s="432"/>
      <c r="DE429" s="432"/>
      <c r="DF429" s="432"/>
      <c r="DG429" s="432"/>
      <c r="DH429" s="432"/>
      <c r="DI429" s="432"/>
      <c r="DJ429" s="432"/>
      <c r="DK429" s="432"/>
      <c r="DL429" s="432"/>
      <c r="DM429" s="432"/>
      <c r="DN429" s="432"/>
      <c r="DO429" s="432"/>
      <c r="DP429" s="432"/>
      <c r="DQ429" s="432"/>
      <c r="DR429" s="432"/>
      <c r="DS429" s="432"/>
      <c r="DT429" s="432"/>
      <c r="DU429" s="432"/>
      <c r="DV429" s="432"/>
      <c r="DW429" s="432"/>
      <c r="DX429" s="432"/>
      <c r="DY429" s="432"/>
      <c r="DZ429" s="432"/>
      <c r="EA429" s="432"/>
      <c r="EB429" s="432"/>
      <c r="EC429" s="432"/>
      <c r="ED429" s="432"/>
      <c r="EE429" s="432"/>
      <c r="EF429" s="432"/>
      <c r="EG429" s="432"/>
      <c r="EH429" s="432"/>
      <c r="EI429" s="432"/>
      <c r="EJ429" s="432"/>
      <c r="EK429" s="432"/>
      <c r="EL429" s="432"/>
      <c r="EM429" s="432"/>
      <c r="EN429" s="432"/>
      <c r="EO429" s="432"/>
      <c r="EP429" s="432"/>
      <c r="EQ429" s="432"/>
      <c r="ER429" s="432"/>
      <c r="ES429" s="432"/>
      <c r="ET429" s="432"/>
      <c r="EU429" s="432"/>
      <c r="EV429" s="432"/>
      <c r="EW429" s="432"/>
      <c r="EX429" s="432"/>
      <c r="EY429" s="432"/>
      <c r="EZ429" s="432"/>
      <c r="FA429" s="432"/>
      <c r="FB429" s="432"/>
      <c r="FC429" s="432"/>
      <c r="FD429" s="432"/>
      <c r="FE429" s="432"/>
      <c r="FF429" s="432"/>
      <c r="FG429" s="432"/>
      <c r="FH429" s="432"/>
      <c r="FI429" s="432"/>
      <c r="FJ429" s="432"/>
      <c r="FK429" s="432"/>
      <c r="FL429" s="432"/>
      <c r="FM429" s="432"/>
      <c r="FN429" s="432"/>
      <c r="FO429" s="432"/>
      <c r="FP429" s="432"/>
      <c r="FQ429" s="432"/>
      <c r="FR429" s="432"/>
      <c r="FS429" s="432"/>
      <c r="FT429" s="432"/>
      <c r="FU429" s="432"/>
      <c r="FV429" s="432"/>
      <c r="FW429" s="432"/>
      <c r="FX429" s="432"/>
      <c r="FY429" s="432"/>
      <c r="FZ429" s="432"/>
      <c r="GA429" s="432"/>
      <c r="GB429" s="432"/>
      <c r="GC429" s="432"/>
      <c r="GD429" s="432"/>
      <c r="GE429" s="432"/>
      <c r="GF429" s="432"/>
      <c r="GG429" s="432"/>
      <c r="GH429" s="432"/>
      <c r="GI429" s="432"/>
      <c r="GJ429" s="432"/>
      <c r="GK429" s="432"/>
      <c r="GL429" s="432"/>
      <c r="GM429" s="432"/>
      <c r="GN429" s="432"/>
      <c r="GO429" s="432"/>
      <c r="GP429" s="432"/>
      <c r="GQ429" s="432"/>
      <c r="GR429" s="432"/>
      <c r="GS429" s="432"/>
      <c r="GT429" s="432"/>
      <c r="GU429" s="432"/>
      <c r="GV429" s="432"/>
      <c r="GW429" s="432"/>
      <c r="GX429" s="432"/>
    </row>
    <row r="430" spans="1:206" ht="27" hidden="1">
      <c r="A430" s="121" t="str">
        <f t="shared" si="80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436"/>
      <c r="R430" s="436"/>
      <c r="S430" s="438"/>
      <c r="T430" s="436"/>
      <c r="U430" s="436"/>
      <c r="V430" s="436"/>
    </row>
    <row r="431" spans="1:206" ht="25.5" hidden="1">
      <c r="A431" s="121" t="str">
        <f t="shared" si="80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2">O431+P431</f>
        <v>0</v>
      </c>
      <c r="O431" s="303"/>
      <c r="P431" s="303"/>
      <c r="Q431" s="436"/>
      <c r="R431" s="436"/>
      <c r="S431" s="438"/>
      <c r="T431" s="436"/>
      <c r="U431" s="436"/>
      <c r="V431" s="436"/>
    </row>
    <row r="432" spans="1:206" hidden="1">
      <c r="A432" s="121" t="str">
        <f t="shared" si="80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2"/>
        <v>0</v>
      </c>
      <c r="O432" s="182"/>
      <c r="P432" s="182"/>
      <c r="Q432" s="436"/>
      <c r="R432" s="436"/>
      <c r="S432" s="438"/>
      <c r="T432" s="436"/>
      <c r="U432" s="436"/>
      <c r="V432" s="436"/>
    </row>
    <row r="433" spans="1:206" ht="54" hidden="1">
      <c r="A433" s="121" t="str">
        <f t="shared" si="80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46" t="s">
        <v>832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436"/>
      <c r="R433" s="436"/>
      <c r="S433" s="438"/>
      <c r="T433" s="436"/>
      <c r="U433" s="436"/>
      <c r="V433" s="436"/>
    </row>
    <row r="434" spans="1:206" ht="25.5" hidden="1">
      <c r="A434" s="121" t="str">
        <f t="shared" si="80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2"/>
        <v>0</v>
      </c>
      <c r="O434" s="182"/>
      <c r="P434" s="182"/>
      <c r="Q434" s="436"/>
      <c r="R434" s="436"/>
      <c r="S434" s="438"/>
      <c r="T434" s="436"/>
      <c r="U434" s="436"/>
      <c r="V434" s="436"/>
    </row>
    <row r="435" spans="1:206" s="114" customFormat="1" hidden="1">
      <c r="A435" s="121" t="str">
        <f t="shared" si="80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2"/>
        <v>0</v>
      </c>
      <c r="O435" s="306"/>
      <c r="P435" s="306"/>
      <c r="Q435" s="436"/>
      <c r="R435" s="436"/>
      <c r="S435" s="438"/>
      <c r="T435" s="436"/>
      <c r="U435" s="436"/>
      <c r="V435" s="436"/>
      <c r="W435" s="432"/>
      <c r="X435" s="432"/>
      <c r="Y435" s="432"/>
      <c r="Z435" s="432"/>
      <c r="AA435" s="432"/>
      <c r="AB435" s="432"/>
      <c r="AC435" s="432"/>
      <c r="AD435" s="432"/>
      <c r="AE435" s="432"/>
      <c r="AF435" s="432"/>
      <c r="AG435" s="432"/>
      <c r="AH435" s="432"/>
      <c r="AI435" s="432"/>
      <c r="AJ435" s="432"/>
      <c r="AK435" s="432"/>
      <c r="AL435" s="432"/>
      <c r="AM435" s="432"/>
      <c r="AN435" s="432"/>
      <c r="AO435" s="432"/>
      <c r="AP435" s="432"/>
      <c r="AQ435" s="432"/>
      <c r="AR435" s="432"/>
      <c r="AS435" s="432"/>
      <c r="AT435" s="432"/>
      <c r="AU435" s="432"/>
      <c r="AV435" s="432"/>
      <c r="AW435" s="432"/>
      <c r="AX435" s="432"/>
      <c r="AY435" s="432"/>
      <c r="AZ435" s="432"/>
      <c r="BA435" s="432"/>
      <c r="BB435" s="432"/>
      <c r="BC435" s="432"/>
      <c r="BD435" s="432"/>
      <c r="BE435" s="432"/>
      <c r="BF435" s="432"/>
      <c r="BG435" s="432"/>
      <c r="BH435" s="432"/>
      <c r="BI435" s="432"/>
      <c r="BJ435" s="432"/>
      <c r="BK435" s="432"/>
      <c r="BL435" s="432"/>
      <c r="BM435" s="432"/>
      <c r="BN435" s="432"/>
      <c r="BO435" s="432"/>
      <c r="BP435" s="432"/>
      <c r="BQ435" s="432"/>
      <c r="BR435" s="432"/>
      <c r="BS435" s="432"/>
      <c r="BT435" s="432"/>
      <c r="BU435" s="432"/>
      <c r="BV435" s="432"/>
      <c r="BW435" s="432"/>
      <c r="BX435" s="432"/>
      <c r="BY435" s="432"/>
      <c r="BZ435" s="432"/>
      <c r="CA435" s="432"/>
      <c r="CB435" s="432"/>
      <c r="CC435" s="432"/>
      <c r="CD435" s="432"/>
      <c r="CE435" s="432"/>
      <c r="CF435" s="432"/>
      <c r="CG435" s="432"/>
      <c r="CH435" s="432"/>
      <c r="CI435" s="432"/>
      <c r="CJ435" s="432"/>
      <c r="CK435" s="432"/>
      <c r="CL435" s="432"/>
      <c r="CM435" s="432"/>
      <c r="CN435" s="432"/>
      <c r="CO435" s="432"/>
      <c r="CP435" s="432"/>
      <c r="CQ435" s="432"/>
      <c r="CR435" s="432"/>
      <c r="CS435" s="432"/>
      <c r="CT435" s="432"/>
      <c r="CU435" s="432"/>
      <c r="CV435" s="432"/>
      <c r="CW435" s="432"/>
      <c r="CX435" s="432"/>
      <c r="CY435" s="432"/>
      <c r="CZ435" s="432"/>
      <c r="DA435" s="432"/>
      <c r="DB435" s="432"/>
      <c r="DC435" s="432"/>
      <c r="DD435" s="432"/>
      <c r="DE435" s="432"/>
      <c r="DF435" s="432"/>
      <c r="DG435" s="432"/>
      <c r="DH435" s="432"/>
      <c r="DI435" s="432"/>
      <c r="DJ435" s="432"/>
      <c r="DK435" s="432"/>
      <c r="DL435" s="432"/>
      <c r="DM435" s="432"/>
      <c r="DN435" s="432"/>
      <c r="DO435" s="432"/>
      <c r="DP435" s="432"/>
      <c r="DQ435" s="432"/>
      <c r="DR435" s="432"/>
      <c r="DS435" s="432"/>
      <c r="DT435" s="432"/>
      <c r="DU435" s="432"/>
      <c r="DV435" s="432"/>
      <c r="DW435" s="432"/>
      <c r="DX435" s="432"/>
      <c r="DY435" s="432"/>
      <c r="DZ435" s="432"/>
      <c r="EA435" s="432"/>
      <c r="EB435" s="432"/>
      <c r="EC435" s="432"/>
      <c r="ED435" s="432"/>
      <c r="EE435" s="432"/>
      <c r="EF435" s="432"/>
      <c r="EG435" s="432"/>
      <c r="EH435" s="432"/>
      <c r="EI435" s="432"/>
      <c r="EJ435" s="432"/>
      <c r="EK435" s="432"/>
      <c r="EL435" s="432"/>
      <c r="EM435" s="432"/>
      <c r="EN435" s="432"/>
      <c r="EO435" s="432"/>
      <c r="EP435" s="432"/>
      <c r="EQ435" s="432"/>
      <c r="ER435" s="432"/>
      <c r="ES435" s="432"/>
      <c r="ET435" s="432"/>
      <c r="EU435" s="432"/>
      <c r="EV435" s="432"/>
      <c r="EW435" s="432"/>
      <c r="EX435" s="432"/>
      <c r="EY435" s="432"/>
      <c r="EZ435" s="432"/>
      <c r="FA435" s="432"/>
      <c r="FB435" s="432"/>
      <c r="FC435" s="432"/>
      <c r="FD435" s="432"/>
      <c r="FE435" s="432"/>
      <c r="FF435" s="432"/>
      <c r="FG435" s="432"/>
      <c r="FH435" s="432"/>
      <c r="FI435" s="432"/>
      <c r="FJ435" s="432"/>
      <c r="FK435" s="432"/>
      <c r="FL435" s="432"/>
      <c r="FM435" s="432"/>
      <c r="FN435" s="432"/>
      <c r="FO435" s="432"/>
      <c r="FP435" s="432"/>
      <c r="FQ435" s="432"/>
      <c r="FR435" s="432"/>
      <c r="FS435" s="432"/>
      <c r="FT435" s="432"/>
      <c r="FU435" s="432"/>
      <c r="FV435" s="432"/>
      <c r="FW435" s="432"/>
      <c r="FX435" s="432"/>
      <c r="FY435" s="432"/>
      <c r="FZ435" s="432"/>
      <c r="GA435" s="432"/>
      <c r="GB435" s="432"/>
      <c r="GC435" s="432"/>
      <c r="GD435" s="432"/>
      <c r="GE435" s="432"/>
      <c r="GF435" s="432"/>
      <c r="GG435" s="432"/>
      <c r="GH435" s="432"/>
      <c r="GI435" s="432"/>
      <c r="GJ435" s="432"/>
      <c r="GK435" s="432"/>
      <c r="GL435" s="432"/>
      <c r="GM435" s="432"/>
      <c r="GN435" s="432"/>
      <c r="GO435" s="432"/>
      <c r="GP435" s="432"/>
      <c r="GQ435" s="432"/>
      <c r="GR435" s="432"/>
      <c r="GS435" s="432"/>
      <c r="GT435" s="432"/>
      <c r="GU435" s="432"/>
      <c r="GV435" s="432"/>
      <c r="GW435" s="432"/>
      <c r="GX435" s="432"/>
    </row>
    <row r="436" spans="1:206" hidden="1">
      <c r="A436" s="121" t="str">
        <f t="shared" si="80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2"/>
        <v>0</v>
      </c>
      <c r="O436" s="182"/>
      <c r="P436" s="182"/>
      <c r="Q436" s="436"/>
      <c r="R436" s="436"/>
      <c r="S436" s="438"/>
      <c r="T436" s="436"/>
      <c r="U436" s="436"/>
      <c r="V436" s="436"/>
    </row>
    <row r="437" spans="1:206" ht="54" hidden="1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436"/>
      <c r="R437" s="436"/>
      <c r="S437" s="438"/>
      <c r="T437" s="436"/>
      <c r="U437" s="436"/>
      <c r="V437" s="436"/>
    </row>
    <row r="438" spans="1:206" s="169" customFormat="1" hidden="1">
      <c r="A438" s="121" t="str">
        <f t="shared" si="80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2"/>
        <v>0</v>
      </c>
      <c r="O438" s="306"/>
      <c r="P438" s="306"/>
      <c r="Q438" s="436"/>
      <c r="R438" s="436"/>
      <c r="S438" s="438"/>
      <c r="T438" s="436"/>
      <c r="U438" s="436"/>
      <c r="V438" s="436"/>
      <c r="W438" s="432"/>
      <c r="X438" s="432"/>
      <c r="Y438" s="432"/>
      <c r="Z438" s="432"/>
      <c r="AA438" s="432"/>
      <c r="AB438" s="432"/>
      <c r="AC438" s="432"/>
      <c r="AD438" s="432"/>
      <c r="AE438" s="432"/>
      <c r="AF438" s="432"/>
      <c r="AG438" s="432"/>
      <c r="AH438" s="432"/>
      <c r="AI438" s="432"/>
      <c r="AJ438" s="432"/>
      <c r="AK438" s="432"/>
      <c r="AL438" s="432"/>
      <c r="AM438" s="432"/>
      <c r="AN438" s="432"/>
      <c r="AO438" s="432"/>
      <c r="AP438" s="432"/>
      <c r="AQ438" s="432"/>
      <c r="AR438" s="432"/>
      <c r="AS438" s="432"/>
      <c r="AT438" s="432"/>
      <c r="AU438" s="432"/>
      <c r="AV438" s="432"/>
      <c r="AW438" s="432"/>
      <c r="AX438" s="432"/>
      <c r="AY438" s="432"/>
      <c r="AZ438" s="432"/>
      <c r="BA438" s="432"/>
      <c r="BB438" s="432"/>
      <c r="BC438" s="432"/>
      <c r="BD438" s="432"/>
      <c r="BE438" s="432"/>
      <c r="BF438" s="432"/>
      <c r="BG438" s="432"/>
      <c r="BH438" s="432"/>
      <c r="BI438" s="432"/>
      <c r="BJ438" s="432"/>
      <c r="BK438" s="432"/>
      <c r="BL438" s="432"/>
      <c r="BM438" s="432"/>
      <c r="BN438" s="432"/>
      <c r="BO438" s="432"/>
      <c r="BP438" s="432"/>
      <c r="BQ438" s="432"/>
      <c r="BR438" s="432"/>
      <c r="BS438" s="432"/>
      <c r="BT438" s="432"/>
      <c r="BU438" s="432"/>
      <c r="BV438" s="432"/>
      <c r="BW438" s="432"/>
      <c r="BX438" s="432"/>
      <c r="BY438" s="432"/>
      <c r="BZ438" s="432"/>
      <c r="CA438" s="432"/>
      <c r="CB438" s="432"/>
      <c r="CC438" s="432"/>
      <c r="CD438" s="432"/>
      <c r="CE438" s="432"/>
      <c r="CF438" s="432"/>
      <c r="CG438" s="432"/>
      <c r="CH438" s="432"/>
      <c r="CI438" s="432"/>
      <c r="CJ438" s="432"/>
      <c r="CK438" s="432"/>
      <c r="CL438" s="432"/>
      <c r="CM438" s="432"/>
      <c r="CN438" s="432"/>
      <c r="CO438" s="432"/>
      <c r="CP438" s="432"/>
      <c r="CQ438" s="432"/>
      <c r="CR438" s="432"/>
      <c r="CS438" s="432"/>
      <c r="CT438" s="432"/>
      <c r="CU438" s="432"/>
      <c r="CV438" s="432"/>
      <c r="CW438" s="432"/>
      <c r="CX438" s="432"/>
      <c r="CY438" s="432"/>
      <c r="CZ438" s="432"/>
      <c r="DA438" s="432"/>
      <c r="DB438" s="432"/>
      <c r="DC438" s="432"/>
      <c r="DD438" s="432"/>
      <c r="DE438" s="432"/>
      <c r="DF438" s="432"/>
      <c r="DG438" s="432"/>
      <c r="DH438" s="432"/>
      <c r="DI438" s="432"/>
      <c r="DJ438" s="432"/>
      <c r="DK438" s="432"/>
      <c r="DL438" s="432"/>
      <c r="DM438" s="432"/>
      <c r="DN438" s="432"/>
      <c r="DO438" s="432"/>
      <c r="DP438" s="432"/>
      <c r="DQ438" s="432"/>
      <c r="DR438" s="432"/>
      <c r="DS438" s="432"/>
      <c r="DT438" s="432"/>
      <c r="DU438" s="432"/>
      <c r="DV438" s="432"/>
      <c r="DW438" s="432"/>
      <c r="DX438" s="432"/>
      <c r="DY438" s="432"/>
      <c r="DZ438" s="432"/>
      <c r="EA438" s="432"/>
      <c r="EB438" s="432"/>
      <c r="EC438" s="432"/>
      <c r="ED438" s="432"/>
      <c r="EE438" s="432"/>
      <c r="EF438" s="432"/>
      <c r="EG438" s="432"/>
      <c r="EH438" s="432"/>
      <c r="EI438" s="432"/>
      <c r="EJ438" s="432"/>
      <c r="EK438" s="432"/>
      <c r="EL438" s="432"/>
      <c r="EM438" s="432"/>
      <c r="EN438" s="432"/>
      <c r="EO438" s="432"/>
      <c r="EP438" s="432"/>
      <c r="EQ438" s="432"/>
      <c r="ER438" s="432"/>
      <c r="ES438" s="432"/>
      <c r="ET438" s="432"/>
      <c r="EU438" s="432"/>
      <c r="EV438" s="432"/>
      <c r="EW438" s="432"/>
      <c r="EX438" s="432"/>
      <c r="EY438" s="432"/>
      <c r="EZ438" s="432"/>
      <c r="FA438" s="432"/>
      <c r="FB438" s="432"/>
      <c r="FC438" s="432"/>
      <c r="FD438" s="432"/>
      <c r="FE438" s="432"/>
      <c r="FF438" s="432"/>
      <c r="FG438" s="432"/>
      <c r="FH438" s="432"/>
      <c r="FI438" s="432"/>
      <c r="FJ438" s="432"/>
      <c r="FK438" s="432"/>
      <c r="FL438" s="432"/>
      <c r="FM438" s="432"/>
      <c r="FN438" s="432"/>
      <c r="FO438" s="432"/>
      <c r="FP438" s="432"/>
      <c r="FQ438" s="432"/>
      <c r="FR438" s="432"/>
      <c r="FS438" s="432"/>
      <c r="FT438" s="432"/>
      <c r="FU438" s="432"/>
      <c r="FV438" s="432"/>
      <c r="FW438" s="432"/>
      <c r="FX438" s="432"/>
      <c r="FY438" s="432"/>
      <c r="FZ438" s="432"/>
      <c r="GA438" s="432"/>
      <c r="GB438" s="432"/>
      <c r="GC438" s="432"/>
      <c r="GD438" s="432"/>
      <c r="GE438" s="432"/>
      <c r="GF438" s="432"/>
      <c r="GG438" s="432"/>
      <c r="GH438" s="432"/>
      <c r="GI438" s="432"/>
      <c r="GJ438" s="432"/>
      <c r="GK438" s="432"/>
      <c r="GL438" s="432"/>
      <c r="GM438" s="432"/>
      <c r="GN438" s="432"/>
      <c r="GO438" s="432"/>
      <c r="GP438" s="432"/>
      <c r="GQ438" s="432"/>
      <c r="GR438" s="432"/>
      <c r="GS438" s="432"/>
      <c r="GT438" s="432"/>
      <c r="GU438" s="432"/>
      <c r="GV438" s="432"/>
      <c r="GW438" s="432"/>
      <c r="GX438" s="432"/>
    </row>
    <row r="439" spans="1:206" ht="67.5" hidden="1">
      <c r="A439" s="121" t="str">
        <f t="shared" si="80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739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436"/>
      <c r="R439" s="436"/>
      <c r="S439" s="438"/>
      <c r="T439" s="436"/>
      <c r="U439" s="436"/>
      <c r="V439" s="436"/>
    </row>
    <row r="440" spans="1:206" s="155" customFormat="1" hidden="1">
      <c r="A440" s="121" t="str">
        <f t="shared" si="80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2"/>
        <v>0</v>
      </c>
      <c r="O440" s="306"/>
      <c r="P440" s="306"/>
      <c r="Q440" s="436"/>
      <c r="R440" s="436"/>
      <c r="S440" s="438"/>
      <c r="T440" s="436"/>
      <c r="U440" s="436"/>
      <c r="V440" s="436"/>
      <c r="W440" s="432"/>
      <c r="X440" s="432"/>
      <c r="Y440" s="432"/>
      <c r="Z440" s="432"/>
      <c r="AA440" s="432"/>
      <c r="AB440" s="432"/>
      <c r="AC440" s="432"/>
      <c r="AD440" s="432"/>
      <c r="AE440" s="432"/>
      <c r="AF440" s="432"/>
      <c r="AG440" s="432"/>
      <c r="AH440" s="432"/>
      <c r="AI440" s="432"/>
      <c r="AJ440" s="432"/>
      <c r="AK440" s="432"/>
      <c r="AL440" s="432"/>
      <c r="AM440" s="432"/>
      <c r="AN440" s="432"/>
      <c r="AO440" s="432"/>
      <c r="AP440" s="432"/>
      <c r="AQ440" s="432"/>
      <c r="AR440" s="432"/>
      <c r="AS440" s="432"/>
      <c r="AT440" s="432"/>
      <c r="AU440" s="432"/>
      <c r="AV440" s="432"/>
      <c r="AW440" s="432"/>
      <c r="AX440" s="432"/>
      <c r="AY440" s="432"/>
      <c r="AZ440" s="432"/>
      <c r="BA440" s="432"/>
      <c r="BB440" s="432"/>
      <c r="BC440" s="432"/>
      <c r="BD440" s="432"/>
      <c r="BE440" s="432"/>
      <c r="BF440" s="432"/>
      <c r="BG440" s="432"/>
      <c r="BH440" s="432"/>
      <c r="BI440" s="432"/>
      <c r="BJ440" s="432"/>
      <c r="BK440" s="432"/>
      <c r="BL440" s="432"/>
      <c r="BM440" s="432"/>
      <c r="BN440" s="432"/>
      <c r="BO440" s="432"/>
      <c r="BP440" s="432"/>
      <c r="BQ440" s="432"/>
      <c r="BR440" s="432"/>
      <c r="BS440" s="432"/>
      <c r="BT440" s="432"/>
      <c r="BU440" s="432"/>
      <c r="BV440" s="432"/>
      <c r="BW440" s="432"/>
      <c r="BX440" s="432"/>
      <c r="BY440" s="432"/>
      <c r="BZ440" s="432"/>
      <c r="CA440" s="432"/>
      <c r="CB440" s="432"/>
      <c r="CC440" s="432"/>
      <c r="CD440" s="432"/>
      <c r="CE440" s="432"/>
      <c r="CF440" s="432"/>
      <c r="CG440" s="432"/>
      <c r="CH440" s="432"/>
      <c r="CI440" s="432"/>
      <c r="CJ440" s="432"/>
      <c r="CK440" s="432"/>
      <c r="CL440" s="432"/>
      <c r="CM440" s="432"/>
      <c r="CN440" s="432"/>
      <c r="CO440" s="432"/>
      <c r="CP440" s="432"/>
      <c r="CQ440" s="432"/>
      <c r="CR440" s="432"/>
      <c r="CS440" s="432"/>
      <c r="CT440" s="432"/>
      <c r="CU440" s="432"/>
      <c r="CV440" s="432"/>
      <c r="CW440" s="432"/>
      <c r="CX440" s="432"/>
      <c r="CY440" s="432"/>
      <c r="CZ440" s="432"/>
      <c r="DA440" s="432"/>
      <c r="DB440" s="432"/>
      <c r="DC440" s="432"/>
      <c r="DD440" s="432"/>
      <c r="DE440" s="432"/>
      <c r="DF440" s="432"/>
      <c r="DG440" s="432"/>
      <c r="DH440" s="432"/>
      <c r="DI440" s="432"/>
      <c r="DJ440" s="432"/>
      <c r="DK440" s="432"/>
      <c r="DL440" s="432"/>
      <c r="DM440" s="432"/>
      <c r="DN440" s="432"/>
      <c r="DO440" s="432"/>
      <c r="DP440" s="432"/>
      <c r="DQ440" s="432"/>
      <c r="DR440" s="432"/>
      <c r="DS440" s="432"/>
      <c r="DT440" s="432"/>
      <c r="DU440" s="432"/>
      <c r="DV440" s="432"/>
      <c r="DW440" s="432"/>
      <c r="DX440" s="432"/>
      <c r="DY440" s="432"/>
      <c r="DZ440" s="432"/>
      <c r="EA440" s="432"/>
      <c r="EB440" s="432"/>
      <c r="EC440" s="432"/>
      <c r="ED440" s="432"/>
      <c r="EE440" s="432"/>
      <c r="EF440" s="432"/>
      <c r="EG440" s="432"/>
      <c r="EH440" s="432"/>
      <c r="EI440" s="432"/>
      <c r="EJ440" s="432"/>
      <c r="EK440" s="432"/>
      <c r="EL440" s="432"/>
      <c r="EM440" s="432"/>
      <c r="EN440" s="432"/>
      <c r="EO440" s="432"/>
      <c r="EP440" s="432"/>
      <c r="EQ440" s="432"/>
      <c r="ER440" s="432"/>
      <c r="ES440" s="432"/>
      <c r="ET440" s="432"/>
      <c r="EU440" s="432"/>
      <c r="EV440" s="432"/>
      <c r="EW440" s="432"/>
      <c r="EX440" s="432"/>
      <c r="EY440" s="432"/>
      <c r="EZ440" s="432"/>
      <c r="FA440" s="432"/>
      <c r="FB440" s="432"/>
      <c r="FC440" s="432"/>
      <c r="FD440" s="432"/>
      <c r="FE440" s="432"/>
      <c r="FF440" s="432"/>
      <c r="FG440" s="432"/>
      <c r="FH440" s="432"/>
      <c r="FI440" s="432"/>
      <c r="FJ440" s="432"/>
      <c r="FK440" s="432"/>
      <c r="FL440" s="432"/>
      <c r="FM440" s="432"/>
      <c r="FN440" s="432"/>
      <c r="FO440" s="432"/>
      <c r="FP440" s="432"/>
      <c r="FQ440" s="432"/>
      <c r="FR440" s="432"/>
      <c r="FS440" s="432"/>
      <c r="FT440" s="432"/>
      <c r="FU440" s="432"/>
      <c r="FV440" s="432"/>
      <c r="FW440" s="432"/>
      <c r="FX440" s="432"/>
      <c r="FY440" s="432"/>
      <c r="FZ440" s="432"/>
      <c r="GA440" s="432"/>
      <c r="GB440" s="432"/>
      <c r="GC440" s="432"/>
      <c r="GD440" s="432"/>
      <c r="GE440" s="432"/>
      <c r="GF440" s="432"/>
      <c r="GG440" s="432"/>
      <c r="GH440" s="432"/>
      <c r="GI440" s="432"/>
      <c r="GJ440" s="432"/>
      <c r="GK440" s="432"/>
      <c r="GL440" s="432"/>
      <c r="GM440" s="432"/>
      <c r="GN440" s="432"/>
      <c r="GO440" s="432"/>
      <c r="GP440" s="432"/>
      <c r="GQ440" s="432"/>
      <c r="GR440" s="432"/>
      <c r="GS440" s="432"/>
      <c r="GT440" s="432"/>
      <c r="GU440" s="432"/>
      <c r="GV440" s="432"/>
      <c r="GW440" s="432"/>
      <c r="GX440" s="432"/>
    </row>
    <row r="441" spans="1:206" ht="27" hidden="1">
      <c r="A441" s="121" t="str">
        <f t="shared" si="80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436"/>
      <c r="R441" s="436"/>
      <c r="S441" s="438"/>
      <c r="T441" s="436"/>
      <c r="U441" s="436"/>
      <c r="V441" s="436"/>
    </row>
    <row r="442" spans="1:206" s="114" customFormat="1" hidden="1">
      <c r="A442" s="121" t="str">
        <f t="shared" si="80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436"/>
      <c r="R442" s="436"/>
      <c r="S442" s="438"/>
      <c r="T442" s="436"/>
      <c r="U442" s="436"/>
      <c r="V442" s="436"/>
      <c r="W442" s="432"/>
      <c r="X442" s="432"/>
      <c r="Y442" s="432"/>
      <c r="Z442" s="432"/>
      <c r="AA442" s="432"/>
      <c r="AB442" s="432"/>
      <c r="AC442" s="432"/>
      <c r="AD442" s="432"/>
      <c r="AE442" s="432"/>
      <c r="AF442" s="432"/>
      <c r="AG442" s="432"/>
      <c r="AH442" s="432"/>
      <c r="AI442" s="432"/>
      <c r="AJ442" s="432"/>
      <c r="AK442" s="432"/>
      <c r="AL442" s="432"/>
      <c r="AM442" s="432"/>
      <c r="AN442" s="432"/>
      <c r="AO442" s="432"/>
      <c r="AP442" s="432"/>
      <c r="AQ442" s="432"/>
      <c r="AR442" s="432"/>
      <c r="AS442" s="432"/>
      <c r="AT442" s="432"/>
      <c r="AU442" s="432"/>
      <c r="AV442" s="432"/>
      <c r="AW442" s="432"/>
      <c r="AX442" s="432"/>
      <c r="AY442" s="432"/>
      <c r="AZ442" s="432"/>
      <c r="BA442" s="432"/>
      <c r="BB442" s="432"/>
      <c r="BC442" s="432"/>
      <c r="BD442" s="432"/>
      <c r="BE442" s="432"/>
      <c r="BF442" s="432"/>
      <c r="BG442" s="432"/>
      <c r="BH442" s="432"/>
      <c r="BI442" s="432"/>
      <c r="BJ442" s="432"/>
      <c r="BK442" s="432"/>
      <c r="BL442" s="432"/>
      <c r="BM442" s="432"/>
      <c r="BN442" s="432"/>
      <c r="BO442" s="432"/>
      <c r="BP442" s="432"/>
      <c r="BQ442" s="432"/>
      <c r="BR442" s="432"/>
      <c r="BS442" s="432"/>
      <c r="BT442" s="432"/>
      <c r="BU442" s="432"/>
      <c r="BV442" s="432"/>
      <c r="BW442" s="432"/>
      <c r="BX442" s="432"/>
      <c r="BY442" s="432"/>
      <c r="BZ442" s="432"/>
      <c r="CA442" s="432"/>
      <c r="CB442" s="432"/>
      <c r="CC442" s="432"/>
      <c r="CD442" s="432"/>
      <c r="CE442" s="432"/>
      <c r="CF442" s="432"/>
      <c r="CG442" s="432"/>
      <c r="CH442" s="432"/>
      <c r="CI442" s="432"/>
      <c r="CJ442" s="432"/>
      <c r="CK442" s="432"/>
      <c r="CL442" s="432"/>
      <c r="CM442" s="432"/>
      <c r="CN442" s="432"/>
      <c r="CO442" s="432"/>
      <c r="CP442" s="432"/>
      <c r="CQ442" s="432"/>
      <c r="CR442" s="432"/>
      <c r="CS442" s="432"/>
      <c r="CT442" s="432"/>
      <c r="CU442" s="432"/>
      <c r="CV442" s="432"/>
      <c r="CW442" s="432"/>
      <c r="CX442" s="432"/>
      <c r="CY442" s="432"/>
      <c r="CZ442" s="432"/>
      <c r="DA442" s="432"/>
      <c r="DB442" s="432"/>
      <c r="DC442" s="432"/>
      <c r="DD442" s="432"/>
      <c r="DE442" s="432"/>
      <c r="DF442" s="432"/>
      <c r="DG442" s="432"/>
      <c r="DH442" s="432"/>
      <c r="DI442" s="432"/>
      <c r="DJ442" s="432"/>
      <c r="DK442" s="432"/>
      <c r="DL442" s="432"/>
      <c r="DM442" s="432"/>
      <c r="DN442" s="432"/>
      <c r="DO442" s="432"/>
      <c r="DP442" s="432"/>
      <c r="DQ442" s="432"/>
      <c r="DR442" s="432"/>
      <c r="DS442" s="432"/>
      <c r="DT442" s="432"/>
      <c r="DU442" s="432"/>
      <c r="DV442" s="432"/>
      <c r="DW442" s="432"/>
      <c r="DX442" s="432"/>
      <c r="DY442" s="432"/>
      <c r="DZ442" s="432"/>
      <c r="EA442" s="432"/>
      <c r="EB442" s="432"/>
      <c r="EC442" s="432"/>
      <c r="ED442" s="432"/>
      <c r="EE442" s="432"/>
      <c r="EF442" s="432"/>
      <c r="EG442" s="432"/>
      <c r="EH442" s="432"/>
      <c r="EI442" s="432"/>
      <c r="EJ442" s="432"/>
      <c r="EK442" s="432"/>
      <c r="EL442" s="432"/>
      <c r="EM442" s="432"/>
      <c r="EN442" s="432"/>
      <c r="EO442" s="432"/>
      <c r="EP442" s="432"/>
      <c r="EQ442" s="432"/>
      <c r="ER442" s="432"/>
      <c r="ES442" s="432"/>
      <c r="ET442" s="432"/>
      <c r="EU442" s="432"/>
      <c r="EV442" s="432"/>
      <c r="EW442" s="432"/>
      <c r="EX442" s="432"/>
      <c r="EY442" s="432"/>
      <c r="EZ442" s="432"/>
      <c r="FA442" s="432"/>
      <c r="FB442" s="432"/>
      <c r="FC442" s="432"/>
      <c r="FD442" s="432"/>
      <c r="FE442" s="432"/>
      <c r="FF442" s="432"/>
      <c r="FG442" s="432"/>
      <c r="FH442" s="432"/>
      <c r="FI442" s="432"/>
      <c r="FJ442" s="432"/>
      <c r="FK442" s="432"/>
      <c r="FL442" s="432"/>
      <c r="FM442" s="432"/>
      <c r="FN442" s="432"/>
      <c r="FO442" s="432"/>
      <c r="FP442" s="432"/>
      <c r="FQ442" s="432"/>
      <c r="FR442" s="432"/>
      <c r="FS442" s="432"/>
      <c r="FT442" s="432"/>
      <c r="FU442" s="432"/>
      <c r="FV442" s="432"/>
      <c r="FW442" s="432"/>
      <c r="FX442" s="432"/>
      <c r="FY442" s="432"/>
      <c r="FZ442" s="432"/>
      <c r="GA442" s="432"/>
      <c r="GB442" s="432"/>
      <c r="GC442" s="432"/>
      <c r="GD442" s="432"/>
      <c r="GE442" s="432"/>
      <c r="GF442" s="432"/>
      <c r="GG442" s="432"/>
      <c r="GH442" s="432"/>
      <c r="GI442" s="432"/>
      <c r="GJ442" s="432"/>
      <c r="GK442" s="432"/>
      <c r="GL442" s="432"/>
      <c r="GM442" s="432"/>
      <c r="GN442" s="432"/>
      <c r="GO442" s="432"/>
      <c r="GP442" s="432"/>
      <c r="GQ442" s="432"/>
      <c r="GR442" s="432"/>
      <c r="GS442" s="432"/>
      <c r="GT442" s="432"/>
      <c r="GU442" s="432"/>
      <c r="GV442" s="432"/>
      <c r="GW442" s="432"/>
      <c r="GX442" s="432"/>
    </row>
    <row r="443" spans="1:206" ht="25.5" hidden="1">
      <c r="A443" s="121" t="str">
        <f t="shared" si="80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3">+O445+O449+O455+O464+O473</f>
        <v>0</v>
      </c>
      <c r="P443" s="191">
        <f t="shared" si="83"/>
        <v>0</v>
      </c>
      <c r="Q443" s="436"/>
      <c r="R443" s="436"/>
      <c r="S443" s="438"/>
      <c r="T443" s="436"/>
      <c r="U443" s="436"/>
      <c r="V443" s="436"/>
    </row>
    <row r="444" spans="1:206" hidden="1">
      <c r="A444" s="121" t="str">
        <f t="shared" si="80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436"/>
      <c r="R444" s="436"/>
      <c r="S444" s="438"/>
      <c r="T444" s="436"/>
      <c r="U444" s="436"/>
      <c r="V444" s="436"/>
    </row>
    <row r="445" spans="1:206" s="155" customFormat="1" ht="27" hidden="1">
      <c r="A445" s="121" t="str">
        <f t="shared" si="80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436"/>
      <c r="R445" s="436"/>
      <c r="S445" s="438"/>
      <c r="T445" s="436"/>
      <c r="U445" s="436"/>
      <c r="V445" s="436"/>
      <c r="W445" s="432"/>
      <c r="X445" s="432"/>
      <c r="Y445" s="432"/>
      <c r="Z445" s="432"/>
      <c r="AA445" s="432"/>
      <c r="AB445" s="432"/>
      <c r="AC445" s="432"/>
      <c r="AD445" s="432"/>
      <c r="AE445" s="432"/>
      <c r="AF445" s="432"/>
      <c r="AG445" s="432"/>
      <c r="AH445" s="432"/>
      <c r="AI445" s="432"/>
      <c r="AJ445" s="432"/>
      <c r="AK445" s="432"/>
      <c r="AL445" s="432"/>
      <c r="AM445" s="432"/>
      <c r="AN445" s="432"/>
      <c r="AO445" s="432"/>
      <c r="AP445" s="432"/>
      <c r="AQ445" s="432"/>
      <c r="AR445" s="432"/>
      <c r="AS445" s="432"/>
      <c r="AT445" s="432"/>
      <c r="AU445" s="432"/>
      <c r="AV445" s="432"/>
      <c r="AW445" s="432"/>
      <c r="AX445" s="432"/>
      <c r="AY445" s="432"/>
      <c r="AZ445" s="432"/>
      <c r="BA445" s="432"/>
      <c r="BB445" s="432"/>
      <c r="BC445" s="432"/>
      <c r="BD445" s="432"/>
      <c r="BE445" s="432"/>
      <c r="BF445" s="432"/>
      <c r="BG445" s="432"/>
      <c r="BH445" s="432"/>
      <c r="BI445" s="432"/>
      <c r="BJ445" s="432"/>
      <c r="BK445" s="432"/>
      <c r="BL445" s="432"/>
      <c r="BM445" s="432"/>
      <c r="BN445" s="432"/>
      <c r="BO445" s="432"/>
      <c r="BP445" s="432"/>
      <c r="BQ445" s="432"/>
      <c r="BR445" s="432"/>
      <c r="BS445" s="432"/>
      <c r="BT445" s="432"/>
      <c r="BU445" s="432"/>
      <c r="BV445" s="432"/>
      <c r="BW445" s="432"/>
      <c r="BX445" s="432"/>
      <c r="BY445" s="432"/>
      <c r="BZ445" s="432"/>
      <c r="CA445" s="432"/>
      <c r="CB445" s="432"/>
      <c r="CC445" s="432"/>
      <c r="CD445" s="432"/>
      <c r="CE445" s="432"/>
      <c r="CF445" s="432"/>
      <c r="CG445" s="432"/>
      <c r="CH445" s="432"/>
      <c r="CI445" s="432"/>
      <c r="CJ445" s="432"/>
      <c r="CK445" s="432"/>
      <c r="CL445" s="432"/>
      <c r="CM445" s="432"/>
      <c r="CN445" s="432"/>
      <c r="CO445" s="432"/>
      <c r="CP445" s="432"/>
      <c r="CQ445" s="432"/>
      <c r="CR445" s="432"/>
      <c r="CS445" s="432"/>
      <c r="CT445" s="432"/>
      <c r="CU445" s="432"/>
      <c r="CV445" s="432"/>
      <c r="CW445" s="432"/>
      <c r="CX445" s="432"/>
      <c r="CY445" s="432"/>
      <c r="CZ445" s="432"/>
      <c r="DA445" s="432"/>
      <c r="DB445" s="432"/>
      <c r="DC445" s="432"/>
      <c r="DD445" s="432"/>
      <c r="DE445" s="432"/>
      <c r="DF445" s="432"/>
      <c r="DG445" s="432"/>
      <c r="DH445" s="432"/>
      <c r="DI445" s="432"/>
      <c r="DJ445" s="432"/>
      <c r="DK445" s="432"/>
      <c r="DL445" s="432"/>
      <c r="DM445" s="432"/>
      <c r="DN445" s="432"/>
      <c r="DO445" s="432"/>
      <c r="DP445" s="432"/>
      <c r="DQ445" s="432"/>
      <c r="DR445" s="432"/>
      <c r="DS445" s="432"/>
      <c r="DT445" s="432"/>
      <c r="DU445" s="432"/>
      <c r="DV445" s="432"/>
      <c r="DW445" s="432"/>
      <c r="DX445" s="432"/>
      <c r="DY445" s="432"/>
      <c r="DZ445" s="432"/>
      <c r="EA445" s="432"/>
      <c r="EB445" s="432"/>
      <c r="EC445" s="432"/>
      <c r="ED445" s="432"/>
      <c r="EE445" s="432"/>
      <c r="EF445" s="432"/>
      <c r="EG445" s="432"/>
      <c r="EH445" s="432"/>
      <c r="EI445" s="432"/>
      <c r="EJ445" s="432"/>
      <c r="EK445" s="432"/>
      <c r="EL445" s="432"/>
      <c r="EM445" s="432"/>
      <c r="EN445" s="432"/>
      <c r="EO445" s="432"/>
      <c r="EP445" s="432"/>
      <c r="EQ445" s="432"/>
      <c r="ER445" s="432"/>
      <c r="ES445" s="432"/>
      <c r="ET445" s="432"/>
      <c r="EU445" s="432"/>
      <c r="EV445" s="432"/>
      <c r="EW445" s="432"/>
      <c r="EX445" s="432"/>
      <c r="EY445" s="432"/>
      <c r="EZ445" s="432"/>
      <c r="FA445" s="432"/>
      <c r="FB445" s="432"/>
      <c r="FC445" s="432"/>
      <c r="FD445" s="432"/>
      <c r="FE445" s="432"/>
      <c r="FF445" s="432"/>
      <c r="FG445" s="432"/>
      <c r="FH445" s="432"/>
      <c r="FI445" s="432"/>
      <c r="FJ445" s="432"/>
      <c r="FK445" s="432"/>
      <c r="FL445" s="432"/>
      <c r="FM445" s="432"/>
      <c r="FN445" s="432"/>
      <c r="FO445" s="432"/>
      <c r="FP445" s="432"/>
      <c r="FQ445" s="432"/>
      <c r="FR445" s="432"/>
      <c r="FS445" s="432"/>
      <c r="FT445" s="432"/>
      <c r="FU445" s="432"/>
      <c r="FV445" s="432"/>
      <c r="FW445" s="432"/>
      <c r="FX445" s="432"/>
      <c r="FY445" s="432"/>
      <c r="FZ445" s="432"/>
      <c r="GA445" s="432"/>
      <c r="GB445" s="432"/>
      <c r="GC445" s="432"/>
      <c r="GD445" s="432"/>
      <c r="GE445" s="432"/>
      <c r="GF445" s="432"/>
      <c r="GG445" s="432"/>
      <c r="GH445" s="432"/>
      <c r="GI445" s="432"/>
      <c r="GJ445" s="432"/>
      <c r="GK445" s="432"/>
      <c r="GL445" s="432"/>
      <c r="GM445" s="432"/>
      <c r="GN445" s="432"/>
      <c r="GO445" s="432"/>
      <c r="GP445" s="432"/>
      <c r="GQ445" s="432"/>
      <c r="GR445" s="432"/>
      <c r="GS445" s="432"/>
      <c r="GT445" s="432"/>
      <c r="GU445" s="432"/>
      <c r="GV445" s="432"/>
      <c r="GW445" s="432"/>
      <c r="GX445" s="432"/>
    </row>
    <row r="446" spans="1:206" ht="25.5" hidden="1">
      <c r="A446" s="121" t="str">
        <f t="shared" si="80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4">O446+P446</f>
        <v>0</v>
      </c>
      <c r="O446" s="182"/>
      <c r="P446" s="182"/>
      <c r="Q446" s="436"/>
      <c r="R446" s="436"/>
      <c r="S446" s="438"/>
      <c r="T446" s="436"/>
      <c r="U446" s="436"/>
      <c r="V446" s="436"/>
    </row>
    <row r="447" spans="1:206" s="114" customFormat="1" hidden="1">
      <c r="A447" s="121" t="str">
        <f t="shared" si="80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4"/>
        <v>0</v>
      </c>
      <c r="O447" s="182"/>
      <c r="P447" s="182"/>
      <c r="Q447" s="436"/>
      <c r="R447" s="436"/>
      <c r="S447" s="438"/>
      <c r="T447" s="436"/>
      <c r="U447" s="436"/>
      <c r="V447" s="436"/>
      <c r="W447" s="432"/>
      <c r="X447" s="432"/>
      <c r="Y447" s="432"/>
      <c r="Z447" s="432"/>
      <c r="AA447" s="432"/>
      <c r="AB447" s="432"/>
      <c r="AC447" s="432"/>
      <c r="AD447" s="432"/>
      <c r="AE447" s="432"/>
      <c r="AF447" s="432"/>
      <c r="AG447" s="432"/>
      <c r="AH447" s="432"/>
      <c r="AI447" s="432"/>
      <c r="AJ447" s="432"/>
      <c r="AK447" s="432"/>
      <c r="AL447" s="432"/>
      <c r="AM447" s="432"/>
      <c r="AN447" s="432"/>
      <c r="AO447" s="432"/>
      <c r="AP447" s="432"/>
      <c r="AQ447" s="432"/>
      <c r="AR447" s="432"/>
      <c r="AS447" s="432"/>
      <c r="AT447" s="432"/>
      <c r="AU447" s="432"/>
      <c r="AV447" s="432"/>
      <c r="AW447" s="432"/>
      <c r="AX447" s="432"/>
      <c r="AY447" s="432"/>
      <c r="AZ447" s="432"/>
      <c r="BA447" s="432"/>
      <c r="BB447" s="432"/>
      <c r="BC447" s="432"/>
      <c r="BD447" s="432"/>
      <c r="BE447" s="432"/>
      <c r="BF447" s="432"/>
      <c r="BG447" s="432"/>
      <c r="BH447" s="432"/>
      <c r="BI447" s="432"/>
      <c r="BJ447" s="432"/>
      <c r="BK447" s="432"/>
      <c r="BL447" s="432"/>
      <c r="BM447" s="432"/>
      <c r="BN447" s="432"/>
      <c r="BO447" s="432"/>
      <c r="BP447" s="432"/>
      <c r="BQ447" s="432"/>
      <c r="BR447" s="432"/>
      <c r="BS447" s="432"/>
      <c r="BT447" s="432"/>
      <c r="BU447" s="432"/>
      <c r="BV447" s="432"/>
      <c r="BW447" s="432"/>
      <c r="BX447" s="432"/>
      <c r="BY447" s="432"/>
      <c r="BZ447" s="432"/>
      <c r="CA447" s="432"/>
      <c r="CB447" s="432"/>
      <c r="CC447" s="432"/>
      <c r="CD447" s="432"/>
      <c r="CE447" s="432"/>
      <c r="CF447" s="432"/>
      <c r="CG447" s="432"/>
      <c r="CH447" s="432"/>
      <c r="CI447" s="432"/>
      <c r="CJ447" s="432"/>
      <c r="CK447" s="432"/>
      <c r="CL447" s="432"/>
      <c r="CM447" s="432"/>
      <c r="CN447" s="432"/>
      <c r="CO447" s="432"/>
      <c r="CP447" s="432"/>
      <c r="CQ447" s="432"/>
      <c r="CR447" s="432"/>
      <c r="CS447" s="432"/>
      <c r="CT447" s="432"/>
      <c r="CU447" s="432"/>
      <c r="CV447" s="432"/>
      <c r="CW447" s="432"/>
      <c r="CX447" s="432"/>
      <c r="CY447" s="432"/>
      <c r="CZ447" s="432"/>
      <c r="DA447" s="432"/>
      <c r="DB447" s="432"/>
      <c r="DC447" s="432"/>
      <c r="DD447" s="432"/>
      <c r="DE447" s="432"/>
      <c r="DF447" s="432"/>
      <c r="DG447" s="432"/>
      <c r="DH447" s="432"/>
      <c r="DI447" s="432"/>
      <c r="DJ447" s="432"/>
      <c r="DK447" s="432"/>
      <c r="DL447" s="432"/>
      <c r="DM447" s="432"/>
      <c r="DN447" s="432"/>
      <c r="DO447" s="432"/>
      <c r="DP447" s="432"/>
      <c r="DQ447" s="432"/>
      <c r="DR447" s="432"/>
      <c r="DS447" s="432"/>
      <c r="DT447" s="432"/>
      <c r="DU447" s="432"/>
      <c r="DV447" s="432"/>
      <c r="DW447" s="432"/>
      <c r="DX447" s="432"/>
      <c r="DY447" s="432"/>
      <c r="DZ447" s="432"/>
      <c r="EA447" s="432"/>
      <c r="EB447" s="432"/>
      <c r="EC447" s="432"/>
      <c r="ED447" s="432"/>
      <c r="EE447" s="432"/>
      <c r="EF447" s="432"/>
      <c r="EG447" s="432"/>
      <c r="EH447" s="432"/>
      <c r="EI447" s="432"/>
      <c r="EJ447" s="432"/>
      <c r="EK447" s="432"/>
      <c r="EL447" s="432"/>
      <c r="EM447" s="432"/>
      <c r="EN447" s="432"/>
      <c r="EO447" s="432"/>
      <c r="EP447" s="432"/>
      <c r="EQ447" s="432"/>
      <c r="ER447" s="432"/>
      <c r="ES447" s="432"/>
      <c r="ET447" s="432"/>
      <c r="EU447" s="432"/>
      <c r="EV447" s="432"/>
      <c r="EW447" s="432"/>
      <c r="EX447" s="432"/>
      <c r="EY447" s="432"/>
      <c r="EZ447" s="432"/>
      <c r="FA447" s="432"/>
      <c r="FB447" s="432"/>
      <c r="FC447" s="432"/>
      <c r="FD447" s="432"/>
      <c r="FE447" s="432"/>
      <c r="FF447" s="432"/>
      <c r="FG447" s="432"/>
      <c r="FH447" s="432"/>
      <c r="FI447" s="432"/>
      <c r="FJ447" s="432"/>
      <c r="FK447" s="432"/>
      <c r="FL447" s="432"/>
      <c r="FM447" s="432"/>
      <c r="FN447" s="432"/>
      <c r="FO447" s="432"/>
      <c r="FP447" s="432"/>
      <c r="FQ447" s="432"/>
      <c r="FR447" s="432"/>
      <c r="FS447" s="432"/>
      <c r="FT447" s="432"/>
      <c r="FU447" s="432"/>
      <c r="FV447" s="432"/>
      <c r="FW447" s="432"/>
      <c r="FX447" s="432"/>
      <c r="FY447" s="432"/>
      <c r="FZ447" s="432"/>
      <c r="GA447" s="432"/>
      <c r="GB447" s="432"/>
      <c r="GC447" s="432"/>
      <c r="GD447" s="432"/>
      <c r="GE447" s="432"/>
      <c r="GF447" s="432"/>
      <c r="GG447" s="432"/>
      <c r="GH447" s="432"/>
      <c r="GI447" s="432"/>
      <c r="GJ447" s="432"/>
      <c r="GK447" s="432"/>
      <c r="GL447" s="432"/>
      <c r="GM447" s="432"/>
      <c r="GN447" s="432"/>
      <c r="GO447" s="432"/>
      <c r="GP447" s="432"/>
      <c r="GQ447" s="432"/>
      <c r="GR447" s="432"/>
      <c r="GS447" s="432"/>
      <c r="GT447" s="432"/>
      <c r="GU447" s="432"/>
      <c r="GV447" s="432"/>
      <c r="GW447" s="432"/>
      <c r="GX447" s="432"/>
    </row>
    <row r="448" spans="1:206" ht="25.5" hidden="1">
      <c r="A448" s="121" t="str">
        <f t="shared" si="80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4"/>
        <v>0</v>
      </c>
      <c r="O448" s="182"/>
      <c r="P448" s="182"/>
      <c r="Q448" s="436"/>
      <c r="R448" s="436"/>
      <c r="S448" s="438"/>
      <c r="T448" s="436"/>
      <c r="U448" s="436"/>
      <c r="V448" s="436"/>
    </row>
    <row r="449" spans="1:206" s="114" customFormat="1" ht="27" hidden="1">
      <c r="A449" s="121" t="str">
        <f t="shared" si="80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436"/>
      <c r="R449" s="436"/>
      <c r="S449" s="438"/>
      <c r="T449" s="436"/>
      <c r="U449" s="436"/>
      <c r="V449" s="436"/>
      <c r="W449" s="432"/>
      <c r="X449" s="432"/>
      <c r="Y449" s="432"/>
      <c r="Z449" s="432"/>
      <c r="AA449" s="432"/>
      <c r="AB449" s="432"/>
      <c r="AC449" s="432"/>
      <c r="AD449" s="432"/>
      <c r="AE449" s="432"/>
      <c r="AF449" s="432"/>
      <c r="AG449" s="432"/>
      <c r="AH449" s="432"/>
      <c r="AI449" s="432"/>
      <c r="AJ449" s="432"/>
      <c r="AK449" s="432"/>
      <c r="AL449" s="432"/>
      <c r="AM449" s="432"/>
      <c r="AN449" s="432"/>
      <c r="AO449" s="432"/>
      <c r="AP449" s="432"/>
      <c r="AQ449" s="432"/>
      <c r="AR449" s="432"/>
      <c r="AS449" s="432"/>
      <c r="AT449" s="432"/>
      <c r="AU449" s="432"/>
      <c r="AV449" s="432"/>
      <c r="AW449" s="432"/>
      <c r="AX449" s="432"/>
      <c r="AY449" s="432"/>
      <c r="AZ449" s="432"/>
      <c r="BA449" s="432"/>
      <c r="BB449" s="432"/>
      <c r="BC449" s="432"/>
      <c r="BD449" s="432"/>
      <c r="BE449" s="432"/>
      <c r="BF449" s="432"/>
      <c r="BG449" s="432"/>
      <c r="BH449" s="432"/>
      <c r="BI449" s="432"/>
      <c r="BJ449" s="432"/>
      <c r="BK449" s="432"/>
      <c r="BL449" s="432"/>
      <c r="BM449" s="432"/>
      <c r="BN449" s="432"/>
      <c r="BO449" s="432"/>
      <c r="BP449" s="432"/>
      <c r="BQ449" s="432"/>
      <c r="BR449" s="432"/>
      <c r="BS449" s="432"/>
      <c r="BT449" s="432"/>
      <c r="BU449" s="432"/>
      <c r="BV449" s="432"/>
      <c r="BW449" s="432"/>
      <c r="BX449" s="432"/>
      <c r="BY449" s="432"/>
      <c r="BZ449" s="432"/>
      <c r="CA449" s="432"/>
      <c r="CB449" s="432"/>
      <c r="CC449" s="432"/>
      <c r="CD449" s="432"/>
      <c r="CE449" s="432"/>
      <c r="CF449" s="432"/>
      <c r="CG449" s="432"/>
      <c r="CH449" s="432"/>
      <c r="CI449" s="432"/>
      <c r="CJ449" s="432"/>
      <c r="CK449" s="432"/>
      <c r="CL449" s="432"/>
      <c r="CM449" s="432"/>
      <c r="CN449" s="432"/>
      <c r="CO449" s="432"/>
      <c r="CP449" s="432"/>
      <c r="CQ449" s="432"/>
      <c r="CR449" s="432"/>
      <c r="CS449" s="432"/>
      <c r="CT449" s="432"/>
      <c r="CU449" s="432"/>
      <c r="CV449" s="432"/>
      <c r="CW449" s="432"/>
      <c r="CX449" s="432"/>
      <c r="CY449" s="432"/>
      <c r="CZ449" s="432"/>
      <c r="DA449" s="432"/>
      <c r="DB449" s="432"/>
      <c r="DC449" s="432"/>
      <c r="DD449" s="432"/>
      <c r="DE449" s="432"/>
      <c r="DF449" s="432"/>
      <c r="DG449" s="432"/>
      <c r="DH449" s="432"/>
      <c r="DI449" s="432"/>
      <c r="DJ449" s="432"/>
      <c r="DK449" s="432"/>
      <c r="DL449" s="432"/>
      <c r="DM449" s="432"/>
      <c r="DN449" s="432"/>
      <c r="DO449" s="432"/>
      <c r="DP449" s="432"/>
      <c r="DQ449" s="432"/>
      <c r="DR449" s="432"/>
      <c r="DS449" s="432"/>
      <c r="DT449" s="432"/>
      <c r="DU449" s="432"/>
      <c r="DV449" s="432"/>
      <c r="DW449" s="432"/>
      <c r="DX449" s="432"/>
      <c r="DY449" s="432"/>
      <c r="DZ449" s="432"/>
      <c r="EA449" s="432"/>
      <c r="EB449" s="432"/>
      <c r="EC449" s="432"/>
      <c r="ED449" s="432"/>
      <c r="EE449" s="432"/>
      <c r="EF449" s="432"/>
      <c r="EG449" s="432"/>
      <c r="EH449" s="432"/>
      <c r="EI449" s="432"/>
      <c r="EJ449" s="432"/>
      <c r="EK449" s="432"/>
      <c r="EL449" s="432"/>
      <c r="EM449" s="432"/>
      <c r="EN449" s="432"/>
      <c r="EO449" s="432"/>
      <c r="EP449" s="432"/>
      <c r="EQ449" s="432"/>
      <c r="ER449" s="432"/>
      <c r="ES449" s="432"/>
      <c r="ET449" s="432"/>
      <c r="EU449" s="432"/>
      <c r="EV449" s="432"/>
      <c r="EW449" s="432"/>
      <c r="EX449" s="432"/>
      <c r="EY449" s="432"/>
      <c r="EZ449" s="432"/>
      <c r="FA449" s="432"/>
      <c r="FB449" s="432"/>
      <c r="FC449" s="432"/>
      <c r="FD449" s="432"/>
      <c r="FE449" s="432"/>
      <c r="FF449" s="432"/>
      <c r="FG449" s="432"/>
      <c r="FH449" s="432"/>
      <c r="FI449" s="432"/>
      <c r="FJ449" s="432"/>
      <c r="FK449" s="432"/>
      <c r="FL449" s="432"/>
      <c r="FM449" s="432"/>
      <c r="FN449" s="432"/>
      <c r="FO449" s="432"/>
      <c r="FP449" s="432"/>
      <c r="FQ449" s="432"/>
      <c r="FR449" s="432"/>
      <c r="FS449" s="432"/>
      <c r="FT449" s="432"/>
      <c r="FU449" s="432"/>
      <c r="FV449" s="432"/>
      <c r="FW449" s="432"/>
      <c r="FX449" s="432"/>
      <c r="FY449" s="432"/>
      <c r="FZ449" s="432"/>
      <c r="GA449" s="432"/>
      <c r="GB449" s="432"/>
      <c r="GC449" s="432"/>
      <c r="GD449" s="432"/>
      <c r="GE449" s="432"/>
      <c r="GF449" s="432"/>
      <c r="GG449" s="432"/>
      <c r="GH449" s="432"/>
      <c r="GI449" s="432"/>
      <c r="GJ449" s="432"/>
      <c r="GK449" s="432"/>
      <c r="GL449" s="432"/>
      <c r="GM449" s="432"/>
      <c r="GN449" s="432"/>
      <c r="GO449" s="432"/>
      <c r="GP449" s="432"/>
      <c r="GQ449" s="432"/>
      <c r="GR449" s="432"/>
      <c r="GS449" s="432"/>
      <c r="GT449" s="432"/>
      <c r="GU449" s="432"/>
      <c r="GV449" s="432"/>
      <c r="GW449" s="432"/>
      <c r="GX449" s="432"/>
    </row>
    <row r="450" spans="1:206" ht="19.5" hidden="1" customHeight="1">
      <c r="A450" s="121" t="str">
        <f t="shared" si="80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4"/>
        <v>0</v>
      </c>
      <c r="O450" s="182"/>
      <c r="P450" s="182"/>
      <c r="Q450" s="436"/>
      <c r="R450" s="436"/>
      <c r="S450" s="438"/>
      <c r="T450" s="436"/>
      <c r="U450" s="436"/>
      <c r="V450" s="436"/>
    </row>
    <row r="451" spans="1:206" hidden="1">
      <c r="A451" s="121" t="str">
        <f t="shared" si="80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4"/>
        <v>0</v>
      </c>
      <c r="O451" s="182"/>
      <c r="P451" s="182"/>
      <c r="Q451" s="436"/>
      <c r="R451" s="436"/>
      <c r="S451" s="438"/>
      <c r="T451" s="436"/>
      <c r="U451" s="436"/>
      <c r="V451" s="436"/>
    </row>
    <row r="452" spans="1:206" s="155" customFormat="1" ht="25.5" hidden="1">
      <c r="A452" s="121" t="str">
        <f t="shared" si="80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4"/>
        <v>0</v>
      </c>
      <c r="O452" s="182"/>
      <c r="P452" s="182"/>
      <c r="Q452" s="436"/>
      <c r="R452" s="436"/>
      <c r="S452" s="438"/>
      <c r="T452" s="436"/>
      <c r="U452" s="436"/>
      <c r="V452" s="436"/>
      <c r="W452" s="432"/>
      <c r="X452" s="432"/>
      <c r="Y452" s="432"/>
      <c r="Z452" s="432"/>
      <c r="AA452" s="432"/>
      <c r="AB452" s="432"/>
      <c r="AC452" s="432"/>
      <c r="AD452" s="432"/>
      <c r="AE452" s="432"/>
      <c r="AF452" s="432"/>
      <c r="AG452" s="432"/>
      <c r="AH452" s="432"/>
      <c r="AI452" s="432"/>
      <c r="AJ452" s="432"/>
      <c r="AK452" s="432"/>
      <c r="AL452" s="432"/>
      <c r="AM452" s="432"/>
      <c r="AN452" s="432"/>
      <c r="AO452" s="432"/>
      <c r="AP452" s="432"/>
      <c r="AQ452" s="432"/>
      <c r="AR452" s="432"/>
      <c r="AS452" s="432"/>
      <c r="AT452" s="432"/>
      <c r="AU452" s="432"/>
      <c r="AV452" s="432"/>
      <c r="AW452" s="432"/>
      <c r="AX452" s="432"/>
      <c r="AY452" s="432"/>
      <c r="AZ452" s="432"/>
      <c r="BA452" s="432"/>
      <c r="BB452" s="432"/>
      <c r="BC452" s="432"/>
      <c r="BD452" s="432"/>
      <c r="BE452" s="432"/>
      <c r="BF452" s="432"/>
      <c r="BG452" s="432"/>
      <c r="BH452" s="432"/>
      <c r="BI452" s="432"/>
      <c r="BJ452" s="432"/>
      <c r="BK452" s="432"/>
      <c r="BL452" s="432"/>
      <c r="BM452" s="432"/>
      <c r="BN452" s="432"/>
      <c r="BO452" s="432"/>
      <c r="BP452" s="432"/>
      <c r="BQ452" s="432"/>
      <c r="BR452" s="432"/>
      <c r="BS452" s="432"/>
      <c r="BT452" s="432"/>
      <c r="BU452" s="432"/>
      <c r="BV452" s="432"/>
      <c r="BW452" s="432"/>
      <c r="BX452" s="432"/>
      <c r="BY452" s="432"/>
      <c r="BZ452" s="432"/>
      <c r="CA452" s="432"/>
      <c r="CB452" s="432"/>
      <c r="CC452" s="432"/>
      <c r="CD452" s="432"/>
      <c r="CE452" s="432"/>
      <c r="CF452" s="432"/>
      <c r="CG452" s="432"/>
      <c r="CH452" s="432"/>
      <c r="CI452" s="432"/>
      <c r="CJ452" s="432"/>
      <c r="CK452" s="432"/>
      <c r="CL452" s="432"/>
      <c r="CM452" s="432"/>
      <c r="CN452" s="432"/>
      <c r="CO452" s="432"/>
      <c r="CP452" s="432"/>
      <c r="CQ452" s="432"/>
      <c r="CR452" s="432"/>
      <c r="CS452" s="432"/>
      <c r="CT452" s="432"/>
      <c r="CU452" s="432"/>
      <c r="CV452" s="432"/>
      <c r="CW452" s="432"/>
      <c r="CX452" s="432"/>
      <c r="CY452" s="432"/>
      <c r="CZ452" s="432"/>
      <c r="DA452" s="432"/>
      <c r="DB452" s="432"/>
      <c r="DC452" s="432"/>
      <c r="DD452" s="432"/>
      <c r="DE452" s="432"/>
      <c r="DF452" s="432"/>
      <c r="DG452" s="432"/>
      <c r="DH452" s="432"/>
      <c r="DI452" s="432"/>
      <c r="DJ452" s="432"/>
      <c r="DK452" s="432"/>
      <c r="DL452" s="432"/>
      <c r="DM452" s="432"/>
      <c r="DN452" s="432"/>
      <c r="DO452" s="432"/>
      <c r="DP452" s="432"/>
      <c r="DQ452" s="432"/>
      <c r="DR452" s="432"/>
      <c r="DS452" s="432"/>
      <c r="DT452" s="432"/>
      <c r="DU452" s="432"/>
      <c r="DV452" s="432"/>
      <c r="DW452" s="432"/>
      <c r="DX452" s="432"/>
      <c r="DY452" s="432"/>
      <c r="DZ452" s="432"/>
      <c r="EA452" s="432"/>
      <c r="EB452" s="432"/>
      <c r="EC452" s="432"/>
      <c r="ED452" s="432"/>
      <c r="EE452" s="432"/>
      <c r="EF452" s="432"/>
      <c r="EG452" s="432"/>
      <c r="EH452" s="432"/>
      <c r="EI452" s="432"/>
      <c r="EJ452" s="432"/>
      <c r="EK452" s="432"/>
      <c r="EL452" s="432"/>
      <c r="EM452" s="432"/>
      <c r="EN452" s="432"/>
      <c r="EO452" s="432"/>
      <c r="EP452" s="432"/>
      <c r="EQ452" s="432"/>
      <c r="ER452" s="432"/>
      <c r="ES452" s="432"/>
      <c r="ET452" s="432"/>
      <c r="EU452" s="432"/>
      <c r="EV452" s="432"/>
      <c r="EW452" s="432"/>
      <c r="EX452" s="432"/>
      <c r="EY452" s="432"/>
      <c r="EZ452" s="432"/>
      <c r="FA452" s="432"/>
      <c r="FB452" s="432"/>
      <c r="FC452" s="432"/>
      <c r="FD452" s="432"/>
      <c r="FE452" s="432"/>
      <c r="FF452" s="432"/>
      <c r="FG452" s="432"/>
      <c r="FH452" s="432"/>
      <c r="FI452" s="432"/>
      <c r="FJ452" s="432"/>
      <c r="FK452" s="432"/>
      <c r="FL452" s="432"/>
      <c r="FM452" s="432"/>
      <c r="FN452" s="432"/>
      <c r="FO452" s="432"/>
      <c r="FP452" s="432"/>
      <c r="FQ452" s="432"/>
      <c r="FR452" s="432"/>
      <c r="FS452" s="432"/>
      <c r="FT452" s="432"/>
      <c r="FU452" s="432"/>
      <c r="FV452" s="432"/>
      <c r="FW452" s="432"/>
      <c r="FX452" s="432"/>
      <c r="FY452" s="432"/>
      <c r="FZ452" s="432"/>
      <c r="GA452" s="432"/>
      <c r="GB452" s="432"/>
      <c r="GC452" s="432"/>
      <c r="GD452" s="432"/>
      <c r="GE452" s="432"/>
      <c r="GF452" s="432"/>
      <c r="GG452" s="432"/>
      <c r="GH452" s="432"/>
      <c r="GI452" s="432"/>
      <c r="GJ452" s="432"/>
      <c r="GK452" s="432"/>
      <c r="GL452" s="432"/>
      <c r="GM452" s="432"/>
      <c r="GN452" s="432"/>
      <c r="GO452" s="432"/>
      <c r="GP452" s="432"/>
      <c r="GQ452" s="432"/>
      <c r="GR452" s="432"/>
      <c r="GS452" s="432"/>
      <c r="GT452" s="432"/>
      <c r="GU452" s="432"/>
      <c r="GV452" s="432"/>
      <c r="GW452" s="432"/>
      <c r="GX452" s="432"/>
    </row>
    <row r="453" spans="1:206" hidden="1">
      <c r="A453" s="121" t="str">
        <f t="shared" si="80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4"/>
        <v>0</v>
      </c>
      <c r="O453" s="182"/>
      <c r="P453" s="182"/>
      <c r="Q453" s="436"/>
      <c r="R453" s="436"/>
      <c r="S453" s="438"/>
      <c r="T453" s="436"/>
      <c r="U453" s="436"/>
      <c r="V453" s="436"/>
    </row>
    <row r="454" spans="1:206" s="114" customFormat="1" hidden="1">
      <c r="A454" s="121" t="str">
        <f t="shared" si="80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4"/>
        <v>0</v>
      </c>
      <c r="O454" s="182"/>
      <c r="P454" s="182"/>
      <c r="Q454" s="436"/>
      <c r="R454" s="436"/>
      <c r="S454" s="438"/>
      <c r="T454" s="436"/>
      <c r="U454" s="436"/>
      <c r="V454" s="436"/>
      <c r="W454" s="432"/>
      <c r="X454" s="432"/>
      <c r="Y454" s="432"/>
      <c r="Z454" s="432"/>
      <c r="AA454" s="432"/>
      <c r="AB454" s="432"/>
      <c r="AC454" s="432"/>
      <c r="AD454" s="432"/>
      <c r="AE454" s="432"/>
      <c r="AF454" s="432"/>
      <c r="AG454" s="432"/>
      <c r="AH454" s="432"/>
      <c r="AI454" s="432"/>
      <c r="AJ454" s="432"/>
      <c r="AK454" s="432"/>
      <c r="AL454" s="432"/>
      <c r="AM454" s="432"/>
      <c r="AN454" s="432"/>
      <c r="AO454" s="432"/>
      <c r="AP454" s="432"/>
      <c r="AQ454" s="432"/>
      <c r="AR454" s="432"/>
      <c r="AS454" s="432"/>
      <c r="AT454" s="432"/>
      <c r="AU454" s="432"/>
      <c r="AV454" s="432"/>
      <c r="AW454" s="432"/>
      <c r="AX454" s="432"/>
      <c r="AY454" s="432"/>
      <c r="AZ454" s="432"/>
      <c r="BA454" s="432"/>
      <c r="BB454" s="432"/>
      <c r="BC454" s="432"/>
      <c r="BD454" s="432"/>
      <c r="BE454" s="432"/>
      <c r="BF454" s="432"/>
      <c r="BG454" s="432"/>
      <c r="BH454" s="432"/>
      <c r="BI454" s="432"/>
      <c r="BJ454" s="432"/>
      <c r="BK454" s="432"/>
      <c r="BL454" s="432"/>
      <c r="BM454" s="432"/>
      <c r="BN454" s="432"/>
      <c r="BO454" s="432"/>
      <c r="BP454" s="432"/>
      <c r="BQ454" s="432"/>
      <c r="BR454" s="432"/>
      <c r="BS454" s="432"/>
      <c r="BT454" s="432"/>
      <c r="BU454" s="432"/>
      <c r="BV454" s="432"/>
      <c r="BW454" s="432"/>
      <c r="BX454" s="432"/>
      <c r="BY454" s="432"/>
      <c r="BZ454" s="432"/>
      <c r="CA454" s="432"/>
      <c r="CB454" s="432"/>
      <c r="CC454" s="432"/>
      <c r="CD454" s="432"/>
      <c r="CE454" s="432"/>
      <c r="CF454" s="432"/>
      <c r="CG454" s="432"/>
      <c r="CH454" s="432"/>
      <c r="CI454" s="432"/>
      <c r="CJ454" s="432"/>
      <c r="CK454" s="432"/>
      <c r="CL454" s="432"/>
      <c r="CM454" s="432"/>
      <c r="CN454" s="432"/>
      <c r="CO454" s="432"/>
      <c r="CP454" s="432"/>
      <c r="CQ454" s="432"/>
      <c r="CR454" s="432"/>
      <c r="CS454" s="432"/>
      <c r="CT454" s="432"/>
      <c r="CU454" s="432"/>
      <c r="CV454" s="432"/>
      <c r="CW454" s="432"/>
      <c r="CX454" s="432"/>
      <c r="CY454" s="432"/>
      <c r="CZ454" s="432"/>
      <c r="DA454" s="432"/>
      <c r="DB454" s="432"/>
      <c r="DC454" s="432"/>
      <c r="DD454" s="432"/>
      <c r="DE454" s="432"/>
      <c r="DF454" s="432"/>
      <c r="DG454" s="432"/>
      <c r="DH454" s="432"/>
      <c r="DI454" s="432"/>
      <c r="DJ454" s="432"/>
      <c r="DK454" s="432"/>
      <c r="DL454" s="432"/>
      <c r="DM454" s="432"/>
      <c r="DN454" s="432"/>
      <c r="DO454" s="432"/>
      <c r="DP454" s="432"/>
      <c r="DQ454" s="432"/>
      <c r="DR454" s="432"/>
      <c r="DS454" s="432"/>
      <c r="DT454" s="432"/>
      <c r="DU454" s="432"/>
      <c r="DV454" s="432"/>
      <c r="DW454" s="432"/>
      <c r="DX454" s="432"/>
      <c r="DY454" s="432"/>
      <c r="DZ454" s="432"/>
      <c r="EA454" s="432"/>
      <c r="EB454" s="432"/>
      <c r="EC454" s="432"/>
      <c r="ED454" s="432"/>
      <c r="EE454" s="432"/>
      <c r="EF454" s="432"/>
      <c r="EG454" s="432"/>
      <c r="EH454" s="432"/>
      <c r="EI454" s="432"/>
      <c r="EJ454" s="432"/>
      <c r="EK454" s="432"/>
      <c r="EL454" s="432"/>
      <c r="EM454" s="432"/>
      <c r="EN454" s="432"/>
      <c r="EO454" s="432"/>
      <c r="EP454" s="432"/>
      <c r="EQ454" s="432"/>
      <c r="ER454" s="432"/>
      <c r="ES454" s="432"/>
      <c r="ET454" s="432"/>
      <c r="EU454" s="432"/>
      <c r="EV454" s="432"/>
      <c r="EW454" s="432"/>
      <c r="EX454" s="432"/>
      <c r="EY454" s="432"/>
      <c r="EZ454" s="432"/>
      <c r="FA454" s="432"/>
      <c r="FB454" s="432"/>
      <c r="FC454" s="432"/>
      <c r="FD454" s="432"/>
      <c r="FE454" s="432"/>
      <c r="FF454" s="432"/>
      <c r="FG454" s="432"/>
      <c r="FH454" s="432"/>
      <c r="FI454" s="432"/>
      <c r="FJ454" s="432"/>
      <c r="FK454" s="432"/>
      <c r="FL454" s="432"/>
      <c r="FM454" s="432"/>
      <c r="FN454" s="432"/>
      <c r="FO454" s="432"/>
      <c r="FP454" s="432"/>
      <c r="FQ454" s="432"/>
      <c r="FR454" s="432"/>
      <c r="FS454" s="432"/>
      <c r="FT454" s="432"/>
      <c r="FU454" s="432"/>
      <c r="FV454" s="432"/>
      <c r="FW454" s="432"/>
      <c r="FX454" s="432"/>
      <c r="FY454" s="432"/>
      <c r="FZ454" s="432"/>
      <c r="GA454" s="432"/>
      <c r="GB454" s="432"/>
      <c r="GC454" s="432"/>
      <c r="GD454" s="432"/>
      <c r="GE454" s="432"/>
      <c r="GF454" s="432"/>
      <c r="GG454" s="432"/>
      <c r="GH454" s="432"/>
      <c r="GI454" s="432"/>
      <c r="GJ454" s="432"/>
      <c r="GK454" s="432"/>
      <c r="GL454" s="432"/>
      <c r="GM454" s="432"/>
      <c r="GN454" s="432"/>
      <c r="GO454" s="432"/>
      <c r="GP454" s="432"/>
      <c r="GQ454" s="432"/>
      <c r="GR454" s="432"/>
      <c r="GS454" s="432"/>
      <c r="GT454" s="432"/>
      <c r="GU454" s="432"/>
      <c r="GV454" s="432"/>
      <c r="GW454" s="432"/>
      <c r="GX454" s="432"/>
    </row>
    <row r="455" spans="1:206" ht="27" hidden="1">
      <c r="A455" s="121" t="str">
        <f t="shared" si="80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436"/>
      <c r="R455" s="436"/>
      <c r="S455" s="438"/>
      <c r="T455" s="436"/>
      <c r="U455" s="436"/>
      <c r="V455" s="436"/>
    </row>
    <row r="456" spans="1:206" hidden="1">
      <c r="A456" s="121" t="str">
        <f t="shared" si="80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4"/>
        <v>0</v>
      </c>
      <c r="O456" s="182"/>
      <c r="P456" s="182"/>
      <c r="Q456" s="436"/>
      <c r="R456" s="436"/>
      <c r="S456" s="438"/>
      <c r="T456" s="436"/>
      <c r="U456" s="436"/>
      <c r="V456" s="436"/>
    </row>
    <row r="457" spans="1:206" ht="25.5" hidden="1">
      <c r="A457" s="121" t="str">
        <f t="shared" si="80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4"/>
        <v>0</v>
      </c>
      <c r="O457" s="182"/>
      <c r="P457" s="182"/>
      <c r="Q457" s="436"/>
      <c r="R457" s="436"/>
      <c r="S457" s="438"/>
      <c r="T457" s="436"/>
      <c r="U457" s="436"/>
      <c r="V457" s="436"/>
    </row>
    <row r="458" spans="1:206" hidden="1">
      <c r="A458" s="121" t="str">
        <f t="shared" si="80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4"/>
        <v>0</v>
      </c>
      <c r="O458" s="182"/>
      <c r="P458" s="182"/>
      <c r="Q458" s="436"/>
      <c r="R458" s="436"/>
      <c r="S458" s="438"/>
      <c r="T458" s="436"/>
      <c r="U458" s="436"/>
      <c r="V458" s="436"/>
    </row>
    <row r="459" spans="1:206" ht="25.5" hidden="1">
      <c r="A459" s="121" t="str">
        <f t="shared" si="80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4"/>
        <v>0</v>
      </c>
      <c r="O459" s="182"/>
      <c r="P459" s="182"/>
      <c r="Q459" s="436"/>
      <c r="R459" s="436"/>
      <c r="S459" s="438"/>
      <c r="T459" s="436"/>
      <c r="U459" s="436"/>
      <c r="V459" s="436"/>
    </row>
    <row r="460" spans="1:206" s="114" customFormat="1" ht="25.5" hidden="1">
      <c r="A460" s="121" t="str">
        <f t="shared" si="80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4"/>
        <v>0</v>
      </c>
      <c r="O460" s="182"/>
      <c r="P460" s="182"/>
      <c r="Q460" s="436"/>
      <c r="R460" s="436"/>
      <c r="S460" s="438"/>
      <c r="T460" s="436"/>
      <c r="U460" s="436"/>
      <c r="V460" s="436"/>
      <c r="W460" s="432"/>
      <c r="X460" s="432"/>
      <c r="Y460" s="432"/>
      <c r="Z460" s="432"/>
      <c r="AA460" s="432"/>
      <c r="AB460" s="432"/>
      <c r="AC460" s="432"/>
      <c r="AD460" s="432"/>
      <c r="AE460" s="432"/>
      <c r="AF460" s="432"/>
      <c r="AG460" s="432"/>
      <c r="AH460" s="432"/>
      <c r="AI460" s="432"/>
      <c r="AJ460" s="432"/>
      <c r="AK460" s="432"/>
      <c r="AL460" s="432"/>
      <c r="AM460" s="432"/>
      <c r="AN460" s="432"/>
      <c r="AO460" s="432"/>
      <c r="AP460" s="432"/>
      <c r="AQ460" s="432"/>
      <c r="AR460" s="432"/>
      <c r="AS460" s="432"/>
      <c r="AT460" s="432"/>
      <c r="AU460" s="432"/>
      <c r="AV460" s="432"/>
      <c r="AW460" s="432"/>
      <c r="AX460" s="432"/>
      <c r="AY460" s="432"/>
      <c r="AZ460" s="432"/>
      <c r="BA460" s="432"/>
      <c r="BB460" s="432"/>
      <c r="BC460" s="432"/>
      <c r="BD460" s="432"/>
      <c r="BE460" s="432"/>
      <c r="BF460" s="432"/>
      <c r="BG460" s="432"/>
      <c r="BH460" s="432"/>
      <c r="BI460" s="432"/>
      <c r="BJ460" s="432"/>
      <c r="BK460" s="432"/>
      <c r="BL460" s="432"/>
      <c r="BM460" s="432"/>
      <c r="BN460" s="432"/>
      <c r="BO460" s="432"/>
      <c r="BP460" s="432"/>
      <c r="BQ460" s="432"/>
      <c r="BR460" s="432"/>
      <c r="BS460" s="432"/>
      <c r="BT460" s="432"/>
      <c r="BU460" s="432"/>
      <c r="BV460" s="432"/>
      <c r="BW460" s="432"/>
      <c r="BX460" s="432"/>
      <c r="BY460" s="432"/>
      <c r="BZ460" s="432"/>
      <c r="CA460" s="432"/>
      <c r="CB460" s="432"/>
      <c r="CC460" s="432"/>
      <c r="CD460" s="432"/>
      <c r="CE460" s="432"/>
      <c r="CF460" s="432"/>
      <c r="CG460" s="432"/>
      <c r="CH460" s="432"/>
      <c r="CI460" s="432"/>
      <c r="CJ460" s="432"/>
      <c r="CK460" s="432"/>
      <c r="CL460" s="432"/>
      <c r="CM460" s="432"/>
      <c r="CN460" s="432"/>
      <c r="CO460" s="432"/>
      <c r="CP460" s="432"/>
      <c r="CQ460" s="432"/>
      <c r="CR460" s="432"/>
      <c r="CS460" s="432"/>
      <c r="CT460" s="432"/>
      <c r="CU460" s="432"/>
      <c r="CV460" s="432"/>
      <c r="CW460" s="432"/>
      <c r="CX460" s="432"/>
      <c r="CY460" s="432"/>
      <c r="CZ460" s="432"/>
      <c r="DA460" s="432"/>
      <c r="DB460" s="432"/>
      <c r="DC460" s="432"/>
      <c r="DD460" s="432"/>
      <c r="DE460" s="432"/>
      <c r="DF460" s="432"/>
      <c r="DG460" s="432"/>
      <c r="DH460" s="432"/>
      <c r="DI460" s="432"/>
      <c r="DJ460" s="432"/>
      <c r="DK460" s="432"/>
      <c r="DL460" s="432"/>
      <c r="DM460" s="432"/>
      <c r="DN460" s="432"/>
      <c r="DO460" s="432"/>
      <c r="DP460" s="432"/>
      <c r="DQ460" s="432"/>
      <c r="DR460" s="432"/>
      <c r="DS460" s="432"/>
      <c r="DT460" s="432"/>
      <c r="DU460" s="432"/>
      <c r="DV460" s="432"/>
      <c r="DW460" s="432"/>
      <c r="DX460" s="432"/>
      <c r="DY460" s="432"/>
      <c r="DZ460" s="432"/>
      <c r="EA460" s="432"/>
      <c r="EB460" s="432"/>
      <c r="EC460" s="432"/>
      <c r="ED460" s="432"/>
      <c r="EE460" s="432"/>
      <c r="EF460" s="432"/>
      <c r="EG460" s="432"/>
      <c r="EH460" s="432"/>
      <c r="EI460" s="432"/>
      <c r="EJ460" s="432"/>
      <c r="EK460" s="432"/>
      <c r="EL460" s="432"/>
      <c r="EM460" s="432"/>
      <c r="EN460" s="432"/>
      <c r="EO460" s="432"/>
      <c r="EP460" s="432"/>
      <c r="EQ460" s="432"/>
      <c r="ER460" s="432"/>
      <c r="ES460" s="432"/>
      <c r="ET460" s="432"/>
      <c r="EU460" s="432"/>
      <c r="EV460" s="432"/>
      <c r="EW460" s="432"/>
      <c r="EX460" s="432"/>
      <c r="EY460" s="432"/>
      <c r="EZ460" s="432"/>
      <c r="FA460" s="432"/>
      <c r="FB460" s="432"/>
      <c r="FC460" s="432"/>
      <c r="FD460" s="432"/>
      <c r="FE460" s="432"/>
      <c r="FF460" s="432"/>
      <c r="FG460" s="432"/>
      <c r="FH460" s="432"/>
      <c r="FI460" s="432"/>
      <c r="FJ460" s="432"/>
      <c r="FK460" s="432"/>
      <c r="FL460" s="432"/>
      <c r="FM460" s="432"/>
      <c r="FN460" s="432"/>
      <c r="FO460" s="432"/>
      <c r="FP460" s="432"/>
      <c r="FQ460" s="432"/>
      <c r="FR460" s="432"/>
      <c r="FS460" s="432"/>
      <c r="FT460" s="432"/>
      <c r="FU460" s="432"/>
      <c r="FV460" s="432"/>
      <c r="FW460" s="432"/>
      <c r="FX460" s="432"/>
      <c r="FY460" s="432"/>
      <c r="FZ460" s="432"/>
      <c r="GA460" s="432"/>
      <c r="GB460" s="432"/>
      <c r="GC460" s="432"/>
      <c r="GD460" s="432"/>
      <c r="GE460" s="432"/>
      <c r="GF460" s="432"/>
      <c r="GG460" s="432"/>
      <c r="GH460" s="432"/>
      <c r="GI460" s="432"/>
      <c r="GJ460" s="432"/>
      <c r="GK460" s="432"/>
      <c r="GL460" s="432"/>
      <c r="GM460" s="432"/>
      <c r="GN460" s="432"/>
      <c r="GO460" s="432"/>
      <c r="GP460" s="432"/>
      <c r="GQ460" s="432"/>
      <c r="GR460" s="432"/>
      <c r="GS460" s="432"/>
      <c r="GT460" s="432"/>
      <c r="GU460" s="432"/>
      <c r="GV460" s="432"/>
      <c r="GW460" s="432"/>
      <c r="GX460" s="432"/>
    </row>
    <row r="461" spans="1:206" hidden="1">
      <c r="A461" s="121" t="str">
        <f t="shared" si="80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4"/>
        <v>0</v>
      </c>
      <c r="O461" s="182"/>
      <c r="P461" s="182"/>
      <c r="Q461" s="436"/>
      <c r="R461" s="436"/>
      <c r="S461" s="438"/>
      <c r="T461" s="436"/>
      <c r="U461" s="436"/>
      <c r="V461" s="436"/>
    </row>
    <row r="462" spans="1:206" s="114" customFormat="1" ht="16.5" hidden="1">
      <c r="A462" s="121" t="str">
        <f t="shared" si="80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4"/>
        <v>0</v>
      </c>
      <c r="O462" s="302"/>
      <c r="P462" s="302"/>
      <c r="Q462" s="436"/>
      <c r="R462" s="436"/>
      <c r="S462" s="438"/>
      <c r="T462" s="436"/>
      <c r="U462" s="436"/>
      <c r="V462" s="436"/>
      <c r="W462" s="432"/>
      <c r="X462" s="432"/>
      <c r="Y462" s="432"/>
      <c r="Z462" s="432"/>
      <c r="AA462" s="432"/>
      <c r="AB462" s="432"/>
      <c r="AC462" s="432"/>
      <c r="AD462" s="432"/>
      <c r="AE462" s="432"/>
      <c r="AF462" s="432"/>
      <c r="AG462" s="432"/>
      <c r="AH462" s="432"/>
      <c r="AI462" s="432"/>
      <c r="AJ462" s="432"/>
      <c r="AK462" s="432"/>
      <c r="AL462" s="432"/>
      <c r="AM462" s="432"/>
      <c r="AN462" s="432"/>
      <c r="AO462" s="432"/>
      <c r="AP462" s="432"/>
      <c r="AQ462" s="432"/>
      <c r="AR462" s="432"/>
      <c r="AS462" s="432"/>
      <c r="AT462" s="432"/>
      <c r="AU462" s="432"/>
      <c r="AV462" s="432"/>
      <c r="AW462" s="432"/>
      <c r="AX462" s="432"/>
      <c r="AY462" s="432"/>
      <c r="AZ462" s="432"/>
      <c r="BA462" s="432"/>
      <c r="BB462" s="432"/>
      <c r="BC462" s="432"/>
      <c r="BD462" s="432"/>
      <c r="BE462" s="432"/>
      <c r="BF462" s="432"/>
      <c r="BG462" s="432"/>
      <c r="BH462" s="432"/>
      <c r="BI462" s="432"/>
      <c r="BJ462" s="432"/>
      <c r="BK462" s="432"/>
      <c r="BL462" s="432"/>
      <c r="BM462" s="432"/>
      <c r="BN462" s="432"/>
      <c r="BO462" s="432"/>
      <c r="BP462" s="432"/>
      <c r="BQ462" s="432"/>
      <c r="BR462" s="432"/>
      <c r="BS462" s="432"/>
      <c r="BT462" s="432"/>
      <c r="BU462" s="432"/>
      <c r="BV462" s="432"/>
      <c r="BW462" s="432"/>
      <c r="BX462" s="432"/>
      <c r="BY462" s="432"/>
      <c r="BZ462" s="432"/>
      <c r="CA462" s="432"/>
      <c r="CB462" s="432"/>
      <c r="CC462" s="432"/>
      <c r="CD462" s="432"/>
      <c r="CE462" s="432"/>
      <c r="CF462" s="432"/>
      <c r="CG462" s="432"/>
      <c r="CH462" s="432"/>
      <c r="CI462" s="432"/>
      <c r="CJ462" s="432"/>
      <c r="CK462" s="432"/>
      <c r="CL462" s="432"/>
      <c r="CM462" s="432"/>
      <c r="CN462" s="432"/>
      <c r="CO462" s="432"/>
      <c r="CP462" s="432"/>
      <c r="CQ462" s="432"/>
      <c r="CR462" s="432"/>
      <c r="CS462" s="432"/>
      <c r="CT462" s="432"/>
      <c r="CU462" s="432"/>
      <c r="CV462" s="432"/>
      <c r="CW462" s="432"/>
      <c r="CX462" s="432"/>
      <c r="CY462" s="432"/>
      <c r="CZ462" s="432"/>
      <c r="DA462" s="432"/>
      <c r="DB462" s="432"/>
      <c r="DC462" s="432"/>
      <c r="DD462" s="432"/>
      <c r="DE462" s="432"/>
      <c r="DF462" s="432"/>
      <c r="DG462" s="432"/>
      <c r="DH462" s="432"/>
      <c r="DI462" s="432"/>
      <c r="DJ462" s="432"/>
      <c r="DK462" s="432"/>
      <c r="DL462" s="432"/>
      <c r="DM462" s="432"/>
      <c r="DN462" s="432"/>
      <c r="DO462" s="432"/>
      <c r="DP462" s="432"/>
      <c r="DQ462" s="432"/>
      <c r="DR462" s="432"/>
      <c r="DS462" s="432"/>
      <c r="DT462" s="432"/>
      <c r="DU462" s="432"/>
      <c r="DV462" s="432"/>
      <c r="DW462" s="432"/>
      <c r="DX462" s="432"/>
      <c r="DY462" s="432"/>
      <c r="DZ462" s="432"/>
      <c r="EA462" s="432"/>
      <c r="EB462" s="432"/>
      <c r="EC462" s="432"/>
      <c r="ED462" s="432"/>
      <c r="EE462" s="432"/>
      <c r="EF462" s="432"/>
      <c r="EG462" s="432"/>
      <c r="EH462" s="432"/>
      <c r="EI462" s="432"/>
      <c r="EJ462" s="432"/>
      <c r="EK462" s="432"/>
      <c r="EL462" s="432"/>
      <c r="EM462" s="432"/>
      <c r="EN462" s="432"/>
      <c r="EO462" s="432"/>
      <c r="EP462" s="432"/>
      <c r="EQ462" s="432"/>
      <c r="ER462" s="432"/>
      <c r="ES462" s="432"/>
      <c r="ET462" s="432"/>
      <c r="EU462" s="432"/>
      <c r="EV462" s="432"/>
      <c r="EW462" s="432"/>
      <c r="EX462" s="432"/>
      <c r="EY462" s="432"/>
      <c r="EZ462" s="432"/>
      <c r="FA462" s="432"/>
      <c r="FB462" s="432"/>
      <c r="FC462" s="432"/>
      <c r="FD462" s="432"/>
      <c r="FE462" s="432"/>
      <c r="FF462" s="432"/>
      <c r="FG462" s="432"/>
      <c r="FH462" s="432"/>
      <c r="FI462" s="432"/>
      <c r="FJ462" s="432"/>
      <c r="FK462" s="432"/>
      <c r="FL462" s="432"/>
      <c r="FM462" s="432"/>
      <c r="FN462" s="432"/>
      <c r="FO462" s="432"/>
      <c r="FP462" s="432"/>
      <c r="FQ462" s="432"/>
      <c r="FR462" s="432"/>
      <c r="FS462" s="432"/>
      <c r="FT462" s="432"/>
      <c r="FU462" s="432"/>
      <c r="FV462" s="432"/>
      <c r="FW462" s="432"/>
      <c r="FX462" s="432"/>
      <c r="FY462" s="432"/>
      <c r="FZ462" s="432"/>
      <c r="GA462" s="432"/>
      <c r="GB462" s="432"/>
      <c r="GC462" s="432"/>
      <c r="GD462" s="432"/>
      <c r="GE462" s="432"/>
      <c r="GF462" s="432"/>
      <c r="GG462" s="432"/>
      <c r="GH462" s="432"/>
      <c r="GI462" s="432"/>
      <c r="GJ462" s="432"/>
      <c r="GK462" s="432"/>
      <c r="GL462" s="432"/>
      <c r="GM462" s="432"/>
      <c r="GN462" s="432"/>
      <c r="GO462" s="432"/>
      <c r="GP462" s="432"/>
      <c r="GQ462" s="432"/>
      <c r="GR462" s="432"/>
      <c r="GS462" s="432"/>
      <c r="GT462" s="432"/>
      <c r="GU462" s="432"/>
      <c r="GV462" s="432"/>
      <c r="GW462" s="432"/>
      <c r="GX462" s="432"/>
    </row>
    <row r="463" spans="1:206" hidden="1">
      <c r="A463" s="121" t="str">
        <f t="shared" si="80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/>
      <c r="P463" s="182"/>
      <c r="Q463" s="436"/>
      <c r="R463" s="436"/>
      <c r="S463" s="438"/>
      <c r="T463" s="436"/>
      <c r="U463" s="436"/>
      <c r="V463" s="436"/>
    </row>
    <row r="464" spans="1:206" s="155" customFormat="1" ht="27" hidden="1">
      <c r="A464" s="121" t="str">
        <f t="shared" si="80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436"/>
      <c r="R464" s="436"/>
      <c r="S464" s="438"/>
      <c r="T464" s="436"/>
      <c r="U464" s="436"/>
      <c r="V464" s="436"/>
      <c r="W464" s="432"/>
      <c r="X464" s="432"/>
      <c r="Y464" s="432"/>
      <c r="Z464" s="432"/>
      <c r="AA464" s="432"/>
      <c r="AB464" s="432"/>
      <c r="AC464" s="432"/>
      <c r="AD464" s="432"/>
      <c r="AE464" s="432"/>
      <c r="AF464" s="432"/>
      <c r="AG464" s="432"/>
      <c r="AH464" s="432"/>
      <c r="AI464" s="432"/>
      <c r="AJ464" s="432"/>
      <c r="AK464" s="432"/>
      <c r="AL464" s="432"/>
      <c r="AM464" s="432"/>
      <c r="AN464" s="432"/>
      <c r="AO464" s="432"/>
      <c r="AP464" s="432"/>
      <c r="AQ464" s="432"/>
      <c r="AR464" s="432"/>
      <c r="AS464" s="432"/>
      <c r="AT464" s="432"/>
      <c r="AU464" s="432"/>
      <c r="AV464" s="432"/>
      <c r="AW464" s="432"/>
      <c r="AX464" s="432"/>
      <c r="AY464" s="432"/>
      <c r="AZ464" s="432"/>
      <c r="BA464" s="432"/>
      <c r="BB464" s="432"/>
      <c r="BC464" s="432"/>
      <c r="BD464" s="432"/>
      <c r="BE464" s="432"/>
      <c r="BF464" s="432"/>
      <c r="BG464" s="432"/>
      <c r="BH464" s="432"/>
      <c r="BI464" s="432"/>
      <c r="BJ464" s="432"/>
      <c r="BK464" s="432"/>
      <c r="BL464" s="432"/>
      <c r="BM464" s="432"/>
      <c r="BN464" s="432"/>
      <c r="BO464" s="432"/>
      <c r="BP464" s="432"/>
      <c r="BQ464" s="432"/>
      <c r="BR464" s="432"/>
      <c r="BS464" s="432"/>
      <c r="BT464" s="432"/>
      <c r="BU464" s="432"/>
      <c r="BV464" s="432"/>
      <c r="BW464" s="432"/>
      <c r="BX464" s="432"/>
      <c r="BY464" s="432"/>
      <c r="BZ464" s="432"/>
      <c r="CA464" s="432"/>
      <c r="CB464" s="432"/>
      <c r="CC464" s="432"/>
      <c r="CD464" s="432"/>
      <c r="CE464" s="432"/>
      <c r="CF464" s="432"/>
      <c r="CG464" s="432"/>
      <c r="CH464" s="432"/>
      <c r="CI464" s="432"/>
      <c r="CJ464" s="432"/>
      <c r="CK464" s="432"/>
      <c r="CL464" s="432"/>
      <c r="CM464" s="432"/>
      <c r="CN464" s="432"/>
      <c r="CO464" s="432"/>
      <c r="CP464" s="432"/>
      <c r="CQ464" s="432"/>
      <c r="CR464" s="432"/>
      <c r="CS464" s="432"/>
      <c r="CT464" s="432"/>
      <c r="CU464" s="432"/>
      <c r="CV464" s="432"/>
      <c r="CW464" s="432"/>
      <c r="CX464" s="432"/>
      <c r="CY464" s="432"/>
      <c r="CZ464" s="432"/>
      <c r="DA464" s="432"/>
      <c r="DB464" s="432"/>
      <c r="DC464" s="432"/>
      <c r="DD464" s="432"/>
      <c r="DE464" s="432"/>
      <c r="DF464" s="432"/>
      <c r="DG464" s="432"/>
      <c r="DH464" s="432"/>
      <c r="DI464" s="432"/>
      <c r="DJ464" s="432"/>
      <c r="DK464" s="432"/>
      <c r="DL464" s="432"/>
      <c r="DM464" s="432"/>
      <c r="DN464" s="432"/>
      <c r="DO464" s="432"/>
      <c r="DP464" s="432"/>
      <c r="DQ464" s="432"/>
      <c r="DR464" s="432"/>
      <c r="DS464" s="432"/>
      <c r="DT464" s="432"/>
      <c r="DU464" s="432"/>
      <c r="DV464" s="432"/>
      <c r="DW464" s="432"/>
      <c r="DX464" s="432"/>
      <c r="DY464" s="432"/>
      <c r="DZ464" s="432"/>
      <c r="EA464" s="432"/>
      <c r="EB464" s="432"/>
      <c r="EC464" s="432"/>
      <c r="ED464" s="432"/>
      <c r="EE464" s="432"/>
      <c r="EF464" s="432"/>
      <c r="EG464" s="432"/>
      <c r="EH464" s="432"/>
      <c r="EI464" s="432"/>
      <c r="EJ464" s="432"/>
      <c r="EK464" s="432"/>
      <c r="EL464" s="432"/>
      <c r="EM464" s="432"/>
      <c r="EN464" s="432"/>
      <c r="EO464" s="432"/>
      <c r="EP464" s="432"/>
      <c r="EQ464" s="432"/>
      <c r="ER464" s="432"/>
      <c r="ES464" s="432"/>
      <c r="ET464" s="432"/>
      <c r="EU464" s="432"/>
      <c r="EV464" s="432"/>
      <c r="EW464" s="432"/>
      <c r="EX464" s="432"/>
      <c r="EY464" s="432"/>
      <c r="EZ464" s="432"/>
      <c r="FA464" s="432"/>
      <c r="FB464" s="432"/>
      <c r="FC464" s="432"/>
      <c r="FD464" s="432"/>
      <c r="FE464" s="432"/>
      <c r="FF464" s="432"/>
      <c r="FG464" s="432"/>
      <c r="FH464" s="432"/>
      <c r="FI464" s="432"/>
      <c r="FJ464" s="432"/>
      <c r="FK464" s="432"/>
      <c r="FL464" s="432"/>
      <c r="FM464" s="432"/>
      <c r="FN464" s="432"/>
      <c r="FO464" s="432"/>
      <c r="FP464" s="432"/>
      <c r="FQ464" s="432"/>
      <c r="FR464" s="432"/>
      <c r="FS464" s="432"/>
      <c r="FT464" s="432"/>
      <c r="FU464" s="432"/>
      <c r="FV464" s="432"/>
      <c r="FW464" s="432"/>
      <c r="FX464" s="432"/>
      <c r="FY464" s="432"/>
      <c r="FZ464" s="432"/>
      <c r="GA464" s="432"/>
      <c r="GB464" s="432"/>
      <c r="GC464" s="432"/>
      <c r="GD464" s="432"/>
      <c r="GE464" s="432"/>
      <c r="GF464" s="432"/>
      <c r="GG464" s="432"/>
      <c r="GH464" s="432"/>
      <c r="GI464" s="432"/>
      <c r="GJ464" s="432"/>
      <c r="GK464" s="432"/>
      <c r="GL464" s="432"/>
      <c r="GM464" s="432"/>
      <c r="GN464" s="432"/>
      <c r="GO464" s="432"/>
      <c r="GP464" s="432"/>
      <c r="GQ464" s="432"/>
      <c r="GR464" s="432"/>
      <c r="GS464" s="432"/>
      <c r="GT464" s="432"/>
      <c r="GU464" s="432"/>
      <c r="GV464" s="432"/>
      <c r="GW464" s="432"/>
      <c r="GX464" s="432"/>
    </row>
    <row r="465" spans="1:206" hidden="1">
      <c r="A465" s="121" t="str">
        <f t="shared" si="80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09"/>
      <c r="P465" s="309"/>
      <c r="Q465" s="436"/>
      <c r="R465" s="436"/>
      <c r="S465" s="438"/>
      <c r="T465" s="436"/>
      <c r="U465" s="436"/>
      <c r="V465" s="436"/>
    </row>
    <row r="466" spans="1:206" s="114" customFormat="1" ht="25.5" hidden="1">
      <c r="A466" s="121" t="str">
        <f t="shared" si="80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5">O466+P466</f>
        <v>0</v>
      </c>
      <c r="O466" s="182"/>
      <c r="P466" s="182"/>
      <c r="Q466" s="436"/>
      <c r="R466" s="436"/>
      <c r="S466" s="438"/>
      <c r="T466" s="436"/>
      <c r="U466" s="436"/>
      <c r="V466" s="436"/>
      <c r="W466" s="432"/>
      <c r="X466" s="432"/>
      <c r="Y466" s="432"/>
      <c r="Z466" s="432"/>
      <c r="AA466" s="432"/>
      <c r="AB466" s="432"/>
      <c r="AC466" s="432"/>
      <c r="AD466" s="432"/>
      <c r="AE466" s="432"/>
      <c r="AF466" s="432"/>
      <c r="AG466" s="432"/>
      <c r="AH466" s="432"/>
      <c r="AI466" s="432"/>
      <c r="AJ466" s="432"/>
      <c r="AK466" s="432"/>
      <c r="AL466" s="432"/>
      <c r="AM466" s="432"/>
      <c r="AN466" s="432"/>
      <c r="AO466" s="432"/>
      <c r="AP466" s="432"/>
      <c r="AQ466" s="432"/>
      <c r="AR466" s="432"/>
      <c r="AS466" s="432"/>
      <c r="AT466" s="432"/>
      <c r="AU466" s="432"/>
      <c r="AV466" s="432"/>
      <c r="AW466" s="432"/>
      <c r="AX466" s="432"/>
      <c r="AY466" s="432"/>
      <c r="AZ466" s="432"/>
      <c r="BA466" s="432"/>
      <c r="BB466" s="432"/>
      <c r="BC466" s="432"/>
      <c r="BD466" s="432"/>
      <c r="BE466" s="432"/>
      <c r="BF466" s="432"/>
      <c r="BG466" s="432"/>
      <c r="BH466" s="432"/>
      <c r="BI466" s="432"/>
      <c r="BJ466" s="432"/>
      <c r="BK466" s="432"/>
      <c r="BL466" s="432"/>
      <c r="BM466" s="432"/>
      <c r="BN466" s="432"/>
      <c r="BO466" s="432"/>
      <c r="BP466" s="432"/>
      <c r="BQ466" s="432"/>
      <c r="BR466" s="432"/>
      <c r="BS466" s="432"/>
      <c r="BT466" s="432"/>
      <c r="BU466" s="432"/>
      <c r="BV466" s="432"/>
      <c r="BW466" s="432"/>
      <c r="BX466" s="432"/>
      <c r="BY466" s="432"/>
      <c r="BZ466" s="432"/>
      <c r="CA466" s="432"/>
      <c r="CB466" s="432"/>
      <c r="CC466" s="432"/>
      <c r="CD466" s="432"/>
      <c r="CE466" s="432"/>
      <c r="CF466" s="432"/>
      <c r="CG466" s="432"/>
      <c r="CH466" s="432"/>
      <c r="CI466" s="432"/>
      <c r="CJ466" s="432"/>
      <c r="CK466" s="432"/>
      <c r="CL466" s="432"/>
      <c r="CM466" s="432"/>
      <c r="CN466" s="432"/>
      <c r="CO466" s="432"/>
      <c r="CP466" s="432"/>
      <c r="CQ466" s="432"/>
      <c r="CR466" s="432"/>
      <c r="CS466" s="432"/>
      <c r="CT466" s="432"/>
      <c r="CU466" s="432"/>
      <c r="CV466" s="432"/>
      <c r="CW466" s="432"/>
      <c r="CX466" s="432"/>
      <c r="CY466" s="432"/>
      <c r="CZ466" s="432"/>
      <c r="DA466" s="432"/>
      <c r="DB466" s="432"/>
      <c r="DC466" s="432"/>
      <c r="DD466" s="432"/>
      <c r="DE466" s="432"/>
      <c r="DF466" s="432"/>
      <c r="DG466" s="432"/>
      <c r="DH466" s="432"/>
      <c r="DI466" s="432"/>
      <c r="DJ466" s="432"/>
      <c r="DK466" s="432"/>
      <c r="DL466" s="432"/>
      <c r="DM466" s="432"/>
      <c r="DN466" s="432"/>
      <c r="DO466" s="432"/>
      <c r="DP466" s="432"/>
      <c r="DQ466" s="432"/>
      <c r="DR466" s="432"/>
      <c r="DS466" s="432"/>
      <c r="DT466" s="432"/>
      <c r="DU466" s="432"/>
      <c r="DV466" s="432"/>
      <c r="DW466" s="432"/>
      <c r="DX466" s="432"/>
      <c r="DY466" s="432"/>
      <c r="DZ466" s="432"/>
      <c r="EA466" s="432"/>
      <c r="EB466" s="432"/>
      <c r="EC466" s="432"/>
      <c r="ED466" s="432"/>
      <c r="EE466" s="432"/>
      <c r="EF466" s="432"/>
      <c r="EG466" s="432"/>
      <c r="EH466" s="432"/>
      <c r="EI466" s="432"/>
      <c r="EJ466" s="432"/>
      <c r="EK466" s="432"/>
      <c r="EL466" s="432"/>
      <c r="EM466" s="432"/>
      <c r="EN466" s="432"/>
      <c r="EO466" s="432"/>
      <c r="EP466" s="432"/>
      <c r="EQ466" s="432"/>
      <c r="ER466" s="432"/>
      <c r="ES466" s="432"/>
      <c r="ET466" s="432"/>
      <c r="EU466" s="432"/>
      <c r="EV466" s="432"/>
      <c r="EW466" s="432"/>
      <c r="EX466" s="432"/>
      <c r="EY466" s="432"/>
      <c r="EZ466" s="432"/>
      <c r="FA466" s="432"/>
      <c r="FB466" s="432"/>
      <c r="FC466" s="432"/>
      <c r="FD466" s="432"/>
      <c r="FE466" s="432"/>
      <c r="FF466" s="432"/>
      <c r="FG466" s="432"/>
      <c r="FH466" s="432"/>
      <c r="FI466" s="432"/>
      <c r="FJ466" s="432"/>
      <c r="FK466" s="432"/>
      <c r="FL466" s="432"/>
      <c r="FM466" s="432"/>
      <c r="FN466" s="432"/>
      <c r="FO466" s="432"/>
      <c r="FP466" s="432"/>
      <c r="FQ466" s="432"/>
      <c r="FR466" s="432"/>
      <c r="FS466" s="432"/>
      <c r="FT466" s="432"/>
      <c r="FU466" s="432"/>
      <c r="FV466" s="432"/>
      <c r="FW466" s="432"/>
      <c r="FX466" s="432"/>
      <c r="FY466" s="432"/>
      <c r="FZ466" s="432"/>
      <c r="GA466" s="432"/>
      <c r="GB466" s="432"/>
      <c r="GC466" s="432"/>
      <c r="GD466" s="432"/>
      <c r="GE466" s="432"/>
      <c r="GF466" s="432"/>
      <c r="GG466" s="432"/>
      <c r="GH466" s="432"/>
      <c r="GI466" s="432"/>
      <c r="GJ466" s="432"/>
      <c r="GK466" s="432"/>
      <c r="GL466" s="432"/>
      <c r="GM466" s="432"/>
      <c r="GN466" s="432"/>
      <c r="GO466" s="432"/>
      <c r="GP466" s="432"/>
      <c r="GQ466" s="432"/>
      <c r="GR466" s="432"/>
      <c r="GS466" s="432"/>
      <c r="GT466" s="432"/>
      <c r="GU466" s="432"/>
      <c r="GV466" s="432"/>
      <c r="GW466" s="432"/>
      <c r="GX466" s="432"/>
    </row>
    <row r="467" spans="1:206" hidden="1">
      <c r="A467" s="121" t="str">
        <f t="shared" si="80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5"/>
        <v>0</v>
      </c>
      <c r="O467" s="182"/>
      <c r="P467" s="182"/>
      <c r="Q467" s="436"/>
      <c r="R467" s="436"/>
      <c r="S467" s="438"/>
      <c r="T467" s="436"/>
      <c r="U467" s="436"/>
      <c r="V467" s="436"/>
    </row>
    <row r="468" spans="1:206" s="114" customFormat="1" ht="25.5" hidden="1">
      <c r="A468" s="121" t="str">
        <f t="shared" si="80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5"/>
        <v>0</v>
      </c>
      <c r="O468" s="182"/>
      <c r="P468" s="182"/>
      <c r="Q468" s="436"/>
      <c r="R468" s="436"/>
      <c r="S468" s="438"/>
      <c r="T468" s="436"/>
      <c r="U468" s="436"/>
      <c r="V468" s="436"/>
      <c r="W468" s="432"/>
      <c r="X468" s="432"/>
      <c r="Y468" s="432"/>
      <c r="Z468" s="432"/>
      <c r="AA468" s="432"/>
      <c r="AB468" s="432"/>
      <c r="AC468" s="432"/>
      <c r="AD468" s="432"/>
      <c r="AE468" s="432"/>
      <c r="AF468" s="432"/>
      <c r="AG468" s="432"/>
      <c r="AH468" s="432"/>
      <c r="AI468" s="432"/>
      <c r="AJ468" s="432"/>
      <c r="AK468" s="432"/>
      <c r="AL468" s="432"/>
      <c r="AM468" s="432"/>
      <c r="AN468" s="432"/>
      <c r="AO468" s="432"/>
      <c r="AP468" s="432"/>
      <c r="AQ468" s="432"/>
      <c r="AR468" s="432"/>
      <c r="AS468" s="432"/>
      <c r="AT468" s="432"/>
      <c r="AU468" s="432"/>
      <c r="AV468" s="432"/>
      <c r="AW468" s="432"/>
      <c r="AX468" s="432"/>
      <c r="AY468" s="432"/>
      <c r="AZ468" s="432"/>
      <c r="BA468" s="432"/>
      <c r="BB468" s="432"/>
      <c r="BC468" s="432"/>
      <c r="BD468" s="432"/>
      <c r="BE468" s="432"/>
      <c r="BF468" s="432"/>
      <c r="BG468" s="432"/>
      <c r="BH468" s="432"/>
      <c r="BI468" s="432"/>
      <c r="BJ468" s="432"/>
      <c r="BK468" s="432"/>
      <c r="BL468" s="432"/>
      <c r="BM468" s="432"/>
      <c r="BN468" s="432"/>
      <c r="BO468" s="432"/>
      <c r="BP468" s="432"/>
      <c r="BQ468" s="432"/>
      <c r="BR468" s="432"/>
      <c r="BS468" s="432"/>
      <c r="BT468" s="432"/>
      <c r="BU468" s="432"/>
      <c r="BV468" s="432"/>
      <c r="BW468" s="432"/>
      <c r="BX468" s="432"/>
      <c r="BY468" s="432"/>
      <c r="BZ468" s="432"/>
      <c r="CA468" s="432"/>
      <c r="CB468" s="432"/>
      <c r="CC468" s="432"/>
      <c r="CD468" s="432"/>
      <c r="CE468" s="432"/>
      <c r="CF468" s="432"/>
      <c r="CG468" s="432"/>
      <c r="CH468" s="432"/>
      <c r="CI468" s="432"/>
      <c r="CJ468" s="432"/>
      <c r="CK468" s="432"/>
      <c r="CL468" s="432"/>
      <c r="CM468" s="432"/>
      <c r="CN468" s="432"/>
      <c r="CO468" s="432"/>
      <c r="CP468" s="432"/>
      <c r="CQ468" s="432"/>
      <c r="CR468" s="432"/>
      <c r="CS468" s="432"/>
      <c r="CT468" s="432"/>
      <c r="CU468" s="432"/>
      <c r="CV468" s="432"/>
      <c r="CW468" s="432"/>
      <c r="CX468" s="432"/>
      <c r="CY468" s="432"/>
      <c r="CZ468" s="432"/>
      <c r="DA468" s="432"/>
      <c r="DB468" s="432"/>
      <c r="DC468" s="432"/>
      <c r="DD468" s="432"/>
      <c r="DE468" s="432"/>
      <c r="DF468" s="432"/>
      <c r="DG468" s="432"/>
      <c r="DH468" s="432"/>
      <c r="DI468" s="432"/>
      <c r="DJ468" s="432"/>
      <c r="DK468" s="432"/>
      <c r="DL468" s="432"/>
      <c r="DM468" s="432"/>
      <c r="DN468" s="432"/>
      <c r="DO468" s="432"/>
      <c r="DP468" s="432"/>
      <c r="DQ468" s="432"/>
      <c r="DR468" s="432"/>
      <c r="DS468" s="432"/>
      <c r="DT468" s="432"/>
      <c r="DU468" s="432"/>
      <c r="DV468" s="432"/>
      <c r="DW468" s="432"/>
      <c r="DX468" s="432"/>
      <c r="DY468" s="432"/>
      <c r="DZ468" s="432"/>
      <c r="EA468" s="432"/>
      <c r="EB468" s="432"/>
      <c r="EC468" s="432"/>
      <c r="ED468" s="432"/>
      <c r="EE468" s="432"/>
      <c r="EF468" s="432"/>
      <c r="EG468" s="432"/>
      <c r="EH468" s="432"/>
      <c r="EI468" s="432"/>
      <c r="EJ468" s="432"/>
      <c r="EK468" s="432"/>
      <c r="EL468" s="432"/>
      <c r="EM468" s="432"/>
      <c r="EN468" s="432"/>
      <c r="EO468" s="432"/>
      <c r="EP468" s="432"/>
      <c r="EQ468" s="432"/>
      <c r="ER468" s="432"/>
      <c r="ES468" s="432"/>
      <c r="ET468" s="432"/>
      <c r="EU468" s="432"/>
      <c r="EV468" s="432"/>
      <c r="EW468" s="432"/>
      <c r="EX468" s="432"/>
      <c r="EY468" s="432"/>
      <c r="EZ468" s="432"/>
      <c r="FA468" s="432"/>
      <c r="FB468" s="432"/>
      <c r="FC468" s="432"/>
      <c r="FD468" s="432"/>
      <c r="FE468" s="432"/>
      <c r="FF468" s="432"/>
      <c r="FG468" s="432"/>
      <c r="FH468" s="432"/>
      <c r="FI468" s="432"/>
      <c r="FJ468" s="432"/>
      <c r="FK468" s="432"/>
      <c r="FL468" s="432"/>
      <c r="FM468" s="432"/>
      <c r="FN468" s="432"/>
      <c r="FO468" s="432"/>
      <c r="FP468" s="432"/>
      <c r="FQ468" s="432"/>
      <c r="FR468" s="432"/>
      <c r="FS468" s="432"/>
      <c r="FT468" s="432"/>
      <c r="FU468" s="432"/>
      <c r="FV468" s="432"/>
      <c r="FW468" s="432"/>
      <c r="FX468" s="432"/>
      <c r="FY468" s="432"/>
      <c r="FZ468" s="432"/>
      <c r="GA468" s="432"/>
      <c r="GB468" s="432"/>
      <c r="GC468" s="432"/>
      <c r="GD468" s="432"/>
      <c r="GE468" s="432"/>
      <c r="GF468" s="432"/>
      <c r="GG468" s="432"/>
      <c r="GH468" s="432"/>
      <c r="GI468" s="432"/>
      <c r="GJ468" s="432"/>
      <c r="GK468" s="432"/>
      <c r="GL468" s="432"/>
      <c r="GM468" s="432"/>
      <c r="GN468" s="432"/>
      <c r="GO468" s="432"/>
      <c r="GP468" s="432"/>
      <c r="GQ468" s="432"/>
      <c r="GR468" s="432"/>
      <c r="GS468" s="432"/>
      <c r="GT468" s="432"/>
      <c r="GU468" s="432"/>
      <c r="GV468" s="432"/>
      <c r="GW468" s="432"/>
      <c r="GX468" s="432"/>
    </row>
    <row r="469" spans="1:206" hidden="1">
      <c r="A469" s="121" t="str">
        <f t="shared" si="80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5"/>
        <v>0</v>
      </c>
      <c r="O469" s="182"/>
      <c r="P469" s="182"/>
      <c r="Q469" s="436"/>
      <c r="R469" s="436"/>
      <c r="S469" s="438"/>
      <c r="T469" s="436"/>
      <c r="U469" s="436"/>
      <c r="V469" s="436"/>
    </row>
    <row r="470" spans="1:206" hidden="1">
      <c r="A470" s="121" t="str">
        <f t="shared" si="80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5"/>
        <v>0</v>
      </c>
      <c r="O470" s="182"/>
      <c r="P470" s="341"/>
      <c r="Q470" s="436"/>
      <c r="R470" s="436"/>
      <c r="S470" s="438"/>
      <c r="T470" s="436"/>
      <c r="U470" s="436"/>
      <c r="V470" s="436"/>
    </row>
    <row r="471" spans="1:206" hidden="1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5"/>
        <v>0</v>
      </c>
      <c r="O471" s="182"/>
      <c r="P471" s="182"/>
      <c r="Q471" s="436"/>
      <c r="R471" s="436"/>
      <c r="S471" s="438"/>
      <c r="T471" s="436"/>
      <c r="U471" s="436"/>
      <c r="V471" s="436"/>
    </row>
    <row r="472" spans="1:206" hidden="1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5"/>
        <v>0</v>
      </c>
      <c r="O472" s="182"/>
      <c r="P472" s="182"/>
      <c r="Q472" s="436"/>
      <c r="R472" s="436"/>
      <c r="S472" s="438"/>
      <c r="T472" s="436"/>
      <c r="U472" s="436"/>
      <c r="V472" s="436"/>
    </row>
    <row r="473" spans="1:206" s="155" customFormat="1" hidden="1">
      <c r="A473" s="121" t="str">
        <f t="shared" si="80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777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436"/>
      <c r="R473" s="436"/>
      <c r="S473" s="438"/>
      <c r="T473" s="436"/>
      <c r="U473" s="436"/>
      <c r="V473" s="436"/>
      <c r="W473" s="432"/>
      <c r="X473" s="432"/>
      <c r="Y473" s="432"/>
      <c r="Z473" s="432"/>
      <c r="AA473" s="432"/>
      <c r="AB473" s="432"/>
      <c r="AC473" s="432"/>
      <c r="AD473" s="432"/>
      <c r="AE473" s="432"/>
      <c r="AF473" s="432"/>
      <c r="AG473" s="432"/>
      <c r="AH473" s="432"/>
      <c r="AI473" s="432"/>
      <c r="AJ473" s="432"/>
      <c r="AK473" s="432"/>
      <c r="AL473" s="432"/>
      <c r="AM473" s="432"/>
      <c r="AN473" s="432"/>
      <c r="AO473" s="432"/>
      <c r="AP473" s="432"/>
      <c r="AQ473" s="432"/>
      <c r="AR473" s="432"/>
      <c r="AS473" s="432"/>
      <c r="AT473" s="432"/>
      <c r="AU473" s="432"/>
      <c r="AV473" s="432"/>
      <c r="AW473" s="432"/>
      <c r="AX473" s="432"/>
      <c r="AY473" s="432"/>
      <c r="AZ473" s="432"/>
      <c r="BA473" s="432"/>
      <c r="BB473" s="432"/>
      <c r="BC473" s="432"/>
      <c r="BD473" s="432"/>
      <c r="BE473" s="432"/>
      <c r="BF473" s="432"/>
      <c r="BG473" s="432"/>
      <c r="BH473" s="432"/>
      <c r="BI473" s="432"/>
      <c r="BJ473" s="432"/>
      <c r="BK473" s="432"/>
      <c r="BL473" s="432"/>
      <c r="BM473" s="432"/>
      <c r="BN473" s="432"/>
      <c r="BO473" s="432"/>
      <c r="BP473" s="432"/>
      <c r="BQ473" s="432"/>
      <c r="BR473" s="432"/>
      <c r="BS473" s="432"/>
      <c r="BT473" s="432"/>
      <c r="BU473" s="432"/>
      <c r="BV473" s="432"/>
      <c r="BW473" s="432"/>
      <c r="BX473" s="432"/>
      <c r="BY473" s="432"/>
      <c r="BZ473" s="432"/>
      <c r="CA473" s="432"/>
      <c r="CB473" s="432"/>
      <c r="CC473" s="432"/>
      <c r="CD473" s="432"/>
      <c r="CE473" s="432"/>
      <c r="CF473" s="432"/>
      <c r="CG473" s="432"/>
      <c r="CH473" s="432"/>
      <c r="CI473" s="432"/>
      <c r="CJ473" s="432"/>
      <c r="CK473" s="432"/>
      <c r="CL473" s="432"/>
      <c r="CM473" s="432"/>
      <c r="CN473" s="432"/>
      <c r="CO473" s="432"/>
      <c r="CP473" s="432"/>
      <c r="CQ473" s="432"/>
      <c r="CR473" s="432"/>
      <c r="CS473" s="432"/>
      <c r="CT473" s="432"/>
      <c r="CU473" s="432"/>
      <c r="CV473" s="432"/>
      <c r="CW473" s="432"/>
      <c r="CX473" s="432"/>
      <c r="CY473" s="432"/>
      <c r="CZ473" s="432"/>
      <c r="DA473" s="432"/>
      <c r="DB473" s="432"/>
      <c r="DC473" s="432"/>
      <c r="DD473" s="432"/>
      <c r="DE473" s="432"/>
      <c r="DF473" s="432"/>
      <c r="DG473" s="432"/>
      <c r="DH473" s="432"/>
      <c r="DI473" s="432"/>
      <c r="DJ473" s="432"/>
      <c r="DK473" s="432"/>
      <c r="DL473" s="432"/>
      <c r="DM473" s="432"/>
      <c r="DN473" s="432"/>
      <c r="DO473" s="432"/>
      <c r="DP473" s="432"/>
      <c r="DQ473" s="432"/>
      <c r="DR473" s="432"/>
      <c r="DS473" s="432"/>
      <c r="DT473" s="432"/>
      <c r="DU473" s="432"/>
      <c r="DV473" s="432"/>
      <c r="DW473" s="432"/>
      <c r="DX473" s="432"/>
      <c r="DY473" s="432"/>
      <c r="DZ473" s="432"/>
      <c r="EA473" s="432"/>
      <c r="EB473" s="432"/>
      <c r="EC473" s="432"/>
      <c r="ED473" s="432"/>
      <c r="EE473" s="432"/>
      <c r="EF473" s="432"/>
      <c r="EG473" s="432"/>
      <c r="EH473" s="432"/>
      <c r="EI473" s="432"/>
      <c r="EJ473" s="432"/>
      <c r="EK473" s="432"/>
      <c r="EL473" s="432"/>
      <c r="EM473" s="432"/>
      <c r="EN473" s="432"/>
      <c r="EO473" s="432"/>
      <c r="EP473" s="432"/>
      <c r="EQ473" s="432"/>
      <c r="ER473" s="432"/>
      <c r="ES473" s="432"/>
      <c r="ET473" s="432"/>
      <c r="EU473" s="432"/>
      <c r="EV473" s="432"/>
      <c r="EW473" s="432"/>
      <c r="EX473" s="432"/>
      <c r="EY473" s="432"/>
      <c r="EZ473" s="432"/>
      <c r="FA473" s="432"/>
      <c r="FB473" s="432"/>
      <c r="FC473" s="432"/>
      <c r="FD473" s="432"/>
      <c r="FE473" s="432"/>
      <c r="FF473" s="432"/>
      <c r="FG473" s="432"/>
      <c r="FH473" s="432"/>
      <c r="FI473" s="432"/>
      <c r="FJ473" s="432"/>
      <c r="FK473" s="432"/>
      <c r="FL473" s="432"/>
      <c r="FM473" s="432"/>
      <c r="FN473" s="432"/>
      <c r="FO473" s="432"/>
      <c r="FP473" s="432"/>
      <c r="FQ473" s="432"/>
      <c r="FR473" s="432"/>
      <c r="FS473" s="432"/>
      <c r="FT473" s="432"/>
      <c r="FU473" s="432"/>
      <c r="FV473" s="432"/>
      <c r="FW473" s="432"/>
      <c r="FX473" s="432"/>
      <c r="FY473" s="432"/>
      <c r="FZ473" s="432"/>
      <c r="GA473" s="432"/>
      <c r="GB473" s="432"/>
      <c r="GC473" s="432"/>
      <c r="GD473" s="432"/>
      <c r="GE473" s="432"/>
      <c r="GF473" s="432"/>
      <c r="GG473" s="432"/>
      <c r="GH473" s="432"/>
      <c r="GI473" s="432"/>
      <c r="GJ473" s="432"/>
      <c r="GK473" s="432"/>
      <c r="GL473" s="432"/>
      <c r="GM473" s="432"/>
      <c r="GN473" s="432"/>
      <c r="GO473" s="432"/>
      <c r="GP473" s="432"/>
      <c r="GQ473" s="432"/>
      <c r="GR473" s="432"/>
      <c r="GS473" s="432"/>
      <c r="GT473" s="432"/>
      <c r="GU473" s="432"/>
      <c r="GV473" s="432"/>
      <c r="GW473" s="432"/>
      <c r="GX473" s="432"/>
    </row>
    <row r="474" spans="1:206" ht="22.5" hidden="1" customHeight="1">
      <c r="A474" s="121" t="str">
        <f t="shared" si="80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4"/>
      <c r="J474" s="305"/>
      <c r="K474" s="305"/>
      <c r="L474" s="29" t="s">
        <v>142</v>
      </c>
      <c r="M474" s="30">
        <v>4251</v>
      </c>
      <c r="N474" s="182">
        <f t="shared" si="85"/>
        <v>0</v>
      </c>
      <c r="O474" s="327"/>
      <c r="P474" s="327"/>
      <c r="Q474" s="436"/>
      <c r="R474" s="436"/>
      <c r="S474" s="438"/>
      <c r="T474" s="436"/>
      <c r="U474" s="436"/>
      <c r="V474" s="436"/>
    </row>
    <row r="475" spans="1:206" s="114" customFormat="1" ht="16.5" hidden="1">
      <c r="A475" s="121" t="str">
        <f t="shared" si="80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5"/>
        <v>0</v>
      </c>
      <c r="O475" s="302"/>
      <c r="P475" s="302"/>
      <c r="Q475" s="436"/>
      <c r="R475" s="436"/>
      <c r="S475" s="438"/>
      <c r="T475" s="436"/>
      <c r="U475" s="436"/>
      <c r="V475" s="436"/>
      <c r="W475" s="432"/>
      <c r="X475" s="432"/>
      <c r="Y475" s="432"/>
      <c r="Z475" s="432"/>
      <c r="AA475" s="432"/>
      <c r="AB475" s="432"/>
      <c r="AC475" s="432"/>
      <c r="AD475" s="432"/>
      <c r="AE475" s="432"/>
      <c r="AF475" s="432"/>
      <c r="AG475" s="432"/>
      <c r="AH475" s="432"/>
      <c r="AI475" s="432"/>
      <c r="AJ475" s="432"/>
      <c r="AK475" s="432"/>
      <c r="AL475" s="432"/>
      <c r="AM475" s="432"/>
      <c r="AN475" s="432"/>
      <c r="AO475" s="432"/>
      <c r="AP475" s="432"/>
      <c r="AQ475" s="432"/>
      <c r="AR475" s="432"/>
      <c r="AS475" s="432"/>
      <c r="AT475" s="432"/>
      <c r="AU475" s="432"/>
      <c r="AV475" s="432"/>
      <c r="AW475" s="432"/>
      <c r="AX475" s="432"/>
      <c r="AY475" s="432"/>
      <c r="AZ475" s="432"/>
      <c r="BA475" s="432"/>
      <c r="BB475" s="432"/>
      <c r="BC475" s="432"/>
      <c r="BD475" s="432"/>
      <c r="BE475" s="432"/>
      <c r="BF475" s="432"/>
      <c r="BG475" s="432"/>
      <c r="BH475" s="432"/>
      <c r="BI475" s="432"/>
      <c r="BJ475" s="432"/>
      <c r="BK475" s="432"/>
      <c r="BL475" s="432"/>
      <c r="BM475" s="432"/>
      <c r="BN475" s="432"/>
      <c r="BO475" s="432"/>
      <c r="BP475" s="432"/>
      <c r="BQ475" s="432"/>
      <c r="BR475" s="432"/>
      <c r="BS475" s="432"/>
      <c r="BT475" s="432"/>
      <c r="BU475" s="432"/>
      <c r="BV475" s="432"/>
      <c r="BW475" s="432"/>
      <c r="BX475" s="432"/>
      <c r="BY475" s="432"/>
      <c r="BZ475" s="432"/>
      <c r="CA475" s="432"/>
      <c r="CB475" s="432"/>
      <c r="CC475" s="432"/>
      <c r="CD475" s="432"/>
      <c r="CE475" s="432"/>
      <c r="CF475" s="432"/>
      <c r="CG475" s="432"/>
      <c r="CH475" s="432"/>
      <c r="CI475" s="432"/>
      <c r="CJ475" s="432"/>
      <c r="CK475" s="432"/>
      <c r="CL475" s="432"/>
      <c r="CM475" s="432"/>
      <c r="CN475" s="432"/>
      <c r="CO475" s="432"/>
      <c r="CP475" s="432"/>
      <c r="CQ475" s="432"/>
      <c r="CR475" s="432"/>
      <c r="CS475" s="432"/>
      <c r="CT475" s="432"/>
      <c r="CU475" s="432"/>
      <c r="CV475" s="432"/>
      <c r="CW475" s="432"/>
      <c r="CX475" s="432"/>
      <c r="CY475" s="432"/>
      <c r="CZ475" s="432"/>
      <c r="DA475" s="432"/>
      <c r="DB475" s="432"/>
      <c r="DC475" s="432"/>
      <c r="DD475" s="432"/>
      <c r="DE475" s="432"/>
      <c r="DF475" s="432"/>
      <c r="DG475" s="432"/>
      <c r="DH475" s="432"/>
      <c r="DI475" s="432"/>
      <c r="DJ475" s="432"/>
      <c r="DK475" s="432"/>
      <c r="DL475" s="432"/>
      <c r="DM475" s="432"/>
      <c r="DN475" s="432"/>
      <c r="DO475" s="432"/>
      <c r="DP475" s="432"/>
      <c r="DQ475" s="432"/>
      <c r="DR475" s="432"/>
      <c r="DS475" s="432"/>
      <c r="DT475" s="432"/>
      <c r="DU475" s="432"/>
      <c r="DV475" s="432"/>
      <c r="DW475" s="432"/>
      <c r="DX475" s="432"/>
      <c r="DY475" s="432"/>
      <c r="DZ475" s="432"/>
      <c r="EA475" s="432"/>
      <c r="EB475" s="432"/>
      <c r="EC475" s="432"/>
      <c r="ED475" s="432"/>
      <c r="EE475" s="432"/>
      <c r="EF475" s="432"/>
      <c r="EG475" s="432"/>
      <c r="EH475" s="432"/>
      <c r="EI475" s="432"/>
      <c r="EJ475" s="432"/>
      <c r="EK475" s="432"/>
      <c r="EL475" s="432"/>
      <c r="EM475" s="432"/>
      <c r="EN475" s="432"/>
      <c r="EO475" s="432"/>
      <c r="EP475" s="432"/>
      <c r="EQ475" s="432"/>
      <c r="ER475" s="432"/>
      <c r="ES475" s="432"/>
      <c r="ET475" s="432"/>
      <c r="EU475" s="432"/>
      <c r="EV475" s="432"/>
      <c r="EW475" s="432"/>
      <c r="EX475" s="432"/>
      <c r="EY475" s="432"/>
      <c r="EZ475" s="432"/>
      <c r="FA475" s="432"/>
      <c r="FB475" s="432"/>
      <c r="FC475" s="432"/>
      <c r="FD475" s="432"/>
      <c r="FE475" s="432"/>
      <c r="FF475" s="432"/>
      <c r="FG475" s="432"/>
      <c r="FH475" s="432"/>
      <c r="FI475" s="432"/>
      <c r="FJ475" s="432"/>
      <c r="FK475" s="432"/>
      <c r="FL475" s="432"/>
      <c r="FM475" s="432"/>
      <c r="FN475" s="432"/>
      <c r="FO475" s="432"/>
      <c r="FP475" s="432"/>
      <c r="FQ475" s="432"/>
      <c r="FR475" s="432"/>
      <c r="FS475" s="432"/>
      <c r="FT475" s="432"/>
      <c r="FU475" s="432"/>
      <c r="FV475" s="432"/>
      <c r="FW475" s="432"/>
      <c r="FX475" s="432"/>
      <c r="FY475" s="432"/>
      <c r="FZ475" s="432"/>
      <c r="GA475" s="432"/>
      <c r="GB475" s="432"/>
      <c r="GC475" s="432"/>
      <c r="GD475" s="432"/>
      <c r="GE475" s="432"/>
      <c r="GF475" s="432"/>
      <c r="GG475" s="432"/>
      <c r="GH475" s="432"/>
      <c r="GI475" s="432"/>
      <c r="GJ475" s="432"/>
      <c r="GK475" s="432"/>
      <c r="GL475" s="432"/>
      <c r="GM475" s="432"/>
      <c r="GN475" s="432"/>
      <c r="GO475" s="432"/>
      <c r="GP475" s="432"/>
      <c r="GQ475" s="432"/>
      <c r="GR475" s="432"/>
      <c r="GS475" s="432"/>
      <c r="GT475" s="432"/>
      <c r="GU475" s="432"/>
      <c r="GV475" s="432"/>
      <c r="GW475" s="432"/>
      <c r="GX475" s="432"/>
    </row>
    <row r="476" spans="1:206" s="155" customFormat="1" hidden="1">
      <c r="A476" s="121" t="str">
        <f t="shared" ref="A476:A526" si="86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7">+O478</f>
        <v>0</v>
      </c>
      <c r="P476" s="162">
        <f t="shared" si="87"/>
        <v>0</v>
      </c>
      <c r="Q476" s="436"/>
      <c r="R476" s="436"/>
      <c r="S476" s="438"/>
      <c r="T476" s="436"/>
      <c r="U476" s="436"/>
      <c r="V476" s="436"/>
      <c r="W476" s="432"/>
      <c r="X476" s="432"/>
      <c r="Y476" s="432"/>
      <c r="Z476" s="432"/>
      <c r="AA476" s="432"/>
      <c r="AB476" s="432"/>
      <c r="AC476" s="432"/>
      <c r="AD476" s="432"/>
      <c r="AE476" s="432"/>
      <c r="AF476" s="432"/>
      <c r="AG476" s="432"/>
      <c r="AH476" s="432"/>
      <c r="AI476" s="432"/>
      <c r="AJ476" s="432"/>
      <c r="AK476" s="432"/>
      <c r="AL476" s="432"/>
      <c r="AM476" s="432"/>
      <c r="AN476" s="432"/>
      <c r="AO476" s="432"/>
      <c r="AP476" s="432"/>
      <c r="AQ476" s="432"/>
      <c r="AR476" s="432"/>
      <c r="AS476" s="432"/>
      <c r="AT476" s="432"/>
      <c r="AU476" s="432"/>
      <c r="AV476" s="432"/>
      <c r="AW476" s="432"/>
      <c r="AX476" s="432"/>
      <c r="AY476" s="432"/>
      <c r="AZ476" s="432"/>
      <c r="BA476" s="432"/>
      <c r="BB476" s="432"/>
      <c r="BC476" s="432"/>
      <c r="BD476" s="432"/>
      <c r="BE476" s="432"/>
      <c r="BF476" s="432"/>
      <c r="BG476" s="432"/>
      <c r="BH476" s="432"/>
      <c r="BI476" s="432"/>
      <c r="BJ476" s="432"/>
      <c r="BK476" s="432"/>
      <c r="BL476" s="432"/>
      <c r="BM476" s="432"/>
      <c r="BN476" s="432"/>
      <c r="BO476" s="432"/>
      <c r="BP476" s="432"/>
      <c r="BQ476" s="432"/>
      <c r="BR476" s="432"/>
      <c r="BS476" s="432"/>
      <c r="BT476" s="432"/>
      <c r="BU476" s="432"/>
      <c r="BV476" s="432"/>
      <c r="BW476" s="432"/>
      <c r="BX476" s="432"/>
      <c r="BY476" s="432"/>
      <c r="BZ476" s="432"/>
      <c r="CA476" s="432"/>
      <c r="CB476" s="432"/>
      <c r="CC476" s="432"/>
      <c r="CD476" s="432"/>
      <c r="CE476" s="432"/>
      <c r="CF476" s="432"/>
      <c r="CG476" s="432"/>
      <c r="CH476" s="432"/>
      <c r="CI476" s="432"/>
      <c r="CJ476" s="432"/>
      <c r="CK476" s="432"/>
      <c r="CL476" s="432"/>
      <c r="CM476" s="432"/>
      <c r="CN476" s="432"/>
      <c r="CO476" s="432"/>
      <c r="CP476" s="432"/>
      <c r="CQ476" s="432"/>
      <c r="CR476" s="432"/>
      <c r="CS476" s="432"/>
      <c r="CT476" s="432"/>
      <c r="CU476" s="432"/>
      <c r="CV476" s="432"/>
      <c r="CW476" s="432"/>
      <c r="CX476" s="432"/>
      <c r="CY476" s="432"/>
      <c r="CZ476" s="432"/>
      <c r="DA476" s="432"/>
      <c r="DB476" s="432"/>
      <c r="DC476" s="432"/>
      <c r="DD476" s="432"/>
      <c r="DE476" s="432"/>
      <c r="DF476" s="432"/>
      <c r="DG476" s="432"/>
      <c r="DH476" s="432"/>
      <c r="DI476" s="432"/>
      <c r="DJ476" s="432"/>
      <c r="DK476" s="432"/>
      <c r="DL476" s="432"/>
      <c r="DM476" s="432"/>
      <c r="DN476" s="432"/>
      <c r="DO476" s="432"/>
      <c r="DP476" s="432"/>
      <c r="DQ476" s="432"/>
      <c r="DR476" s="432"/>
      <c r="DS476" s="432"/>
      <c r="DT476" s="432"/>
      <c r="DU476" s="432"/>
      <c r="DV476" s="432"/>
      <c r="DW476" s="432"/>
      <c r="DX476" s="432"/>
      <c r="DY476" s="432"/>
      <c r="DZ476" s="432"/>
      <c r="EA476" s="432"/>
      <c r="EB476" s="432"/>
      <c r="EC476" s="432"/>
      <c r="ED476" s="432"/>
      <c r="EE476" s="432"/>
      <c r="EF476" s="432"/>
      <c r="EG476" s="432"/>
      <c r="EH476" s="432"/>
      <c r="EI476" s="432"/>
      <c r="EJ476" s="432"/>
      <c r="EK476" s="432"/>
      <c r="EL476" s="432"/>
      <c r="EM476" s="432"/>
      <c r="EN476" s="432"/>
      <c r="EO476" s="432"/>
      <c r="EP476" s="432"/>
      <c r="EQ476" s="432"/>
      <c r="ER476" s="432"/>
      <c r="ES476" s="432"/>
      <c r="ET476" s="432"/>
      <c r="EU476" s="432"/>
      <c r="EV476" s="432"/>
      <c r="EW476" s="432"/>
      <c r="EX476" s="432"/>
      <c r="EY476" s="432"/>
      <c r="EZ476" s="432"/>
      <c r="FA476" s="432"/>
      <c r="FB476" s="432"/>
      <c r="FC476" s="432"/>
      <c r="FD476" s="432"/>
      <c r="FE476" s="432"/>
      <c r="FF476" s="432"/>
      <c r="FG476" s="432"/>
      <c r="FH476" s="432"/>
      <c r="FI476" s="432"/>
      <c r="FJ476" s="432"/>
      <c r="FK476" s="432"/>
      <c r="FL476" s="432"/>
      <c r="FM476" s="432"/>
      <c r="FN476" s="432"/>
      <c r="FO476" s="432"/>
      <c r="FP476" s="432"/>
      <c r="FQ476" s="432"/>
      <c r="FR476" s="432"/>
      <c r="FS476" s="432"/>
      <c r="FT476" s="432"/>
      <c r="FU476" s="432"/>
      <c r="FV476" s="432"/>
      <c r="FW476" s="432"/>
      <c r="FX476" s="432"/>
      <c r="FY476" s="432"/>
      <c r="FZ476" s="432"/>
      <c r="GA476" s="432"/>
      <c r="GB476" s="432"/>
      <c r="GC476" s="432"/>
      <c r="GD476" s="432"/>
      <c r="GE476" s="432"/>
      <c r="GF476" s="432"/>
      <c r="GG476" s="432"/>
      <c r="GH476" s="432"/>
      <c r="GI476" s="432"/>
      <c r="GJ476" s="432"/>
      <c r="GK476" s="432"/>
      <c r="GL476" s="432"/>
      <c r="GM476" s="432"/>
      <c r="GN476" s="432"/>
      <c r="GO476" s="432"/>
      <c r="GP476" s="432"/>
      <c r="GQ476" s="432"/>
      <c r="GR476" s="432"/>
      <c r="GS476" s="432"/>
      <c r="GT476" s="432"/>
      <c r="GU476" s="432"/>
      <c r="GV476" s="432"/>
      <c r="GW476" s="432"/>
      <c r="GX476" s="432"/>
    </row>
    <row r="477" spans="1:206" hidden="1">
      <c r="A477" s="121" t="str">
        <f t="shared" si="86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436"/>
      <c r="R477" s="436"/>
      <c r="S477" s="438"/>
      <c r="T477" s="436"/>
      <c r="U477" s="436"/>
      <c r="V477" s="436"/>
    </row>
    <row r="478" spans="1:206" hidden="1">
      <c r="A478" s="121" t="str">
        <f t="shared" si="86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8">+O480</f>
        <v>0</v>
      </c>
      <c r="P478" s="187">
        <f t="shared" si="88"/>
        <v>0</v>
      </c>
      <c r="Q478" s="436"/>
      <c r="R478" s="436"/>
      <c r="S478" s="438"/>
      <c r="T478" s="436"/>
      <c r="U478" s="436"/>
      <c r="V478" s="436"/>
    </row>
    <row r="479" spans="1:206" s="114" customFormat="1" hidden="1">
      <c r="A479" s="121" t="str">
        <f t="shared" si="86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436"/>
      <c r="R479" s="436"/>
      <c r="S479" s="438"/>
      <c r="T479" s="436"/>
      <c r="U479" s="436"/>
      <c r="V479" s="436"/>
      <c r="W479" s="432"/>
      <c r="X479" s="432"/>
      <c r="Y479" s="432"/>
      <c r="Z479" s="432"/>
      <c r="AA479" s="432"/>
      <c r="AB479" s="432"/>
      <c r="AC479" s="432"/>
      <c r="AD479" s="432"/>
      <c r="AE479" s="432"/>
      <c r="AF479" s="432"/>
      <c r="AG479" s="432"/>
      <c r="AH479" s="432"/>
      <c r="AI479" s="432"/>
      <c r="AJ479" s="432"/>
      <c r="AK479" s="432"/>
      <c r="AL479" s="432"/>
      <c r="AM479" s="432"/>
      <c r="AN479" s="432"/>
      <c r="AO479" s="432"/>
      <c r="AP479" s="432"/>
      <c r="AQ479" s="432"/>
      <c r="AR479" s="432"/>
      <c r="AS479" s="432"/>
      <c r="AT479" s="432"/>
      <c r="AU479" s="432"/>
      <c r="AV479" s="432"/>
      <c r="AW479" s="432"/>
      <c r="AX479" s="432"/>
      <c r="AY479" s="432"/>
      <c r="AZ479" s="432"/>
      <c r="BA479" s="432"/>
      <c r="BB479" s="432"/>
      <c r="BC479" s="432"/>
      <c r="BD479" s="432"/>
      <c r="BE479" s="432"/>
      <c r="BF479" s="432"/>
      <c r="BG479" s="432"/>
      <c r="BH479" s="432"/>
      <c r="BI479" s="432"/>
      <c r="BJ479" s="432"/>
      <c r="BK479" s="432"/>
      <c r="BL479" s="432"/>
      <c r="BM479" s="432"/>
      <c r="BN479" s="432"/>
      <c r="BO479" s="432"/>
      <c r="BP479" s="432"/>
      <c r="BQ479" s="432"/>
      <c r="BR479" s="432"/>
      <c r="BS479" s="432"/>
      <c r="BT479" s="432"/>
      <c r="BU479" s="432"/>
      <c r="BV479" s="432"/>
      <c r="BW479" s="432"/>
      <c r="BX479" s="432"/>
      <c r="BY479" s="432"/>
      <c r="BZ479" s="432"/>
      <c r="CA479" s="432"/>
      <c r="CB479" s="432"/>
      <c r="CC479" s="432"/>
      <c r="CD479" s="432"/>
      <c r="CE479" s="432"/>
      <c r="CF479" s="432"/>
      <c r="CG479" s="432"/>
      <c r="CH479" s="432"/>
      <c r="CI479" s="432"/>
      <c r="CJ479" s="432"/>
      <c r="CK479" s="432"/>
      <c r="CL479" s="432"/>
      <c r="CM479" s="432"/>
      <c r="CN479" s="432"/>
      <c r="CO479" s="432"/>
      <c r="CP479" s="432"/>
      <c r="CQ479" s="432"/>
      <c r="CR479" s="432"/>
      <c r="CS479" s="432"/>
      <c r="CT479" s="432"/>
      <c r="CU479" s="432"/>
      <c r="CV479" s="432"/>
      <c r="CW479" s="432"/>
      <c r="CX479" s="432"/>
      <c r="CY479" s="432"/>
      <c r="CZ479" s="432"/>
      <c r="DA479" s="432"/>
      <c r="DB479" s="432"/>
      <c r="DC479" s="432"/>
      <c r="DD479" s="432"/>
      <c r="DE479" s="432"/>
      <c r="DF479" s="432"/>
      <c r="DG479" s="432"/>
      <c r="DH479" s="432"/>
      <c r="DI479" s="432"/>
      <c r="DJ479" s="432"/>
      <c r="DK479" s="432"/>
      <c r="DL479" s="432"/>
      <c r="DM479" s="432"/>
      <c r="DN479" s="432"/>
      <c r="DO479" s="432"/>
      <c r="DP479" s="432"/>
      <c r="DQ479" s="432"/>
      <c r="DR479" s="432"/>
      <c r="DS479" s="432"/>
      <c r="DT479" s="432"/>
      <c r="DU479" s="432"/>
      <c r="DV479" s="432"/>
      <c r="DW479" s="432"/>
      <c r="DX479" s="432"/>
      <c r="DY479" s="432"/>
      <c r="DZ479" s="432"/>
      <c r="EA479" s="432"/>
      <c r="EB479" s="432"/>
      <c r="EC479" s="432"/>
      <c r="ED479" s="432"/>
      <c r="EE479" s="432"/>
      <c r="EF479" s="432"/>
      <c r="EG479" s="432"/>
      <c r="EH479" s="432"/>
      <c r="EI479" s="432"/>
      <c r="EJ479" s="432"/>
      <c r="EK479" s="432"/>
      <c r="EL479" s="432"/>
      <c r="EM479" s="432"/>
      <c r="EN479" s="432"/>
      <c r="EO479" s="432"/>
      <c r="EP479" s="432"/>
      <c r="EQ479" s="432"/>
      <c r="ER479" s="432"/>
      <c r="ES479" s="432"/>
      <c r="ET479" s="432"/>
      <c r="EU479" s="432"/>
      <c r="EV479" s="432"/>
      <c r="EW479" s="432"/>
      <c r="EX479" s="432"/>
      <c r="EY479" s="432"/>
      <c r="EZ479" s="432"/>
      <c r="FA479" s="432"/>
      <c r="FB479" s="432"/>
      <c r="FC479" s="432"/>
      <c r="FD479" s="432"/>
      <c r="FE479" s="432"/>
      <c r="FF479" s="432"/>
      <c r="FG479" s="432"/>
      <c r="FH479" s="432"/>
      <c r="FI479" s="432"/>
      <c r="FJ479" s="432"/>
      <c r="FK479" s="432"/>
      <c r="FL479" s="432"/>
      <c r="FM479" s="432"/>
      <c r="FN479" s="432"/>
      <c r="FO479" s="432"/>
      <c r="FP479" s="432"/>
      <c r="FQ479" s="432"/>
      <c r="FR479" s="432"/>
      <c r="FS479" s="432"/>
      <c r="FT479" s="432"/>
      <c r="FU479" s="432"/>
      <c r="FV479" s="432"/>
      <c r="FW479" s="432"/>
      <c r="FX479" s="432"/>
      <c r="FY479" s="432"/>
      <c r="FZ479" s="432"/>
      <c r="GA479" s="432"/>
      <c r="GB479" s="432"/>
      <c r="GC479" s="432"/>
      <c r="GD479" s="432"/>
      <c r="GE479" s="432"/>
      <c r="GF479" s="432"/>
      <c r="GG479" s="432"/>
      <c r="GH479" s="432"/>
      <c r="GI479" s="432"/>
      <c r="GJ479" s="432"/>
      <c r="GK479" s="432"/>
      <c r="GL479" s="432"/>
      <c r="GM479" s="432"/>
      <c r="GN479" s="432"/>
      <c r="GO479" s="432"/>
      <c r="GP479" s="432"/>
      <c r="GQ479" s="432"/>
      <c r="GR479" s="432"/>
      <c r="GS479" s="432"/>
      <c r="GT479" s="432"/>
      <c r="GU479" s="432"/>
      <c r="GV479" s="432"/>
      <c r="GW479" s="432"/>
      <c r="GX479" s="432"/>
    </row>
    <row r="480" spans="1:206" hidden="1">
      <c r="A480" s="121" t="str">
        <f t="shared" si="86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436"/>
      <c r="R480" s="436"/>
      <c r="S480" s="438"/>
      <c r="T480" s="436"/>
      <c r="U480" s="436"/>
      <c r="V480" s="436"/>
    </row>
    <row r="481" spans="1:235" hidden="1">
      <c r="A481" s="121" t="str">
        <f t="shared" si="86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436"/>
      <c r="R481" s="436"/>
      <c r="S481" s="438"/>
      <c r="T481" s="436"/>
      <c r="U481" s="436"/>
      <c r="V481" s="436"/>
    </row>
    <row r="482" spans="1:235" s="114" customFormat="1" ht="38.450000000000003" hidden="1" customHeight="1">
      <c r="A482" s="121" t="str">
        <f t="shared" si="86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833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436"/>
      <c r="R482" s="436"/>
      <c r="S482" s="438"/>
      <c r="T482" s="436"/>
      <c r="U482" s="436"/>
      <c r="V482" s="436"/>
      <c r="W482" s="432"/>
      <c r="X482" s="432"/>
      <c r="Y482" s="432"/>
      <c r="Z482" s="432"/>
      <c r="AA482" s="432"/>
      <c r="AB482" s="432"/>
      <c r="AC482" s="432"/>
      <c r="AD482" s="432"/>
      <c r="AE482" s="432"/>
      <c r="AF482" s="432"/>
      <c r="AG482" s="432"/>
      <c r="AH482" s="432"/>
      <c r="AI482" s="432"/>
      <c r="AJ482" s="432"/>
      <c r="AK482" s="432"/>
      <c r="AL482" s="432"/>
      <c r="AM482" s="432"/>
      <c r="AN482" s="432"/>
      <c r="AO482" s="432"/>
      <c r="AP482" s="432"/>
      <c r="AQ482" s="432"/>
      <c r="AR482" s="432"/>
      <c r="AS482" s="432"/>
      <c r="AT482" s="432"/>
      <c r="AU482" s="432"/>
      <c r="AV482" s="432"/>
      <c r="AW482" s="432"/>
      <c r="AX482" s="432"/>
      <c r="AY482" s="432"/>
      <c r="AZ482" s="432"/>
      <c r="BA482" s="432"/>
      <c r="BB482" s="432"/>
      <c r="BC482" s="432"/>
      <c r="BD482" s="432"/>
      <c r="BE482" s="432"/>
      <c r="BF482" s="432"/>
      <c r="BG482" s="432"/>
      <c r="BH482" s="432"/>
      <c r="BI482" s="432"/>
      <c r="BJ482" s="432"/>
      <c r="BK482" s="432"/>
      <c r="BL482" s="432"/>
      <c r="BM482" s="432"/>
      <c r="BN482" s="432"/>
      <c r="BO482" s="432"/>
      <c r="BP482" s="432"/>
      <c r="BQ482" s="432"/>
      <c r="BR482" s="432"/>
      <c r="BS482" s="432"/>
      <c r="BT482" s="432"/>
      <c r="BU482" s="432"/>
      <c r="BV482" s="432"/>
      <c r="BW482" s="432"/>
      <c r="BX482" s="432"/>
      <c r="BY482" s="432"/>
      <c r="BZ482" s="432"/>
      <c r="CA482" s="432"/>
      <c r="CB482" s="432"/>
      <c r="CC482" s="432"/>
      <c r="CD482" s="432"/>
      <c r="CE482" s="432"/>
      <c r="CF482" s="432"/>
      <c r="CG482" s="432"/>
      <c r="CH482" s="432"/>
      <c r="CI482" s="432"/>
      <c r="CJ482" s="432"/>
      <c r="CK482" s="432"/>
      <c r="CL482" s="432"/>
      <c r="CM482" s="432"/>
      <c r="CN482" s="432"/>
      <c r="CO482" s="432"/>
      <c r="CP482" s="432"/>
      <c r="CQ482" s="432"/>
      <c r="CR482" s="432"/>
      <c r="CS482" s="432"/>
      <c r="CT482" s="432"/>
      <c r="CU482" s="432"/>
      <c r="CV482" s="432"/>
      <c r="CW482" s="432"/>
      <c r="CX482" s="432"/>
      <c r="CY482" s="432"/>
      <c r="CZ482" s="432"/>
      <c r="DA482" s="432"/>
      <c r="DB482" s="432"/>
      <c r="DC482" s="432"/>
      <c r="DD482" s="432"/>
      <c r="DE482" s="432"/>
      <c r="DF482" s="432"/>
      <c r="DG482" s="432"/>
      <c r="DH482" s="432"/>
      <c r="DI482" s="432"/>
      <c r="DJ482" s="432"/>
      <c r="DK482" s="432"/>
      <c r="DL482" s="432"/>
      <c r="DM482" s="432"/>
      <c r="DN482" s="432"/>
      <c r="DO482" s="432"/>
      <c r="DP482" s="432"/>
      <c r="DQ482" s="432"/>
      <c r="DR482" s="432"/>
      <c r="DS482" s="432"/>
      <c r="DT482" s="432"/>
      <c r="DU482" s="432"/>
      <c r="DV482" s="432"/>
      <c r="DW482" s="432"/>
      <c r="DX482" s="432"/>
      <c r="DY482" s="432"/>
      <c r="DZ482" s="432"/>
      <c r="EA482" s="432"/>
      <c r="EB482" s="432"/>
      <c r="EC482" s="432"/>
      <c r="ED482" s="432"/>
      <c r="EE482" s="432"/>
      <c r="EF482" s="432"/>
      <c r="EG482" s="432"/>
      <c r="EH482" s="432"/>
      <c r="EI482" s="432"/>
      <c r="EJ482" s="432"/>
      <c r="EK482" s="432"/>
      <c r="EL482" s="432"/>
      <c r="EM482" s="432"/>
      <c r="EN482" s="432"/>
      <c r="EO482" s="432"/>
      <c r="EP482" s="432"/>
      <c r="EQ482" s="432"/>
      <c r="ER482" s="432"/>
      <c r="ES482" s="432"/>
      <c r="ET482" s="432"/>
      <c r="EU482" s="432"/>
      <c r="EV482" s="432"/>
      <c r="EW482" s="432"/>
      <c r="EX482" s="432"/>
      <c r="EY482" s="432"/>
      <c r="EZ482" s="432"/>
      <c r="FA482" s="432"/>
      <c r="FB482" s="432"/>
      <c r="FC482" s="432"/>
      <c r="FD482" s="432"/>
      <c r="FE482" s="432"/>
      <c r="FF482" s="432"/>
      <c r="FG482" s="432"/>
      <c r="FH482" s="432"/>
      <c r="FI482" s="432"/>
      <c r="FJ482" s="432"/>
      <c r="FK482" s="432"/>
      <c r="FL482" s="432"/>
      <c r="FM482" s="432"/>
      <c r="FN482" s="432"/>
      <c r="FO482" s="432"/>
      <c r="FP482" s="432"/>
      <c r="FQ482" s="432"/>
      <c r="FR482" s="432"/>
      <c r="FS482" s="432"/>
      <c r="FT482" s="432"/>
      <c r="FU482" s="432"/>
      <c r="FV482" s="432"/>
      <c r="FW482" s="432"/>
      <c r="FX482" s="432"/>
      <c r="FY482" s="432"/>
      <c r="FZ482" s="432"/>
      <c r="GA482" s="432"/>
      <c r="GB482" s="432"/>
      <c r="GC482" s="432"/>
      <c r="GD482" s="432"/>
      <c r="GE482" s="432"/>
      <c r="GF482" s="432"/>
      <c r="GG482" s="432"/>
      <c r="GH482" s="432"/>
      <c r="GI482" s="432"/>
      <c r="GJ482" s="432"/>
      <c r="GK482" s="432"/>
      <c r="GL482" s="432"/>
      <c r="GM482" s="432"/>
      <c r="GN482" s="432"/>
      <c r="GO482" s="432"/>
      <c r="GP482" s="432"/>
      <c r="GQ482" s="432"/>
      <c r="GR482" s="432"/>
      <c r="GS482" s="432"/>
      <c r="GT482" s="432"/>
      <c r="GU482" s="432"/>
      <c r="GV482" s="432"/>
      <c r="GW482" s="432"/>
      <c r="GX482" s="432"/>
    </row>
    <row r="483" spans="1:235" ht="16.5" hidden="1">
      <c r="A483" s="121" t="str">
        <f t="shared" si="86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" si="89">O483+P483</f>
        <v>0</v>
      </c>
      <c r="O483" s="302"/>
      <c r="P483" s="302"/>
      <c r="Q483" s="436"/>
      <c r="R483" s="436"/>
      <c r="S483" s="438"/>
      <c r="T483" s="436"/>
      <c r="U483" s="436"/>
      <c r="V483" s="436"/>
    </row>
    <row r="484" spans="1:235" s="114" customFormat="1" ht="16.5" hidden="1">
      <c r="A484" s="121" t="str">
        <f t="shared" si="86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ref="N484:N486" si="90">O484+P484</f>
        <v>0</v>
      </c>
      <c r="O484" s="302"/>
      <c r="P484" s="302"/>
      <c r="Q484" s="436"/>
      <c r="R484" s="436"/>
      <c r="S484" s="438"/>
      <c r="T484" s="436"/>
      <c r="U484" s="436"/>
      <c r="V484" s="436"/>
      <c r="W484" s="432"/>
      <c r="X484" s="432"/>
      <c r="Y484" s="432"/>
      <c r="Z484" s="432"/>
      <c r="AA484" s="432"/>
      <c r="AB484" s="432"/>
      <c r="AC484" s="432"/>
      <c r="AD484" s="432"/>
      <c r="AE484" s="432"/>
      <c r="AF484" s="432"/>
      <c r="AG484" s="432"/>
      <c r="AH484" s="432"/>
      <c r="AI484" s="432"/>
      <c r="AJ484" s="432"/>
      <c r="AK484" s="432"/>
      <c r="AL484" s="432"/>
      <c r="AM484" s="432"/>
      <c r="AN484" s="432"/>
      <c r="AO484" s="432"/>
      <c r="AP484" s="432"/>
      <c r="AQ484" s="432"/>
      <c r="AR484" s="432"/>
      <c r="AS484" s="432"/>
      <c r="AT484" s="432"/>
      <c r="AU484" s="432"/>
      <c r="AV484" s="432"/>
      <c r="AW484" s="432"/>
      <c r="AX484" s="432"/>
      <c r="AY484" s="432"/>
      <c r="AZ484" s="432"/>
      <c r="BA484" s="432"/>
      <c r="BB484" s="432"/>
      <c r="BC484" s="432"/>
      <c r="BD484" s="432"/>
      <c r="BE484" s="432"/>
      <c r="BF484" s="432"/>
      <c r="BG484" s="432"/>
      <c r="BH484" s="432"/>
      <c r="BI484" s="432"/>
      <c r="BJ484" s="432"/>
      <c r="BK484" s="432"/>
      <c r="BL484" s="432"/>
      <c r="BM484" s="432"/>
      <c r="BN484" s="432"/>
      <c r="BO484" s="432"/>
      <c r="BP484" s="432"/>
      <c r="BQ484" s="432"/>
      <c r="BR484" s="432"/>
      <c r="BS484" s="432"/>
      <c r="BT484" s="432"/>
      <c r="BU484" s="432"/>
      <c r="BV484" s="432"/>
      <c r="BW484" s="432"/>
      <c r="BX484" s="432"/>
      <c r="BY484" s="432"/>
      <c r="BZ484" s="432"/>
      <c r="CA484" s="432"/>
      <c r="CB484" s="432"/>
      <c r="CC484" s="432"/>
      <c r="CD484" s="432"/>
      <c r="CE484" s="432"/>
      <c r="CF484" s="432"/>
      <c r="CG484" s="432"/>
      <c r="CH484" s="432"/>
      <c r="CI484" s="432"/>
      <c r="CJ484" s="432"/>
      <c r="CK484" s="432"/>
      <c r="CL484" s="432"/>
      <c r="CM484" s="432"/>
      <c r="CN484" s="432"/>
      <c r="CO484" s="432"/>
      <c r="CP484" s="432"/>
      <c r="CQ484" s="432"/>
      <c r="CR484" s="432"/>
      <c r="CS484" s="432"/>
      <c r="CT484" s="432"/>
      <c r="CU484" s="432"/>
      <c r="CV484" s="432"/>
      <c r="CW484" s="432"/>
      <c r="CX484" s="432"/>
      <c r="CY484" s="432"/>
      <c r="CZ484" s="432"/>
      <c r="DA484" s="432"/>
      <c r="DB484" s="432"/>
      <c r="DC484" s="432"/>
      <c r="DD484" s="432"/>
      <c r="DE484" s="432"/>
      <c r="DF484" s="432"/>
      <c r="DG484" s="432"/>
      <c r="DH484" s="432"/>
      <c r="DI484" s="432"/>
      <c r="DJ484" s="432"/>
      <c r="DK484" s="432"/>
      <c r="DL484" s="432"/>
      <c r="DM484" s="432"/>
      <c r="DN484" s="432"/>
      <c r="DO484" s="432"/>
      <c r="DP484" s="432"/>
      <c r="DQ484" s="432"/>
      <c r="DR484" s="432"/>
      <c r="DS484" s="432"/>
      <c r="DT484" s="432"/>
      <c r="DU484" s="432"/>
      <c r="DV484" s="432"/>
      <c r="DW484" s="432"/>
      <c r="DX484" s="432"/>
      <c r="DY484" s="432"/>
      <c r="DZ484" s="432"/>
      <c r="EA484" s="432"/>
      <c r="EB484" s="432"/>
      <c r="EC484" s="432"/>
      <c r="ED484" s="432"/>
      <c r="EE484" s="432"/>
      <c r="EF484" s="432"/>
      <c r="EG484" s="432"/>
      <c r="EH484" s="432"/>
      <c r="EI484" s="432"/>
      <c r="EJ484" s="432"/>
      <c r="EK484" s="432"/>
      <c r="EL484" s="432"/>
      <c r="EM484" s="432"/>
      <c r="EN484" s="432"/>
      <c r="EO484" s="432"/>
      <c r="EP484" s="432"/>
      <c r="EQ484" s="432"/>
      <c r="ER484" s="432"/>
      <c r="ES484" s="432"/>
      <c r="ET484" s="432"/>
      <c r="EU484" s="432"/>
      <c r="EV484" s="432"/>
      <c r="EW484" s="432"/>
      <c r="EX484" s="432"/>
      <c r="EY484" s="432"/>
      <c r="EZ484" s="432"/>
      <c r="FA484" s="432"/>
      <c r="FB484" s="432"/>
      <c r="FC484" s="432"/>
      <c r="FD484" s="432"/>
      <c r="FE484" s="432"/>
      <c r="FF484" s="432"/>
      <c r="FG484" s="432"/>
      <c r="FH484" s="432"/>
      <c r="FI484" s="432"/>
      <c r="FJ484" s="432"/>
      <c r="FK484" s="432"/>
      <c r="FL484" s="432"/>
      <c r="FM484" s="432"/>
      <c r="FN484" s="432"/>
      <c r="FO484" s="432"/>
      <c r="FP484" s="432"/>
      <c r="FQ484" s="432"/>
      <c r="FR484" s="432"/>
      <c r="FS484" s="432"/>
      <c r="FT484" s="432"/>
      <c r="FU484" s="432"/>
      <c r="FV484" s="432"/>
      <c r="FW484" s="432"/>
      <c r="FX484" s="432"/>
      <c r="FY484" s="432"/>
      <c r="FZ484" s="432"/>
      <c r="GA484" s="432"/>
      <c r="GB484" s="432"/>
      <c r="GC484" s="432"/>
      <c r="GD484" s="432"/>
      <c r="GE484" s="432"/>
      <c r="GF484" s="432"/>
      <c r="GG484" s="432"/>
      <c r="GH484" s="432"/>
      <c r="GI484" s="432"/>
      <c r="GJ484" s="432"/>
      <c r="GK484" s="432"/>
      <c r="GL484" s="432"/>
      <c r="GM484" s="432"/>
      <c r="GN484" s="432"/>
      <c r="GO484" s="432"/>
      <c r="GP484" s="432"/>
      <c r="GQ484" s="432"/>
      <c r="GR484" s="432"/>
      <c r="GS484" s="432"/>
      <c r="GT484" s="432"/>
      <c r="GU484" s="432"/>
      <c r="GV484" s="432"/>
      <c r="GW484" s="432"/>
      <c r="GX484" s="432"/>
    </row>
    <row r="485" spans="1:235" s="114" customFormat="1" hidden="1">
      <c r="A485" s="121" t="str">
        <f t="shared" si="86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>O485+P485</f>
        <v>0</v>
      </c>
      <c r="O485" s="196">
        <f>SUM(O486)</f>
        <v>0</v>
      </c>
      <c r="P485" s="196">
        <f>SUM(P486)</f>
        <v>0</v>
      </c>
      <c r="Q485" s="436"/>
      <c r="R485" s="436"/>
      <c r="S485" s="438"/>
      <c r="T485" s="436"/>
      <c r="U485" s="436"/>
      <c r="V485" s="436"/>
      <c r="W485" s="432"/>
      <c r="X485" s="432"/>
      <c r="Y485" s="432"/>
      <c r="Z485" s="432"/>
      <c r="AA485" s="432"/>
      <c r="AB485" s="432"/>
      <c r="AC485" s="432"/>
      <c r="AD485" s="432"/>
      <c r="AE485" s="432"/>
      <c r="AF485" s="432"/>
      <c r="AG485" s="432"/>
      <c r="AH485" s="432"/>
      <c r="AI485" s="432"/>
      <c r="AJ485" s="432"/>
      <c r="AK485" s="432"/>
      <c r="AL485" s="432"/>
      <c r="AM485" s="432"/>
      <c r="AN485" s="432"/>
      <c r="AO485" s="432"/>
      <c r="AP485" s="432"/>
      <c r="AQ485" s="432"/>
      <c r="AR485" s="432"/>
      <c r="AS485" s="432"/>
      <c r="AT485" s="432"/>
      <c r="AU485" s="432"/>
      <c r="AV485" s="432"/>
      <c r="AW485" s="432"/>
      <c r="AX485" s="432"/>
      <c r="AY485" s="432"/>
      <c r="AZ485" s="432"/>
      <c r="BA485" s="432"/>
      <c r="BB485" s="432"/>
      <c r="BC485" s="432"/>
      <c r="BD485" s="432"/>
      <c r="BE485" s="432"/>
      <c r="BF485" s="432"/>
      <c r="BG485" s="432"/>
      <c r="BH485" s="432"/>
      <c r="BI485" s="432"/>
      <c r="BJ485" s="432"/>
      <c r="BK485" s="432"/>
      <c r="BL485" s="432"/>
      <c r="BM485" s="432"/>
      <c r="BN485" s="432"/>
      <c r="BO485" s="432"/>
      <c r="BP485" s="432"/>
      <c r="BQ485" s="432"/>
      <c r="BR485" s="432"/>
      <c r="BS485" s="432"/>
      <c r="BT485" s="432"/>
      <c r="BU485" s="432"/>
      <c r="BV485" s="432"/>
      <c r="BW485" s="432"/>
      <c r="BX485" s="432"/>
      <c r="BY485" s="432"/>
      <c r="BZ485" s="432"/>
      <c r="CA485" s="432"/>
      <c r="CB485" s="432"/>
      <c r="CC485" s="432"/>
      <c r="CD485" s="432"/>
      <c r="CE485" s="432"/>
      <c r="CF485" s="432"/>
      <c r="CG485" s="432"/>
      <c r="CH485" s="432"/>
      <c r="CI485" s="432"/>
      <c r="CJ485" s="432"/>
      <c r="CK485" s="432"/>
      <c r="CL485" s="432"/>
      <c r="CM485" s="432"/>
      <c r="CN485" s="432"/>
      <c r="CO485" s="432"/>
      <c r="CP485" s="432"/>
      <c r="CQ485" s="432"/>
      <c r="CR485" s="432"/>
      <c r="CS485" s="432"/>
      <c r="CT485" s="432"/>
      <c r="CU485" s="432"/>
      <c r="CV485" s="432"/>
      <c r="CW485" s="432"/>
      <c r="CX485" s="432"/>
      <c r="CY485" s="432"/>
      <c r="CZ485" s="432"/>
      <c r="DA485" s="432"/>
      <c r="DB485" s="432"/>
      <c r="DC485" s="432"/>
      <c r="DD485" s="432"/>
      <c r="DE485" s="432"/>
      <c r="DF485" s="432"/>
      <c r="DG485" s="432"/>
      <c r="DH485" s="432"/>
      <c r="DI485" s="432"/>
      <c r="DJ485" s="432"/>
      <c r="DK485" s="432"/>
      <c r="DL485" s="432"/>
      <c r="DM485" s="432"/>
      <c r="DN485" s="432"/>
      <c r="DO485" s="432"/>
      <c r="DP485" s="432"/>
      <c r="DQ485" s="432"/>
      <c r="DR485" s="432"/>
      <c r="DS485" s="432"/>
      <c r="DT485" s="432"/>
      <c r="DU485" s="432"/>
      <c r="DV485" s="432"/>
      <c r="DW485" s="432"/>
      <c r="DX485" s="432"/>
      <c r="DY485" s="432"/>
      <c r="DZ485" s="432"/>
      <c r="EA485" s="432"/>
      <c r="EB485" s="432"/>
      <c r="EC485" s="432"/>
      <c r="ED485" s="432"/>
      <c r="EE485" s="432"/>
      <c r="EF485" s="432"/>
      <c r="EG485" s="432"/>
      <c r="EH485" s="432"/>
      <c r="EI485" s="432"/>
      <c r="EJ485" s="432"/>
      <c r="EK485" s="432"/>
      <c r="EL485" s="432"/>
      <c r="EM485" s="432"/>
      <c r="EN485" s="432"/>
      <c r="EO485" s="432"/>
      <c r="EP485" s="432"/>
      <c r="EQ485" s="432"/>
      <c r="ER485" s="432"/>
      <c r="ES485" s="432"/>
      <c r="ET485" s="432"/>
      <c r="EU485" s="432"/>
      <c r="EV485" s="432"/>
      <c r="EW485" s="432"/>
      <c r="EX485" s="432"/>
      <c r="EY485" s="432"/>
      <c r="EZ485" s="432"/>
      <c r="FA485" s="432"/>
      <c r="FB485" s="432"/>
      <c r="FC485" s="432"/>
      <c r="FD485" s="432"/>
      <c r="FE485" s="432"/>
      <c r="FF485" s="432"/>
      <c r="FG485" s="432"/>
      <c r="FH485" s="432"/>
      <c r="FI485" s="432"/>
      <c r="FJ485" s="432"/>
      <c r="FK485" s="432"/>
      <c r="FL485" s="432"/>
      <c r="FM485" s="432"/>
      <c r="FN485" s="432"/>
      <c r="FO485" s="432"/>
      <c r="FP485" s="432"/>
      <c r="FQ485" s="432"/>
      <c r="FR485" s="432"/>
      <c r="FS485" s="432"/>
      <c r="FT485" s="432"/>
      <c r="FU485" s="432"/>
      <c r="FV485" s="432"/>
      <c r="FW485" s="432"/>
      <c r="FX485" s="432"/>
      <c r="FY485" s="432"/>
      <c r="FZ485" s="432"/>
      <c r="GA485" s="432"/>
      <c r="GB485" s="432"/>
      <c r="GC485" s="432"/>
      <c r="GD485" s="432"/>
      <c r="GE485" s="432"/>
      <c r="GF485" s="432"/>
      <c r="GG485" s="432"/>
      <c r="GH485" s="432"/>
      <c r="GI485" s="432"/>
      <c r="GJ485" s="432"/>
      <c r="GK485" s="432"/>
      <c r="GL485" s="432"/>
      <c r="GM485" s="432"/>
      <c r="GN485" s="432"/>
      <c r="GO485" s="432"/>
      <c r="GP485" s="432"/>
      <c r="GQ485" s="432"/>
      <c r="GR485" s="432"/>
      <c r="GS485" s="432"/>
      <c r="GT485" s="432"/>
      <c r="GU485" s="432"/>
      <c r="GV485" s="432"/>
      <c r="GW485" s="432"/>
      <c r="GX485" s="432"/>
    </row>
    <row r="486" spans="1:235" s="38" customFormat="1" ht="16.5" hidden="1">
      <c r="A486" s="121" t="str">
        <f t="shared" si="86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90"/>
        <v>0</v>
      </c>
      <c r="O486" s="302"/>
      <c r="P486" s="302"/>
      <c r="Q486" s="436"/>
      <c r="R486" s="436"/>
      <c r="S486" s="438"/>
      <c r="T486" s="436"/>
      <c r="U486" s="436"/>
      <c r="V486" s="436"/>
      <c r="W486" s="432"/>
      <c r="X486" s="432"/>
      <c r="Y486" s="432"/>
      <c r="Z486" s="432"/>
      <c r="AA486" s="432"/>
      <c r="AB486" s="432"/>
      <c r="AC486" s="432"/>
      <c r="AD486" s="432"/>
      <c r="AE486" s="432"/>
      <c r="AF486" s="432"/>
      <c r="AG486" s="432"/>
      <c r="AH486" s="432"/>
      <c r="AI486" s="432"/>
      <c r="AJ486" s="432"/>
      <c r="AK486" s="432"/>
      <c r="AL486" s="432"/>
      <c r="AM486" s="432"/>
      <c r="AN486" s="432"/>
      <c r="AO486" s="432"/>
      <c r="AP486" s="432"/>
      <c r="AQ486" s="432"/>
      <c r="AR486" s="432"/>
      <c r="AS486" s="432"/>
      <c r="AT486" s="432"/>
      <c r="AU486" s="432"/>
      <c r="AV486" s="432"/>
      <c r="AW486" s="432"/>
      <c r="AX486" s="432"/>
      <c r="AY486" s="432"/>
      <c r="AZ486" s="432"/>
      <c r="BA486" s="432"/>
      <c r="BB486" s="432"/>
      <c r="BC486" s="432"/>
      <c r="BD486" s="432"/>
      <c r="BE486" s="432"/>
      <c r="BF486" s="432"/>
      <c r="BG486" s="432"/>
      <c r="BH486" s="432"/>
      <c r="BI486" s="432"/>
      <c r="BJ486" s="432"/>
      <c r="BK486" s="432"/>
      <c r="BL486" s="432"/>
      <c r="BM486" s="432"/>
      <c r="BN486" s="432"/>
      <c r="BO486" s="432"/>
      <c r="BP486" s="432"/>
      <c r="BQ486" s="432"/>
      <c r="BR486" s="432"/>
      <c r="BS486" s="432"/>
      <c r="BT486" s="432"/>
      <c r="BU486" s="432"/>
      <c r="BV486" s="432"/>
      <c r="BW486" s="432"/>
      <c r="BX486" s="432"/>
      <c r="BY486" s="432"/>
      <c r="BZ486" s="432"/>
      <c r="CA486" s="432"/>
      <c r="CB486" s="432"/>
      <c r="CC486" s="432"/>
      <c r="CD486" s="432"/>
      <c r="CE486" s="432"/>
      <c r="CF486" s="432"/>
      <c r="CG486" s="432"/>
      <c r="CH486" s="432"/>
      <c r="CI486" s="432"/>
      <c r="CJ486" s="432"/>
      <c r="CK486" s="432"/>
      <c r="CL486" s="432"/>
      <c r="CM486" s="432"/>
      <c r="CN486" s="432"/>
      <c r="CO486" s="432"/>
      <c r="CP486" s="432"/>
      <c r="CQ486" s="432"/>
      <c r="CR486" s="432"/>
      <c r="CS486" s="432"/>
      <c r="CT486" s="432"/>
      <c r="CU486" s="432"/>
      <c r="CV486" s="432"/>
      <c r="CW486" s="432"/>
      <c r="CX486" s="432"/>
      <c r="CY486" s="432"/>
      <c r="CZ486" s="432"/>
      <c r="DA486" s="432"/>
      <c r="DB486" s="432"/>
      <c r="DC486" s="432"/>
      <c r="DD486" s="432"/>
      <c r="DE486" s="432"/>
      <c r="DF486" s="432"/>
      <c r="DG486" s="432"/>
      <c r="DH486" s="432"/>
      <c r="DI486" s="432"/>
      <c r="DJ486" s="432"/>
      <c r="DK486" s="432"/>
      <c r="DL486" s="432"/>
      <c r="DM486" s="432"/>
      <c r="DN486" s="432"/>
      <c r="DO486" s="432"/>
      <c r="DP486" s="432"/>
      <c r="DQ486" s="432"/>
      <c r="DR486" s="432"/>
      <c r="DS486" s="432"/>
      <c r="DT486" s="432"/>
      <c r="DU486" s="432"/>
      <c r="DV486" s="432"/>
      <c r="DW486" s="432"/>
      <c r="DX486" s="432"/>
      <c r="DY486" s="432"/>
      <c r="DZ486" s="432"/>
      <c r="EA486" s="432"/>
      <c r="EB486" s="432"/>
      <c r="EC486" s="432"/>
      <c r="ED486" s="432"/>
      <c r="EE486" s="432"/>
      <c r="EF486" s="432"/>
      <c r="EG486" s="432"/>
      <c r="EH486" s="432"/>
      <c r="EI486" s="432"/>
      <c r="EJ486" s="432"/>
      <c r="EK486" s="432"/>
      <c r="EL486" s="432"/>
      <c r="EM486" s="432"/>
      <c r="EN486" s="432"/>
      <c r="EO486" s="432"/>
      <c r="EP486" s="432"/>
      <c r="EQ486" s="432"/>
      <c r="ER486" s="432"/>
      <c r="ES486" s="432"/>
      <c r="ET486" s="432"/>
      <c r="EU486" s="432"/>
      <c r="EV486" s="432"/>
      <c r="EW486" s="432"/>
      <c r="EX486" s="432"/>
      <c r="EY486" s="432"/>
      <c r="EZ486" s="432"/>
      <c r="FA486" s="432"/>
      <c r="FB486" s="432"/>
      <c r="FC486" s="432"/>
      <c r="FD486" s="432"/>
      <c r="FE486" s="432"/>
      <c r="FF486" s="432"/>
      <c r="FG486" s="432"/>
      <c r="FH486" s="432"/>
      <c r="FI486" s="432"/>
      <c r="FJ486" s="432"/>
      <c r="FK486" s="432"/>
      <c r="FL486" s="432"/>
      <c r="FM486" s="432"/>
      <c r="FN486" s="432"/>
      <c r="FO486" s="432"/>
      <c r="FP486" s="432"/>
      <c r="FQ486" s="432"/>
      <c r="FR486" s="432"/>
      <c r="FS486" s="432"/>
      <c r="FT486" s="432"/>
      <c r="FU486" s="432"/>
      <c r="FV486" s="432"/>
      <c r="FW486" s="432"/>
      <c r="FX486" s="432"/>
      <c r="FY486" s="432"/>
      <c r="FZ486" s="432"/>
      <c r="GA486" s="432"/>
      <c r="GB486" s="432"/>
      <c r="GC486" s="432"/>
      <c r="GD486" s="432"/>
      <c r="GE486" s="432"/>
      <c r="GF486" s="432"/>
      <c r="GG486" s="432"/>
      <c r="GH486" s="432"/>
      <c r="GI486" s="432"/>
      <c r="GJ486" s="432"/>
      <c r="GK486" s="432"/>
      <c r="GL486" s="432"/>
      <c r="GM486" s="432"/>
      <c r="GN486" s="432"/>
      <c r="GO486" s="432"/>
      <c r="GP486" s="432"/>
      <c r="GQ486" s="432"/>
      <c r="GR486" s="432"/>
      <c r="GS486" s="432"/>
      <c r="GT486" s="432"/>
      <c r="GU486" s="432"/>
      <c r="GV486" s="432"/>
      <c r="GW486" s="432"/>
      <c r="GX486" s="432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 hidden="1">
      <c r="A487" s="121" t="str">
        <f t="shared" ref="A487:A488" si="91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844</v>
      </c>
      <c r="M487" s="27"/>
      <c r="N487" s="196">
        <f>O487+P487</f>
        <v>0</v>
      </c>
      <c r="O487" s="196">
        <f>SUM(O488)</f>
        <v>0</v>
      </c>
      <c r="P487" s="196">
        <f>SUM(P488)</f>
        <v>0</v>
      </c>
      <c r="Q487" s="436"/>
      <c r="R487" s="436"/>
      <c r="S487" s="438"/>
      <c r="T487" s="436"/>
      <c r="U487" s="436"/>
      <c r="V487" s="436"/>
      <c r="W487" s="432"/>
      <c r="X487" s="432"/>
      <c r="Y487" s="432"/>
      <c r="Z487" s="432"/>
      <c r="AA487" s="432"/>
      <c r="AB487" s="432"/>
      <c r="AC487" s="432"/>
      <c r="AD487" s="432"/>
      <c r="AE487" s="432"/>
      <c r="AF487" s="432"/>
      <c r="AG487" s="432"/>
      <c r="AH487" s="432"/>
      <c r="AI487" s="432"/>
      <c r="AJ487" s="432"/>
      <c r="AK487" s="432"/>
      <c r="AL487" s="432"/>
      <c r="AM487" s="432"/>
      <c r="AN487" s="432"/>
      <c r="AO487" s="432"/>
      <c r="AP487" s="432"/>
      <c r="AQ487" s="432"/>
      <c r="AR487" s="432"/>
      <c r="AS487" s="432"/>
      <c r="AT487" s="432"/>
      <c r="AU487" s="432"/>
      <c r="AV487" s="432"/>
      <c r="AW487" s="432"/>
      <c r="AX487" s="432"/>
      <c r="AY487" s="432"/>
      <c r="AZ487" s="432"/>
      <c r="BA487" s="432"/>
      <c r="BB487" s="432"/>
      <c r="BC487" s="432"/>
      <c r="BD487" s="432"/>
      <c r="BE487" s="432"/>
      <c r="BF487" s="432"/>
      <c r="BG487" s="432"/>
      <c r="BH487" s="432"/>
      <c r="BI487" s="432"/>
      <c r="BJ487" s="432"/>
      <c r="BK487" s="432"/>
      <c r="BL487" s="432"/>
      <c r="BM487" s="432"/>
      <c r="BN487" s="432"/>
      <c r="BO487" s="432"/>
      <c r="BP487" s="432"/>
      <c r="BQ487" s="432"/>
      <c r="BR487" s="432"/>
      <c r="BS487" s="432"/>
      <c r="BT487" s="432"/>
      <c r="BU487" s="432"/>
      <c r="BV487" s="432"/>
      <c r="BW487" s="432"/>
      <c r="BX487" s="432"/>
      <c r="BY487" s="432"/>
      <c r="BZ487" s="432"/>
      <c r="CA487" s="432"/>
      <c r="CB487" s="432"/>
      <c r="CC487" s="432"/>
      <c r="CD487" s="432"/>
      <c r="CE487" s="432"/>
      <c r="CF487" s="432"/>
      <c r="CG487" s="432"/>
      <c r="CH487" s="432"/>
      <c r="CI487" s="432"/>
      <c r="CJ487" s="432"/>
      <c r="CK487" s="432"/>
      <c r="CL487" s="432"/>
      <c r="CM487" s="432"/>
      <c r="CN487" s="432"/>
      <c r="CO487" s="432"/>
      <c r="CP487" s="432"/>
      <c r="CQ487" s="432"/>
      <c r="CR487" s="432"/>
      <c r="CS487" s="432"/>
      <c r="CT487" s="432"/>
      <c r="CU487" s="432"/>
      <c r="CV487" s="432"/>
      <c r="CW487" s="432"/>
      <c r="CX487" s="432"/>
      <c r="CY487" s="432"/>
      <c r="CZ487" s="432"/>
      <c r="DA487" s="432"/>
      <c r="DB487" s="432"/>
      <c r="DC487" s="432"/>
      <c r="DD487" s="432"/>
      <c r="DE487" s="432"/>
      <c r="DF487" s="432"/>
      <c r="DG487" s="432"/>
      <c r="DH487" s="432"/>
      <c r="DI487" s="432"/>
      <c r="DJ487" s="432"/>
      <c r="DK487" s="432"/>
      <c r="DL487" s="432"/>
      <c r="DM487" s="432"/>
      <c r="DN487" s="432"/>
      <c r="DO487" s="432"/>
      <c r="DP487" s="432"/>
      <c r="DQ487" s="432"/>
      <c r="DR487" s="432"/>
      <c r="DS487" s="432"/>
      <c r="DT487" s="432"/>
      <c r="DU487" s="432"/>
      <c r="DV487" s="432"/>
      <c r="DW487" s="432"/>
      <c r="DX487" s="432"/>
      <c r="DY487" s="432"/>
      <c r="DZ487" s="432"/>
      <c r="EA487" s="432"/>
      <c r="EB487" s="432"/>
      <c r="EC487" s="432"/>
      <c r="ED487" s="432"/>
      <c r="EE487" s="432"/>
      <c r="EF487" s="432"/>
      <c r="EG487" s="432"/>
      <c r="EH487" s="432"/>
      <c r="EI487" s="432"/>
      <c r="EJ487" s="432"/>
      <c r="EK487" s="432"/>
      <c r="EL487" s="432"/>
      <c r="EM487" s="432"/>
      <c r="EN487" s="432"/>
      <c r="EO487" s="432"/>
      <c r="EP487" s="432"/>
      <c r="EQ487" s="432"/>
      <c r="ER487" s="432"/>
      <c r="ES487" s="432"/>
      <c r="ET487" s="432"/>
      <c r="EU487" s="432"/>
      <c r="EV487" s="432"/>
      <c r="EW487" s="432"/>
      <c r="EX487" s="432"/>
      <c r="EY487" s="432"/>
      <c r="EZ487" s="432"/>
      <c r="FA487" s="432"/>
      <c r="FB487" s="432"/>
      <c r="FC487" s="432"/>
      <c r="FD487" s="432"/>
      <c r="FE487" s="432"/>
      <c r="FF487" s="432"/>
      <c r="FG487" s="432"/>
      <c r="FH487" s="432"/>
      <c r="FI487" s="432"/>
      <c r="FJ487" s="432"/>
      <c r="FK487" s="432"/>
      <c r="FL487" s="432"/>
      <c r="FM487" s="432"/>
      <c r="FN487" s="432"/>
      <c r="FO487" s="432"/>
      <c r="FP487" s="432"/>
      <c r="FQ487" s="432"/>
      <c r="FR487" s="432"/>
      <c r="FS487" s="432"/>
      <c r="FT487" s="432"/>
      <c r="FU487" s="432"/>
      <c r="FV487" s="432"/>
      <c r="FW487" s="432"/>
      <c r="FX487" s="432"/>
      <c r="FY487" s="432"/>
      <c r="FZ487" s="432"/>
      <c r="GA487" s="432"/>
      <c r="GB487" s="432"/>
      <c r="GC487" s="432"/>
      <c r="GD487" s="432"/>
      <c r="GE487" s="432"/>
      <c r="GF487" s="432"/>
      <c r="GG487" s="432"/>
      <c r="GH487" s="432"/>
      <c r="GI487" s="432"/>
      <c r="GJ487" s="432"/>
      <c r="GK487" s="432"/>
      <c r="GL487" s="432"/>
      <c r="GM487" s="432"/>
      <c r="GN487" s="432"/>
      <c r="GO487" s="432"/>
      <c r="GP487" s="432"/>
      <c r="GQ487" s="432"/>
      <c r="GR487" s="432"/>
      <c r="GS487" s="432"/>
      <c r="GT487" s="432"/>
      <c r="GU487" s="432"/>
      <c r="GV487" s="432"/>
      <c r="GW487" s="432"/>
      <c r="GX487" s="432"/>
    </row>
    <row r="488" spans="1:235" s="114" customFormat="1" ht="16.5" hidden="1">
      <c r="A488" s="121" t="str">
        <f t="shared" si="91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ref="N488" si="92">O488+P488</f>
        <v>0</v>
      </c>
      <c r="O488" s="302"/>
      <c r="P488" s="302"/>
      <c r="Q488" s="436"/>
      <c r="R488" s="436"/>
      <c r="S488" s="438"/>
      <c r="T488" s="436"/>
      <c r="U488" s="436"/>
      <c r="V488" s="436"/>
      <c r="W488" s="432"/>
      <c r="X488" s="432"/>
      <c r="Y488" s="432"/>
      <c r="Z488" s="432"/>
      <c r="AA488" s="432"/>
      <c r="AB488" s="432"/>
      <c r="AC488" s="432"/>
      <c r="AD488" s="432"/>
      <c r="AE488" s="432"/>
      <c r="AF488" s="432"/>
      <c r="AG488" s="432"/>
      <c r="AH488" s="432"/>
      <c r="AI488" s="432"/>
      <c r="AJ488" s="432"/>
      <c r="AK488" s="432"/>
      <c r="AL488" s="432"/>
      <c r="AM488" s="432"/>
      <c r="AN488" s="432"/>
      <c r="AO488" s="432"/>
      <c r="AP488" s="432"/>
      <c r="AQ488" s="432"/>
      <c r="AR488" s="432"/>
      <c r="AS488" s="432"/>
      <c r="AT488" s="432"/>
      <c r="AU488" s="432"/>
      <c r="AV488" s="432"/>
      <c r="AW488" s="432"/>
      <c r="AX488" s="432"/>
      <c r="AY488" s="432"/>
      <c r="AZ488" s="432"/>
      <c r="BA488" s="432"/>
      <c r="BB488" s="432"/>
      <c r="BC488" s="432"/>
      <c r="BD488" s="432"/>
      <c r="BE488" s="432"/>
      <c r="BF488" s="432"/>
      <c r="BG488" s="432"/>
      <c r="BH488" s="432"/>
      <c r="BI488" s="432"/>
      <c r="BJ488" s="432"/>
      <c r="BK488" s="432"/>
      <c r="BL488" s="432"/>
      <c r="BM488" s="432"/>
      <c r="BN488" s="432"/>
      <c r="BO488" s="432"/>
      <c r="BP488" s="432"/>
      <c r="BQ488" s="432"/>
      <c r="BR488" s="432"/>
      <c r="BS488" s="432"/>
      <c r="BT488" s="432"/>
      <c r="BU488" s="432"/>
      <c r="BV488" s="432"/>
      <c r="BW488" s="432"/>
      <c r="BX488" s="432"/>
      <c r="BY488" s="432"/>
      <c r="BZ488" s="432"/>
      <c r="CA488" s="432"/>
      <c r="CB488" s="432"/>
      <c r="CC488" s="432"/>
      <c r="CD488" s="432"/>
      <c r="CE488" s="432"/>
      <c r="CF488" s="432"/>
      <c r="CG488" s="432"/>
      <c r="CH488" s="432"/>
      <c r="CI488" s="432"/>
      <c r="CJ488" s="432"/>
      <c r="CK488" s="432"/>
      <c r="CL488" s="432"/>
      <c r="CM488" s="432"/>
      <c r="CN488" s="432"/>
      <c r="CO488" s="432"/>
      <c r="CP488" s="432"/>
      <c r="CQ488" s="432"/>
      <c r="CR488" s="432"/>
      <c r="CS488" s="432"/>
      <c r="CT488" s="432"/>
      <c r="CU488" s="432"/>
      <c r="CV488" s="432"/>
      <c r="CW488" s="432"/>
      <c r="CX488" s="432"/>
      <c r="CY488" s="432"/>
      <c r="CZ488" s="432"/>
      <c r="DA488" s="432"/>
      <c r="DB488" s="432"/>
      <c r="DC488" s="432"/>
      <c r="DD488" s="432"/>
      <c r="DE488" s="432"/>
      <c r="DF488" s="432"/>
      <c r="DG488" s="432"/>
      <c r="DH488" s="432"/>
      <c r="DI488" s="432"/>
      <c r="DJ488" s="432"/>
      <c r="DK488" s="432"/>
      <c r="DL488" s="432"/>
      <c r="DM488" s="432"/>
      <c r="DN488" s="432"/>
      <c r="DO488" s="432"/>
      <c r="DP488" s="432"/>
      <c r="DQ488" s="432"/>
      <c r="DR488" s="432"/>
      <c r="DS488" s="432"/>
      <c r="DT488" s="432"/>
      <c r="DU488" s="432"/>
      <c r="DV488" s="432"/>
      <c r="DW488" s="432"/>
      <c r="DX488" s="432"/>
      <c r="DY488" s="432"/>
      <c r="DZ488" s="432"/>
      <c r="EA488" s="432"/>
      <c r="EB488" s="432"/>
      <c r="EC488" s="432"/>
      <c r="ED488" s="432"/>
      <c r="EE488" s="432"/>
      <c r="EF488" s="432"/>
      <c r="EG488" s="432"/>
      <c r="EH488" s="432"/>
      <c r="EI488" s="432"/>
      <c r="EJ488" s="432"/>
      <c r="EK488" s="432"/>
      <c r="EL488" s="432"/>
      <c r="EM488" s="432"/>
      <c r="EN488" s="432"/>
      <c r="EO488" s="432"/>
      <c r="EP488" s="432"/>
      <c r="EQ488" s="432"/>
      <c r="ER488" s="432"/>
      <c r="ES488" s="432"/>
      <c r="ET488" s="432"/>
      <c r="EU488" s="432"/>
      <c r="EV488" s="432"/>
      <c r="EW488" s="432"/>
      <c r="EX488" s="432"/>
      <c r="EY488" s="432"/>
      <c r="EZ488" s="432"/>
      <c r="FA488" s="432"/>
      <c r="FB488" s="432"/>
      <c r="FC488" s="432"/>
      <c r="FD488" s="432"/>
      <c r="FE488" s="432"/>
      <c r="FF488" s="432"/>
      <c r="FG488" s="432"/>
      <c r="FH488" s="432"/>
      <c r="FI488" s="432"/>
      <c r="FJ488" s="432"/>
      <c r="FK488" s="432"/>
      <c r="FL488" s="432"/>
      <c r="FM488" s="432"/>
      <c r="FN488" s="432"/>
      <c r="FO488" s="432"/>
      <c r="FP488" s="432"/>
      <c r="FQ488" s="432"/>
      <c r="FR488" s="432"/>
      <c r="FS488" s="432"/>
      <c r="FT488" s="432"/>
      <c r="FU488" s="432"/>
      <c r="FV488" s="432"/>
      <c r="FW488" s="432"/>
      <c r="FX488" s="432"/>
      <c r="FY488" s="432"/>
      <c r="FZ488" s="432"/>
      <c r="GA488" s="432"/>
      <c r="GB488" s="432"/>
      <c r="GC488" s="432"/>
      <c r="GD488" s="432"/>
      <c r="GE488" s="432"/>
      <c r="GF488" s="432"/>
      <c r="GG488" s="432"/>
      <c r="GH488" s="432"/>
      <c r="GI488" s="432"/>
      <c r="GJ488" s="432"/>
      <c r="GK488" s="432"/>
      <c r="GL488" s="432"/>
      <c r="GM488" s="432"/>
      <c r="GN488" s="432"/>
      <c r="GO488" s="432"/>
      <c r="GP488" s="432"/>
      <c r="GQ488" s="432"/>
      <c r="GR488" s="432"/>
      <c r="GS488" s="432"/>
      <c r="GT488" s="432"/>
      <c r="GU488" s="432"/>
      <c r="GV488" s="432"/>
      <c r="GW488" s="432"/>
      <c r="GX488" s="432"/>
    </row>
    <row r="489" spans="1:235" s="114" customFormat="1" hidden="1">
      <c r="A489" s="121" t="str">
        <f t="shared" si="86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436"/>
      <c r="R489" s="436"/>
      <c r="S489" s="438"/>
      <c r="T489" s="436"/>
      <c r="U489" s="436"/>
      <c r="V489" s="436"/>
      <c r="W489" s="432"/>
      <c r="X489" s="432"/>
      <c r="Y489" s="432"/>
      <c r="Z489" s="432"/>
      <c r="AA489" s="432"/>
      <c r="AB489" s="432"/>
      <c r="AC489" s="432"/>
      <c r="AD489" s="432"/>
      <c r="AE489" s="432"/>
      <c r="AF489" s="432"/>
      <c r="AG489" s="432"/>
      <c r="AH489" s="432"/>
      <c r="AI489" s="432"/>
      <c r="AJ489" s="432"/>
      <c r="AK489" s="432"/>
      <c r="AL489" s="432"/>
      <c r="AM489" s="432"/>
      <c r="AN489" s="432"/>
      <c r="AO489" s="432"/>
      <c r="AP489" s="432"/>
      <c r="AQ489" s="432"/>
      <c r="AR489" s="432"/>
      <c r="AS489" s="432"/>
      <c r="AT489" s="432"/>
      <c r="AU489" s="432"/>
      <c r="AV489" s="432"/>
      <c r="AW489" s="432"/>
      <c r="AX489" s="432"/>
      <c r="AY489" s="432"/>
      <c r="AZ489" s="432"/>
      <c r="BA489" s="432"/>
      <c r="BB489" s="432"/>
      <c r="BC489" s="432"/>
      <c r="BD489" s="432"/>
      <c r="BE489" s="432"/>
      <c r="BF489" s="432"/>
      <c r="BG489" s="432"/>
      <c r="BH489" s="432"/>
      <c r="BI489" s="432"/>
      <c r="BJ489" s="432"/>
      <c r="BK489" s="432"/>
      <c r="BL489" s="432"/>
      <c r="BM489" s="432"/>
      <c r="BN489" s="432"/>
      <c r="BO489" s="432"/>
      <c r="BP489" s="432"/>
      <c r="BQ489" s="432"/>
      <c r="BR489" s="432"/>
      <c r="BS489" s="432"/>
      <c r="BT489" s="432"/>
      <c r="BU489" s="432"/>
      <c r="BV489" s="432"/>
      <c r="BW489" s="432"/>
      <c r="BX489" s="432"/>
      <c r="BY489" s="432"/>
      <c r="BZ489" s="432"/>
      <c r="CA489" s="432"/>
      <c r="CB489" s="432"/>
      <c r="CC489" s="432"/>
      <c r="CD489" s="432"/>
      <c r="CE489" s="432"/>
      <c r="CF489" s="432"/>
      <c r="CG489" s="432"/>
      <c r="CH489" s="432"/>
      <c r="CI489" s="432"/>
      <c r="CJ489" s="432"/>
      <c r="CK489" s="432"/>
      <c r="CL489" s="432"/>
      <c r="CM489" s="432"/>
      <c r="CN489" s="432"/>
      <c r="CO489" s="432"/>
      <c r="CP489" s="432"/>
      <c r="CQ489" s="432"/>
      <c r="CR489" s="432"/>
      <c r="CS489" s="432"/>
      <c r="CT489" s="432"/>
      <c r="CU489" s="432"/>
      <c r="CV489" s="432"/>
      <c r="CW489" s="432"/>
      <c r="CX489" s="432"/>
      <c r="CY489" s="432"/>
      <c r="CZ489" s="432"/>
      <c r="DA489" s="432"/>
      <c r="DB489" s="432"/>
      <c r="DC489" s="432"/>
      <c r="DD489" s="432"/>
      <c r="DE489" s="432"/>
      <c r="DF489" s="432"/>
      <c r="DG489" s="432"/>
      <c r="DH489" s="432"/>
      <c r="DI489" s="432"/>
      <c r="DJ489" s="432"/>
      <c r="DK489" s="432"/>
      <c r="DL489" s="432"/>
      <c r="DM489" s="432"/>
      <c r="DN489" s="432"/>
      <c r="DO489" s="432"/>
      <c r="DP489" s="432"/>
      <c r="DQ489" s="432"/>
      <c r="DR489" s="432"/>
      <c r="DS489" s="432"/>
      <c r="DT489" s="432"/>
      <c r="DU489" s="432"/>
      <c r="DV489" s="432"/>
      <c r="DW489" s="432"/>
      <c r="DX489" s="432"/>
      <c r="DY489" s="432"/>
      <c r="DZ489" s="432"/>
      <c r="EA489" s="432"/>
      <c r="EB489" s="432"/>
      <c r="EC489" s="432"/>
      <c r="ED489" s="432"/>
      <c r="EE489" s="432"/>
      <c r="EF489" s="432"/>
      <c r="EG489" s="432"/>
      <c r="EH489" s="432"/>
      <c r="EI489" s="432"/>
      <c r="EJ489" s="432"/>
      <c r="EK489" s="432"/>
      <c r="EL489" s="432"/>
      <c r="EM489" s="432"/>
      <c r="EN489" s="432"/>
      <c r="EO489" s="432"/>
      <c r="EP489" s="432"/>
      <c r="EQ489" s="432"/>
      <c r="ER489" s="432"/>
      <c r="ES489" s="432"/>
      <c r="ET489" s="432"/>
      <c r="EU489" s="432"/>
      <c r="EV489" s="432"/>
      <c r="EW489" s="432"/>
      <c r="EX489" s="432"/>
      <c r="EY489" s="432"/>
      <c r="EZ489" s="432"/>
      <c r="FA489" s="432"/>
      <c r="FB489" s="432"/>
      <c r="FC489" s="432"/>
      <c r="FD489" s="432"/>
      <c r="FE489" s="432"/>
      <c r="FF489" s="432"/>
      <c r="FG489" s="432"/>
      <c r="FH489" s="432"/>
      <c r="FI489" s="432"/>
      <c r="FJ489" s="432"/>
      <c r="FK489" s="432"/>
      <c r="FL489" s="432"/>
      <c r="FM489" s="432"/>
      <c r="FN489" s="432"/>
      <c r="FO489" s="432"/>
      <c r="FP489" s="432"/>
      <c r="FQ489" s="432"/>
      <c r="FR489" s="432"/>
      <c r="FS489" s="432"/>
      <c r="FT489" s="432"/>
      <c r="FU489" s="432"/>
      <c r="FV489" s="432"/>
      <c r="FW489" s="432"/>
      <c r="FX489" s="432"/>
      <c r="FY489" s="432"/>
      <c r="FZ489" s="432"/>
      <c r="GA489" s="432"/>
      <c r="GB489" s="432"/>
      <c r="GC489" s="432"/>
      <c r="GD489" s="432"/>
      <c r="GE489" s="432"/>
      <c r="GF489" s="432"/>
      <c r="GG489" s="432"/>
      <c r="GH489" s="432"/>
      <c r="GI489" s="432"/>
      <c r="GJ489" s="432"/>
      <c r="GK489" s="432"/>
      <c r="GL489" s="432"/>
      <c r="GM489" s="432"/>
      <c r="GN489" s="432"/>
      <c r="GO489" s="432"/>
      <c r="GP489" s="432"/>
      <c r="GQ489" s="432"/>
      <c r="GR489" s="432"/>
      <c r="GS489" s="432"/>
      <c r="GT489" s="432"/>
      <c r="GU489" s="432"/>
      <c r="GV489" s="432"/>
      <c r="GW489" s="432"/>
      <c r="GX489" s="432"/>
    </row>
    <row r="490" spans="1:235" hidden="1">
      <c r="A490" s="121" t="str">
        <f t="shared" si="86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436"/>
      <c r="R490" s="436"/>
      <c r="S490" s="438"/>
      <c r="T490" s="436"/>
      <c r="U490" s="436"/>
      <c r="V490" s="436"/>
    </row>
    <row r="491" spans="1:235" hidden="1">
      <c r="A491" s="121" t="str">
        <f t="shared" si="86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436"/>
      <c r="R491" s="436"/>
      <c r="S491" s="438"/>
      <c r="T491" s="436"/>
      <c r="U491" s="436"/>
      <c r="V491" s="436"/>
    </row>
    <row r="492" spans="1:235" s="114" customFormat="1" hidden="1">
      <c r="A492" s="121" t="str">
        <f t="shared" si="86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436"/>
      <c r="R492" s="436"/>
      <c r="S492" s="438"/>
      <c r="T492" s="436"/>
      <c r="U492" s="436"/>
      <c r="V492" s="436"/>
      <c r="W492" s="432"/>
      <c r="X492" s="432"/>
      <c r="Y492" s="432"/>
      <c r="Z492" s="432"/>
      <c r="AA492" s="432"/>
      <c r="AB492" s="432"/>
      <c r="AC492" s="432"/>
      <c r="AD492" s="432"/>
      <c r="AE492" s="432"/>
      <c r="AF492" s="432"/>
      <c r="AG492" s="432"/>
      <c r="AH492" s="432"/>
      <c r="AI492" s="432"/>
      <c r="AJ492" s="432"/>
      <c r="AK492" s="432"/>
      <c r="AL492" s="432"/>
      <c r="AM492" s="432"/>
      <c r="AN492" s="432"/>
      <c r="AO492" s="432"/>
      <c r="AP492" s="432"/>
      <c r="AQ492" s="432"/>
      <c r="AR492" s="432"/>
      <c r="AS492" s="432"/>
      <c r="AT492" s="432"/>
      <c r="AU492" s="432"/>
      <c r="AV492" s="432"/>
      <c r="AW492" s="432"/>
      <c r="AX492" s="432"/>
      <c r="AY492" s="432"/>
      <c r="AZ492" s="432"/>
      <c r="BA492" s="432"/>
      <c r="BB492" s="432"/>
      <c r="BC492" s="432"/>
      <c r="BD492" s="432"/>
      <c r="BE492" s="432"/>
      <c r="BF492" s="432"/>
      <c r="BG492" s="432"/>
      <c r="BH492" s="432"/>
      <c r="BI492" s="432"/>
      <c r="BJ492" s="432"/>
      <c r="BK492" s="432"/>
      <c r="BL492" s="432"/>
      <c r="BM492" s="432"/>
      <c r="BN492" s="432"/>
      <c r="BO492" s="432"/>
      <c r="BP492" s="432"/>
      <c r="BQ492" s="432"/>
      <c r="BR492" s="432"/>
      <c r="BS492" s="432"/>
      <c r="BT492" s="432"/>
      <c r="BU492" s="432"/>
      <c r="BV492" s="432"/>
      <c r="BW492" s="432"/>
      <c r="BX492" s="432"/>
      <c r="BY492" s="432"/>
      <c r="BZ492" s="432"/>
      <c r="CA492" s="432"/>
      <c r="CB492" s="432"/>
      <c r="CC492" s="432"/>
      <c r="CD492" s="432"/>
      <c r="CE492" s="432"/>
      <c r="CF492" s="432"/>
      <c r="CG492" s="432"/>
      <c r="CH492" s="432"/>
      <c r="CI492" s="432"/>
      <c r="CJ492" s="432"/>
      <c r="CK492" s="432"/>
      <c r="CL492" s="432"/>
      <c r="CM492" s="432"/>
      <c r="CN492" s="432"/>
      <c r="CO492" s="432"/>
      <c r="CP492" s="432"/>
      <c r="CQ492" s="432"/>
      <c r="CR492" s="432"/>
      <c r="CS492" s="432"/>
      <c r="CT492" s="432"/>
      <c r="CU492" s="432"/>
      <c r="CV492" s="432"/>
      <c r="CW492" s="432"/>
      <c r="CX492" s="432"/>
      <c r="CY492" s="432"/>
      <c r="CZ492" s="432"/>
      <c r="DA492" s="432"/>
      <c r="DB492" s="432"/>
      <c r="DC492" s="432"/>
      <c r="DD492" s="432"/>
      <c r="DE492" s="432"/>
      <c r="DF492" s="432"/>
      <c r="DG492" s="432"/>
      <c r="DH492" s="432"/>
      <c r="DI492" s="432"/>
      <c r="DJ492" s="432"/>
      <c r="DK492" s="432"/>
      <c r="DL492" s="432"/>
      <c r="DM492" s="432"/>
      <c r="DN492" s="432"/>
      <c r="DO492" s="432"/>
      <c r="DP492" s="432"/>
      <c r="DQ492" s="432"/>
      <c r="DR492" s="432"/>
      <c r="DS492" s="432"/>
      <c r="DT492" s="432"/>
      <c r="DU492" s="432"/>
      <c r="DV492" s="432"/>
      <c r="DW492" s="432"/>
      <c r="DX492" s="432"/>
      <c r="DY492" s="432"/>
      <c r="DZ492" s="432"/>
      <c r="EA492" s="432"/>
      <c r="EB492" s="432"/>
      <c r="EC492" s="432"/>
      <c r="ED492" s="432"/>
      <c r="EE492" s="432"/>
      <c r="EF492" s="432"/>
      <c r="EG492" s="432"/>
      <c r="EH492" s="432"/>
      <c r="EI492" s="432"/>
      <c r="EJ492" s="432"/>
      <c r="EK492" s="432"/>
      <c r="EL492" s="432"/>
      <c r="EM492" s="432"/>
      <c r="EN492" s="432"/>
      <c r="EO492" s="432"/>
      <c r="EP492" s="432"/>
      <c r="EQ492" s="432"/>
      <c r="ER492" s="432"/>
      <c r="ES492" s="432"/>
      <c r="ET492" s="432"/>
      <c r="EU492" s="432"/>
      <c r="EV492" s="432"/>
      <c r="EW492" s="432"/>
      <c r="EX492" s="432"/>
      <c r="EY492" s="432"/>
      <c r="EZ492" s="432"/>
      <c r="FA492" s="432"/>
      <c r="FB492" s="432"/>
      <c r="FC492" s="432"/>
      <c r="FD492" s="432"/>
      <c r="FE492" s="432"/>
      <c r="FF492" s="432"/>
      <c r="FG492" s="432"/>
      <c r="FH492" s="432"/>
      <c r="FI492" s="432"/>
      <c r="FJ492" s="432"/>
      <c r="FK492" s="432"/>
      <c r="FL492" s="432"/>
      <c r="FM492" s="432"/>
      <c r="FN492" s="432"/>
      <c r="FO492" s="432"/>
      <c r="FP492" s="432"/>
      <c r="FQ492" s="432"/>
      <c r="FR492" s="432"/>
      <c r="FS492" s="432"/>
      <c r="FT492" s="432"/>
      <c r="FU492" s="432"/>
      <c r="FV492" s="432"/>
      <c r="FW492" s="432"/>
      <c r="FX492" s="432"/>
      <c r="FY492" s="432"/>
      <c r="FZ492" s="432"/>
      <c r="GA492" s="432"/>
      <c r="GB492" s="432"/>
      <c r="GC492" s="432"/>
      <c r="GD492" s="432"/>
      <c r="GE492" s="432"/>
      <c r="GF492" s="432"/>
      <c r="GG492" s="432"/>
      <c r="GH492" s="432"/>
      <c r="GI492" s="432"/>
      <c r="GJ492" s="432"/>
      <c r="GK492" s="432"/>
      <c r="GL492" s="432"/>
      <c r="GM492" s="432"/>
      <c r="GN492" s="432"/>
      <c r="GO492" s="432"/>
      <c r="GP492" s="432"/>
      <c r="GQ492" s="432"/>
      <c r="GR492" s="432"/>
      <c r="GS492" s="432"/>
      <c r="GT492" s="432"/>
      <c r="GU492" s="432"/>
      <c r="GV492" s="432"/>
      <c r="GW492" s="432"/>
      <c r="GX492" s="432"/>
    </row>
    <row r="493" spans="1:235" hidden="1">
      <c r="A493" s="121" t="str">
        <f t="shared" si="86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3">+O495+O500+O510+O514</f>
        <v>0</v>
      </c>
      <c r="P493" s="191">
        <f t="shared" si="93"/>
        <v>0</v>
      </c>
      <c r="Q493" s="436"/>
      <c r="R493" s="436"/>
      <c r="S493" s="438"/>
      <c r="T493" s="436"/>
      <c r="U493" s="436"/>
      <c r="V493" s="436"/>
    </row>
    <row r="494" spans="1:235" hidden="1">
      <c r="A494" s="121" t="str">
        <f t="shared" si="86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436"/>
      <c r="R494" s="436"/>
      <c r="S494" s="438"/>
      <c r="T494" s="436"/>
      <c r="U494" s="436"/>
      <c r="V494" s="436"/>
    </row>
    <row r="495" spans="1:235" s="169" customFormat="1" hidden="1">
      <c r="A495" s="121" t="str">
        <f t="shared" si="86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4">SUM(O496:O499)</f>
        <v>0</v>
      </c>
      <c r="P495" s="196">
        <f t="shared" si="94"/>
        <v>0</v>
      </c>
      <c r="Q495" s="436"/>
      <c r="R495" s="436"/>
      <c r="S495" s="438"/>
      <c r="T495" s="436"/>
      <c r="U495" s="436"/>
      <c r="V495" s="436"/>
      <c r="W495" s="432"/>
      <c r="X495" s="432"/>
      <c r="Y495" s="432"/>
      <c r="Z495" s="432"/>
      <c r="AA495" s="432"/>
      <c r="AB495" s="432"/>
      <c r="AC495" s="432"/>
      <c r="AD495" s="432"/>
      <c r="AE495" s="432"/>
      <c r="AF495" s="432"/>
      <c r="AG495" s="432"/>
      <c r="AH495" s="432"/>
      <c r="AI495" s="432"/>
      <c r="AJ495" s="432"/>
      <c r="AK495" s="432"/>
      <c r="AL495" s="432"/>
      <c r="AM495" s="432"/>
      <c r="AN495" s="432"/>
      <c r="AO495" s="432"/>
      <c r="AP495" s="432"/>
      <c r="AQ495" s="432"/>
      <c r="AR495" s="432"/>
      <c r="AS495" s="432"/>
      <c r="AT495" s="432"/>
      <c r="AU495" s="432"/>
      <c r="AV495" s="432"/>
      <c r="AW495" s="432"/>
      <c r="AX495" s="432"/>
      <c r="AY495" s="432"/>
      <c r="AZ495" s="432"/>
      <c r="BA495" s="432"/>
      <c r="BB495" s="432"/>
      <c r="BC495" s="432"/>
      <c r="BD495" s="432"/>
      <c r="BE495" s="432"/>
      <c r="BF495" s="432"/>
      <c r="BG495" s="432"/>
      <c r="BH495" s="432"/>
      <c r="BI495" s="432"/>
      <c r="BJ495" s="432"/>
      <c r="BK495" s="432"/>
      <c r="BL495" s="432"/>
      <c r="BM495" s="432"/>
      <c r="BN495" s="432"/>
      <c r="BO495" s="432"/>
      <c r="BP495" s="432"/>
      <c r="BQ495" s="432"/>
      <c r="BR495" s="432"/>
      <c r="BS495" s="432"/>
      <c r="BT495" s="432"/>
      <c r="BU495" s="432"/>
      <c r="BV495" s="432"/>
      <c r="BW495" s="432"/>
      <c r="BX495" s="432"/>
      <c r="BY495" s="432"/>
      <c r="BZ495" s="432"/>
      <c r="CA495" s="432"/>
      <c r="CB495" s="432"/>
      <c r="CC495" s="432"/>
      <c r="CD495" s="432"/>
      <c r="CE495" s="432"/>
      <c r="CF495" s="432"/>
      <c r="CG495" s="432"/>
      <c r="CH495" s="432"/>
      <c r="CI495" s="432"/>
      <c r="CJ495" s="432"/>
      <c r="CK495" s="432"/>
      <c r="CL495" s="432"/>
      <c r="CM495" s="432"/>
      <c r="CN495" s="432"/>
      <c r="CO495" s="432"/>
      <c r="CP495" s="432"/>
      <c r="CQ495" s="432"/>
      <c r="CR495" s="432"/>
      <c r="CS495" s="432"/>
      <c r="CT495" s="432"/>
      <c r="CU495" s="432"/>
      <c r="CV495" s="432"/>
      <c r="CW495" s="432"/>
      <c r="CX495" s="432"/>
      <c r="CY495" s="432"/>
      <c r="CZ495" s="432"/>
      <c r="DA495" s="432"/>
      <c r="DB495" s="432"/>
      <c r="DC495" s="432"/>
      <c r="DD495" s="432"/>
      <c r="DE495" s="432"/>
      <c r="DF495" s="432"/>
      <c r="DG495" s="432"/>
      <c r="DH495" s="432"/>
      <c r="DI495" s="432"/>
      <c r="DJ495" s="432"/>
      <c r="DK495" s="432"/>
      <c r="DL495" s="432"/>
      <c r="DM495" s="432"/>
      <c r="DN495" s="432"/>
      <c r="DO495" s="432"/>
      <c r="DP495" s="432"/>
      <c r="DQ495" s="432"/>
      <c r="DR495" s="432"/>
      <c r="DS495" s="432"/>
      <c r="DT495" s="432"/>
      <c r="DU495" s="432"/>
      <c r="DV495" s="432"/>
      <c r="DW495" s="432"/>
      <c r="DX495" s="432"/>
      <c r="DY495" s="432"/>
      <c r="DZ495" s="432"/>
      <c r="EA495" s="432"/>
      <c r="EB495" s="432"/>
      <c r="EC495" s="432"/>
      <c r="ED495" s="432"/>
      <c r="EE495" s="432"/>
      <c r="EF495" s="432"/>
      <c r="EG495" s="432"/>
      <c r="EH495" s="432"/>
      <c r="EI495" s="432"/>
      <c r="EJ495" s="432"/>
      <c r="EK495" s="432"/>
      <c r="EL495" s="432"/>
      <c r="EM495" s="432"/>
      <c r="EN495" s="432"/>
      <c r="EO495" s="432"/>
      <c r="EP495" s="432"/>
      <c r="EQ495" s="432"/>
      <c r="ER495" s="432"/>
      <c r="ES495" s="432"/>
      <c r="ET495" s="432"/>
      <c r="EU495" s="432"/>
      <c r="EV495" s="432"/>
      <c r="EW495" s="432"/>
      <c r="EX495" s="432"/>
      <c r="EY495" s="432"/>
      <c r="EZ495" s="432"/>
      <c r="FA495" s="432"/>
      <c r="FB495" s="432"/>
      <c r="FC495" s="432"/>
      <c r="FD495" s="432"/>
      <c r="FE495" s="432"/>
      <c r="FF495" s="432"/>
      <c r="FG495" s="432"/>
      <c r="FH495" s="432"/>
      <c r="FI495" s="432"/>
      <c r="FJ495" s="432"/>
      <c r="FK495" s="432"/>
      <c r="FL495" s="432"/>
      <c r="FM495" s="432"/>
      <c r="FN495" s="432"/>
      <c r="FO495" s="432"/>
      <c r="FP495" s="432"/>
      <c r="FQ495" s="432"/>
      <c r="FR495" s="432"/>
      <c r="FS495" s="432"/>
      <c r="FT495" s="432"/>
      <c r="FU495" s="432"/>
      <c r="FV495" s="432"/>
      <c r="FW495" s="432"/>
      <c r="FX495" s="432"/>
      <c r="FY495" s="432"/>
      <c r="FZ495" s="432"/>
      <c r="GA495" s="432"/>
      <c r="GB495" s="432"/>
      <c r="GC495" s="432"/>
      <c r="GD495" s="432"/>
      <c r="GE495" s="432"/>
      <c r="GF495" s="432"/>
      <c r="GG495" s="432"/>
      <c r="GH495" s="432"/>
      <c r="GI495" s="432"/>
      <c r="GJ495" s="432"/>
      <c r="GK495" s="432"/>
      <c r="GL495" s="432"/>
      <c r="GM495" s="432"/>
      <c r="GN495" s="432"/>
      <c r="GO495" s="432"/>
      <c r="GP495" s="432"/>
      <c r="GQ495" s="432"/>
      <c r="GR495" s="432"/>
      <c r="GS495" s="432"/>
      <c r="GT495" s="432"/>
      <c r="GU495" s="432"/>
      <c r="GV495" s="432"/>
      <c r="GW495" s="432"/>
      <c r="GX495" s="432"/>
    </row>
    <row r="496" spans="1:235" hidden="1">
      <c r="A496" s="121" t="str">
        <f t="shared" si="86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5">O496+P496</f>
        <v>0</v>
      </c>
      <c r="O496" s="182"/>
      <c r="P496" s="182"/>
      <c r="Q496" s="436"/>
      <c r="R496" s="436"/>
      <c r="S496" s="438"/>
      <c r="T496" s="436"/>
      <c r="U496" s="436"/>
      <c r="V496" s="436"/>
    </row>
    <row r="497" spans="1:206" s="155" customFormat="1" hidden="1">
      <c r="A497" s="121" t="str">
        <f t="shared" si="86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5"/>
        <v>0</v>
      </c>
      <c r="O497" s="182"/>
      <c r="P497" s="182"/>
      <c r="Q497" s="436"/>
      <c r="R497" s="436"/>
      <c r="S497" s="438"/>
      <c r="T497" s="436"/>
      <c r="U497" s="436"/>
      <c r="V497" s="436"/>
      <c r="W497" s="432"/>
      <c r="X497" s="432"/>
      <c r="Y497" s="432"/>
      <c r="Z497" s="432"/>
      <c r="AA497" s="432"/>
      <c r="AB497" s="432"/>
      <c r="AC497" s="432"/>
      <c r="AD497" s="432"/>
      <c r="AE497" s="432"/>
      <c r="AF497" s="432"/>
      <c r="AG497" s="432"/>
      <c r="AH497" s="432"/>
      <c r="AI497" s="432"/>
      <c r="AJ497" s="432"/>
      <c r="AK497" s="432"/>
      <c r="AL497" s="432"/>
      <c r="AM497" s="432"/>
      <c r="AN497" s="432"/>
      <c r="AO497" s="432"/>
      <c r="AP497" s="432"/>
      <c r="AQ497" s="432"/>
      <c r="AR497" s="432"/>
      <c r="AS497" s="432"/>
      <c r="AT497" s="432"/>
      <c r="AU497" s="432"/>
      <c r="AV497" s="432"/>
      <c r="AW497" s="432"/>
      <c r="AX497" s="432"/>
      <c r="AY497" s="432"/>
      <c r="AZ497" s="432"/>
      <c r="BA497" s="432"/>
      <c r="BB497" s="432"/>
      <c r="BC497" s="432"/>
      <c r="BD497" s="432"/>
      <c r="BE497" s="432"/>
      <c r="BF497" s="432"/>
      <c r="BG497" s="432"/>
      <c r="BH497" s="432"/>
      <c r="BI497" s="432"/>
      <c r="BJ497" s="432"/>
      <c r="BK497" s="432"/>
      <c r="BL497" s="432"/>
      <c r="BM497" s="432"/>
      <c r="BN497" s="432"/>
      <c r="BO497" s="432"/>
      <c r="BP497" s="432"/>
      <c r="BQ497" s="432"/>
      <c r="BR497" s="432"/>
      <c r="BS497" s="432"/>
      <c r="BT497" s="432"/>
      <c r="BU497" s="432"/>
      <c r="BV497" s="432"/>
      <c r="BW497" s="432"/>
      <c r="BX497" s="432"/>
      <c r="BY497" s="432"/>
      <c r="BZ497" s="432"/>
      <c r="CA497" s="432"/>
      <c r="CB497" s="432"/>
      <c r="CC497" s="432"/>
      <c r="CD497" s="432"/>
      <c r="CE497" s="432"/>
      <c r="CF497" s="432"/>
      <c r="CG497" s="432"/>
      <c r="CH497" s="432"/>
      <c r="CI497" s="432"/>
      <c r="CJ497" s="432"/>
      <c r="CK497" s="432"/>
      <c r="CL497" s="432"/>
      <c r="CM497" s="432"/>
      <c r="CN497" s="432"/>
      <c r="CO497" s="432"/>
      <c r="CP497" s="432"/>
      <c r="CQ497" s="432"/>
      <c r="CR497" s="432"/>
      <c r="CS497" s="432"/>
      <c r="CT497" s="432"/>
      <c r="CU497" s="432"/>
      <c r="CV497" s="432"/>
      <c r="CW497" s="432"/>
      <c r="CX497" s="432"/>
      <c r="CY497" s="432"/>
      <c r="CZ497" s="432"/>
      <c r="DA497" s="432"/>
      <c r="DB497" s="432"/>
      <c r="DC497" s="432"/>
      <c r="DD497" s="432"/>
      <c r="DE497" s="432"/>
      <c r="DF497" s="432"/>
      <c r="DG497" s="432"/>
      <c r="DH497" s="432"/>
      <c r="DI497" s="432"/>
      <c r="DJ497" s="432"/>
      <c r="DK497" s="432"/>
      <c r="DL497" s="432"/>
      <c r="DM497" s="432"/>
      <c r="DN497" s="432"/>
      <c r="DO497" s="432"/>
      <c r="DP497" s="432"/>
      <c r="DQ497" s="432"/>
      <c r="DR497" s="432"/>
      <c r="DS497" s="432"/>
      <c r="DT497" s="432"/>
      <c r="DU497" s="432"/>
      <c r="DV497" s="432"/>
      <c r="DW497" s="432"/>
      <c r="DX497" s="432"/>
      <c r="DY497" s="432"/>
      <c r="DZ497" s="432"/>
      <c r="EA497" s="432"/>
      <c r="EB497" s="432"/>
      <c r="EC497" s="432"/>
      <c r="ED497" s="432"/>
      <c r="EE497" s="432"/>
      <c r="EF497" s="432"/>
      <c r="EG497" s="432"/>
      <c r="EH497" s="432"/>
      <c r="EI497" s="432"/>
      <c r="EJ497" s="432"/>
      <c r="EK497" s="432"/>
      <c r="EL497" s="432"/>
      <c r="EM497" s="432"/>
      <c r="EN497" s="432"/>
      <c r="EO497" s="432"/>
      <c r="EP497" s="432"/>
      <c r="EQ497" s="432"/>
      <c r="ER497" s="432"/>
      <c r="ES497" s="432"/>
      <c r="ET497" s="432"/>
      <c r="EU497" s="432"/>
      <c r="EV497" s="432"/>
      <c r="EW497" s="432"/>
      <c r="EX497" s="432"/>
      <c r="EY497" s="432"/>
      <c r="EZ497" s="432"/>
      <c r="FA497" s="432"/>
      <c r="FB497" s="432"/>
      <c r="FC497" s="432"/>
      <c r="FD497" s="432"/>
      <c r="FE497" s="432"/>
      <c r="FF497" s="432"/>
      <c r="FG497" s="432"/>
      <c r="FH497" s="432"/>
      <c r="FI497" s="432"/>
      <c r="FJ497" s="432"/>
      <c r="FK497" s="432"/>
      <c r="FL497" s="432"/>
      <c r="FM497" s="432"/>
      <c r="FN497" s="432"/>
      <c r="FO497" s="432"/>
      <c r="FP497" s="432"/>
      <c r="FQ497" s="432"/>
      <c r="FR497" s="432"/>
      <c r="FS497" s="432"/>
      <c r="FT497" s="432"/>
      <c r="FU497" s="432"/>
      <c r="FV497" s="432"/>
      <c r="FW497" s="432"/>
      <c r="FX497" s="432"/>
      <c r="FY497" s="432"/>
      <c r="FZ497" s="432"/>
      <c r="GA497" s="432"/>
      <c r="GB497" s="432"/>
      <c r="GC497" s="432"/>
      <c r="GD497" s="432"/>
      <c r="GE497" s="432"/>
      <c r="GF497" s="432"/>
      <c r="GG497" s="432"/>
      <c r="GH497" s="432"/>
      <c r="GI497" s="432"/>
      <c r="GJ497" s="432"/>
      <c r="GK497" s="432"/>
      <c r="GL497" s="432"/>
      <c r="GM497" s="432"/>
      <c r="GN497" s="432"/>
      <c r="GO497" s="432"/>
      <c r="GP497" s="432"/>
      <c r="GQ497" s="432"/>
      <c r="GR497" s="432"/>
      <c r="GS497" s="432"/>
      <c r="GT497" s="432"/>
      <c r="GU497" s="432"/>
      <c r="GV497" s="432"/>
      <c r="GW497" s="432"/>
      <c r="GX497" s="432"/>
    </row>
    <row r="498" spans="1:206" s="155" customFormat="1" ht="27.75" hidden="1" customHeigh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772</v>
      </c>
      <c r="M498" s="30">
        <v>4727</v>
      </c>
      <c r="N498" s="182">
        <f t="shared" ref="N498:N499" si="96">O498+P498</f>
        <v>0</v>
      </c>
      <c r="O498" s="182"/>
      <c r="P498" s="182"/>
      <c r="Q498" s="436"/>
      <c r="R498" s="436"/>
      <c r="S498" s="438"/>
      <c r="T498" s="436"/>
      <c r="U498" s="436"/>
      <c r="V498" s="436"/>
      <c r="W498" s="432"/>
      <c r="X498" s="432"/>
      <c r="Y498" s="432"/>
      <c r="Z498" s="432"/>
      <c r="AA498" s="432"/>
      <c r="AB498" s="432"/>
      <c r="AC498" s="432"/>
      <c r="AD498" s="432"/>
      <c r="AE498" s="432"/>
      <c r="AF498" s="432"/>
      <c r="AG498" s="432"/>
      <c r="AH498" s="432"/>
      <c r="AI498" s="432"/>
      <c r="AJ498" s="432"/>
      <c r="AK498" s="432"/>
      <c r="AL498" s="432"/>
      <c r="AM498" s="432"/>
      <c r="AN498" s="432"/>
      <c r="AO498" s="432"/>
      <c r="AP498" s="432"/>
      <c r="AQ498" s="432"/>
      <c r="AR498" s="432"/>
      <c r="AS498" s="432"/>
      <c r="AT498" s="432"/>
      <c r="AU498" s="432"/>
      <c r="AV498" s="432"/>
      <c r="AW498" s="432"/>
      <c r="AX498" s="432"/>
      <c r="AY498" s="432"/>
      <c r="AZ498" s="432"/>
      <c r="BA498" s="432"/>
      <c r="BB498" s="432"/>
      <c r="BC498" s="432"/>
      <c r="BD498" s="432"/>
      <c r="BE498" s="432"/>
      <c r="BF498" s="432"/>
      <c r="BG498" s="432"/>
      <c r="BH498" s="432"/>
      <c r="BI498" s="432"/>
      <c r="BJ498" s="432"/>
      <c r="BK498" s="432"/>
      <c r="BL498" s="432"/>
      <c r="BM498" s="432"/>
      <c r="BN498" s="432"/>
      <c r="BO498" s="432"/>
      <c r="BP498" s="432"/>
      <c r="BQ498" s="432"/>
      <c r="BR498" s="432"/>
      <c r="BS498" s="432"/>
      <c r="BT498" s="432"/>
      <c r="BU498" s="432"/>
      <c r="BV498" s="432"/>
      <c r="BW498" s="432"/>
      <c r="BX498" s="432"/>
      <c r="BY498" s="432"/>
      <c r="BZ498" s="432"/>
      <c r="CA498" s="432"/>
      <c r="CB498" s="432"/>
      <c r="CC498" s="432"/>
      <c r="CD498" s="432"/>
      <c r="CE498" s="432"/>
      <c r="CF498" s="432"/>
      <c r="CG498" s="432"/>
      <c r="CH498" s="432"/>
      <c r="CI498" s="432"/>
      <c r="CJ498" s="432"/>
      <c r="CK498" s="432"/>
      <c r="CL498" s="432"/>
      <c r="CM498" s="432"/>
      <c r="CN498" s="432"/>
      <c r="CO498" s="432"/>
      <c r="CP498" s="432"/>
      <c r="CQ498" s="432"/>
      <c r="CR498" s="432"/>
      <c r="CS498" s="432"/>
      <c r="CT498" s="432"/>
      <c r="CU498" s="432"/>
      <c r="CV498" s="432"/>
      <c r="CW498" s="432"/>
      <c r="CX498" s="432"/>
      <c r="CY498" s="432"/>
      <c r="CZ498" s="432"/>
      <c r="DA498" s="432"/>
      <c r="DB498" s="432"/>
      <c r="DC498" s="432"/>
      <c r="DD498" s="432"/>
      <c r="DE498" s="432"/>
      <c r="DF498" s="432"/>
      <c r="DG498" s="432"/>
      <c r="DH498" s="432"/>
      <c r="DI498" s="432"/>
      <c r="DJ498" s="432"/>
      <c r="DK498" s="432"/>
      <c r="DL498" s="432"/>
      <c r="DM498" s="432"/>
      <c r="DN498" s="432"/>
      <c r="DO498" s="432"/>
      <c r="DP498" s="432"/>
      <c r="DQ498" s="432"/>
      <c r="DR498" s="432"/>
      <c r="DS498" s="432"/>
      <c r="DT498" s="432"/>
      <c r="DU498" s="432"/>
      <c r="DV498" s="432"/>
      <c r="DW498" s="432"/>
      <c r="DX498" s="432"/>
      <c r="DY498" s="432"/>
      <c r="DZ498" s="432"/>
      <c r="EA498" s="432"/>
      <c r="EB498" s="432"/>
      <c r="EC498" s="432"/>
      <c r="ED498" s="432"/>
      <c r="EE498" s="432"/>
      <c r="EF498" s="432"/>
      <c r="EG498" s="432"/>
      <c r="EH498" s="432"/>
      <c r="EI498" s="432"/>
      <c r="EJ498" s="432"/>
      <c r="EK498" s="432"/>
      <c r="EL498" s="432"/>
      <c r="EM498" s="432"/>
      <c r="EN498" s="432"/>
      <c r="EO498" s="432"/>
      <c r="EP498" s="432"/>
      <c r="EQ498" s="432"/>
      <c r="ER498" s="432"/>
      <c r="ES498" s="432"/>
      <c r="ET498" s="432"/>
      <c r="EU498" s="432"/>
      <c r="EV498" s="432"/>
      <c r="EW498" s="432"/>
      <c r="EX498" s="432"/>
      <c r="EY498" s="432"/>
      <c r="EZ498" s="432"/>
      <c r="FA498" s="432"/>
      <c r="FB498" s="432"/>
      <c r="FC498" s="432"/>
      <c r="FD498" s="432"/>
      <c r="FE498" s="432"/>
      <c r="FF498" s="432"/>
      <c r="FG498" s="432"/>
      <c r="FH498" s="432"/>
      <c r="FI498" s="432"/>
      <c r="FJ498" s="432"/>
      <c r="FK498" s="432"/>
      <c r="FL498" s="432"/>
      <c r="FM498" s="432"/>
      <c r="FN498" s="432"/>
      <c r="FO498" s="432"/>
      <c r="FP498" s="432"/>
      <c r="FQ498" s="432"/>
      <c r="FR498" s="432"/>
      <c r="FS498" s="432"/>
      <c r="FT498" s="432"/>
      <c r="FU498" s="432"/>
      <c r="FV498" s="432"/>
      <c r="FW498" s="432"/>
      <c r="FX498" s="432"/>
      <c r="FY498" s="432"/>
      <c r="FZ498" s="432"/>
      <c r="GA498" s="432"/>
      <c r="GB498" s="432"/>
      <c r="GC498" s="432"/>
      <c r="GD498" s="432"/>
      <c r="GE498" s="432"/>
      <c r="GF498" s="432"/>
      <c r="GG498" s="432"/>
      <c r="GH498" s="432"/>
      <c r="GI498" s="432"/>
      <c r="GJ498" s="432"/>
      <c r="GK498" s="432"/>
      <c r="GL498" s="432"/>
      <c r="GM498" s="432"/>
      <c r="GN498" s="432"/>
      <c r="GO498" s="432"/>
      <c r="GP498" s="432"/>
      <c r="GQ498" s="432"/>
      <c r="GR498" s="432"/>
      <c r="GS498" s="432"/>
      <c r="GT498" s="432"/>
      <c r="GU498" s="432"/>
      <c r="GV498" s="432"/>
      <c r="GW498" s="432"/>
      <c r="GX498" s="432"/>
    </row>
    <row r="499" spans="1:206" ht="25.5" hidden="1">
      <c r="A499" s="121" t="str">
        <f t="shared" ref="A499" si="97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6"/>
        <v>0</v>
      </c>
      <c r="O499" s="182"/>
      <c r="P499" s="182"/>
      <c r="Q499" s="436"/>
      <c r="R499" s="436"/>
      <c r="S499" s="438"/>
      <c r="T499" s="436"/>
      <c r="U499" s="436"/>
      <c r="V499" s="436"/>
    </row>
    <row r="500" spans="1:206" ht="27" hidden="1">
      <c r="A500" s="121" t="str">
        <f t="shared" si="86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436"/>
      <c r="R500" s="436"/>
      <c r="S500" s="438"/>
      <c r="T500" s="436"/>
      <c r="U500" s="436"/>
      <c r="V500" s="436"/>
    </row>
    <row r="501" spans="1:206" s="114" customFormat="1" hidden="1">
      <c r="A501" s="121" t="str">
        <f t="shared" si="86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5"/>
        <v>0</v>
      </c>
      <c r="O501" s="182"/>
      <c r="P501" s="182"/>
      <c r="Q501" s="436"/>
      <c r="R501" s="436"/>
      <c r="S501" s="438"/>
      <c r="T501" s="436"/>
      <c r="U501" s="436"/>
      <c r="V501" s="436"/>
      <c r="W501" s="432"/>
      <c r="X501" s="432"/>
      <c r="Y501" s="432"/>
      <c r="Z501" s="432"/>
      <c r="AA501" s="432"/>
      <c r="AB501" s="432"/>
      <c r="AC501" s="432"/>
      <c r="AD501" s="432"/>
      <c r="AE501" s="432"/>
      <c r="AF501" s="432"/>
      <c r="AG501" s="432"/>
      <c r="AH501" s="432"/>
      <c r="AI501" s="432"/>
      <c r="AJ501" s="432"/>
      <c r="AK501" s="432"/>
      <c r="AL501" s="432"/>
      <c r="AM501" s="432"/>
      <c r="AN501" s="432"/>
      <c r="AO501" s="432"/>
      <c r="AP501" s="432"/>
      <c r="AQ501" s="432"/>
      <c r="AR501" s="432"/>
      <c r="AS501" s="432"/>
      <c r="AT501" s="432"/>
      <c r="AU501" s="432"/>
      <c r="AV501" s="432"/>
      <c r="AW501" s="432"/>
      <c r="AX501" s="432"/>
      <c r="AY501" s="432"/>
      <c r="AZ501" s="432"/>
      <c r="BA501" s="432"/>
      <c r="BB501" s="432"/>
      <c r="BC501" s="432"/>
      <c r="BD501" s="432"/>
      <c r="BE501" s="432"/>
      <c r="BF501" s="432"/>
      <c r="BG501" s="432"/>
      <c r="BH501" s="432"/>
      <c r="BI501" s="432"/>
      <c r="BJ501" s="432"/>
      <c r="BK501" s="432"/>
      <c r="BL501" s="432"/>
      <c r="BM501" s="432"/>
      <c r="BN501" s="432"/>
      <c r="BO501" s="432"/>
      <c r="BP501" s="432"/>
      <c r="BQ501" s="432"/>
      <c r="BR501" s="432"/>
      <c r="BS501" s="432"/>
      <c r="BT501" s="432"/>
      <c r="BU501" s="432"/>
      <c r="BV501" s="432"/>
      <c r="BW501" s="432"/>
      <c r="BX501" s="432"/>
      <c r="BY501" s="432"/>
      <c r="BZ501" s="432"/>
      <c r="CA501" s="432"/>
      <c r="CB501" s="432"/>
      <c r="CC501" s="432"/>
      <c r="CD501" s="432"/>
      <c r="CE501" s="432"/>
      <c r="CF501" s="432"/>
      <c r="CG501" s="432"/>
      <c r="CH501" s="432"/>
      <c r="CI501" s="432"/>
      <c r="CJ501" s="432"/>
      <c r="CK501" s="432"/>
      <c r="CL501" s="432"/>
      <c r="CM501" s="432"/>
      <c r="CN501" s="432"/>
      <c r="CO501" s="432"/>
      <c r="CP501" s="432"/>
      <c r="CQ501" s="432"/>
      <c r="CR501" s="432"/>
      <c r="CS501" s="432"/>
      <c r="CT501" s="432"/>
      <c r="CU501" s="432"/>
      <c r="CV501" s="432"/>
      <c r="CW501" s="432"/>
      <c r="CX501" s="432"/>
      <c r="CY501" s="432"/>
      <c r="CZ501" s="432"/>
      <c r="DA501" s="432"/>
      <c r="DB501" s="432"/>
      <c r="DC501" s="432"/>
      <c r="DD501" s="432"/>
      <c r="DE501" s="432"/>
      <c r="DF501" s="432"/>
      <c r="DG501" s="432"/>
      <c r="DH501" s="432"/>
      <c r="DI501" s="432"/>
      <c r="DJ501" s="432"/>
      <c r="DK501" s="432"/>
      <c r="DL501" s="432"/>
      <c r="DM501" s="432"/>
      <c r="DN501" s="432"/>
      <c r="DO501" s="432"/>
      <c r="DP501" s="432"/>
      <c r="DQ501" s="432"/>
      <c r="DR501" s="432"/>
      <c r="DS501" s="432"/>
      <c r="DT501" s="432"/>
      <c r="DU501" s="432"/>
      <c r="DV501" s="432"/>
      <c r="DW501" s="432"/>
      <c r="DX501" s="432"/>
      <c r="DY501" s="432"/>
      <c r="DZ501" s="432"/>
      <c r="EA501" s="432"/>
      <c r="EB501" s="432"/>
      <c r="EC501" s="432"/>
      <c r="ED501" s="432"/>
      <c r="EE501" s="432"/>
      <c r="EF501" s="432"/>
      <c r="EG501" s="432"/>
      <c r="EH501" s="432"/>
      <c r="EI501" s="432"/>
      <c r="EJ501" s="432"/>
      <c r="EK501" s="432"/>
      <c r="EL501" s="432"/>
      <c r="EM501" s="432"/>
      <c r="EN501" s="432"/>
      <c r="EO501" s="432"/>
      <c r="EP501" s="432"/>
      <c r="EQ501" s="432"/>
      <c r="ER501" s="432"/>
      <c r="ES501" s="432"/>
      <c r="ET501" s="432"/>
      <c r="EU501" s="432"/>
      <c r="EV501" s="432"/>
      <c r="EW501" s="432"/>
      <c r="EX501" s="432"/>
      <c r="EY501" s="432"/>
      <c r="EZ501" s="432"/>
      <c r="FA501" s="432"/>
      <c r="FB501" s="432"/>
      <c r="FC501" s="432"/>
      <c r="FD501" s="432"/>
      <c r="FE501" s="432"/>
      <c r="FF501" s="432"/>
      <c r="FG501" s="432"/>
      <c r="FH501" s="432"/>
      <c r="FI501" s="432"/>
      <c r="FJ501" s="432"/>
      <c r="FK501" s="432"/>
      <c r="FL501" s="432"/>
      <c r="FM501" s="432"/>
      <c r="FN501" s="432"/>
      <c r="FO501" s="432"/>
      <c r="FP501" s="432"/>
      <c r="FQ501" s="432"/>
      <c r="FR501" s="432"/>
      <c r="FS501" s="432"/>
      <c r="FT501" s="432"/>
      <c r="FU501" s="432"/>
      <c r="FV501" s="432"/>
      <c r="FW501" s="432"/>
      <c r="FX501" s="432"/>
      <c r="FY501" s="432"/>
      <c r="FZ501" s="432"/>
      <c r="GA501" s="432"/>
      <c r="GB501" s="432"/>
      <c r="GC501" s="432"/>
      <c r="GD501" s="432"/>
      <c r="GE501" s="432"/>
      <c r="GF501" s="432"/>
      <c r="GG501" s="432"/>
      <c r="GH501" s="432"/>
      <c r="GI501" s="432"/>
      <c r="GJ501" s="432"/>
      <c r="GK501" s="432"/>
      <c r="GL501" s="432"/>
      <c r="GM501" s="432"/>
      <c r="GN501" s="432"/>
      <c r="GO501" s="432"/>
      <c r="GP501" s="432"/>
      <c r="GQ501" s="432"/>
      <c r="GR501" s="432"/>
      <c r="GS501" s="432"/>
      <c r="GT501" s="432"/>
      <c r="GU501" s="432"/>
      <c r="GV501" s="432"/>
      <c r="GW501" s="432"/>
      <c r="GX501" s="432"/>
    </row>
    <row r="502" spans="1:206" hidden="1">
      <c r="A502" s="121" t="str">
        <f t="shared" si="86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5"/>
        <v>0</v>
      </c>
      <c r="O502" s="182"/>
      <c r="P502" s="182"/>
      <c r="Q502" s="436"/>
      <c r="R502" s="436"/>
      <c r="S502" s="438"/>
      <c r="T502" s="436"/>
      <c r="U502" s="436"/>
      <c r="V502" s="436"/>
    </row>
    <row r="503" spans="1:206" ht="18" hidden="1" customHeight="1">
      <c r="A503" s="121" t="str">
        <f t="shared" si="86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5"/>
        <v>0</v>
      </c>
      <c r="O503" s="182"/>
      <c r="P503" s="182"/>
      <c r="Q503" s="436"/>
      <c r="R503" s="436"/>
      <c r="S503" s="438"/>
      <c r="T503" s="436"/>
      <c r="U503" s="436"/>
      <c r="V503" s="436"/>
    </row>
    <row r="504" spans="1:206" s="114" customFormat="1" ht="16.5" hidden="1">
      <c r="A504" s="121" t="str">
        <f t="shared" si="86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5"/>
        <v>0</v>
      </c>
      <c r="O504" s="303"/>
      <c r="P504" s="303"/>
      <c r="Q504" s="436"/>
      <c r="R504" s="436"/>
      <c r="S504" s="438"/>
      <c r="T504" s="436"/>
      <c r="U504" s="436"/>
      <c r="V504" s="436"/>
      <c r="W504" s="432"/>
      <c r="X504" s="432"/>
      <c r="Y504" s="432"/>
      <c r="Z504" s="432"/>
      <c r="AA504" s="432"/>
      <c r="AB504" s="432"/>
      <c r="AC504" s="432"/>
      <c r="AD504" s="432"/>
      <c r="AE504" s="432"/>
      <c r="AF504" s="432"/>
      <c r="AG504" s="432"/>
      <c r="AH504" s="432"/>
      <c r="AI504" s="432"/>
      <c r="AJ504" s="432"/>
      <c r="AK504" s="432"/>
      <c r="AL504" s="432"/>
      <c r="AM504" s="432"/>
      <c r="AN504" s="432"/>
      <c r="AO504" s="432"/>
      <c r="AP504" s="432"/>
      <c r="AQ504" s="432"/>
      <c r="AR504" s="432"/>
      <c r="AS504" s="432"/>
      <c r="AT504" s="432"/>
      <c r="AU504" s="432"/>
      <c r="AV504" s="432"/>
      <c r="AW504" s="432"/>
      <c r="AX504" s="432"/>
      <c r="AY504" s="432"/>
      <c r="AZ504" s="432"/>
      <c r="BA504" s="432"/>
      <c r="BB504" s="432"/>
      <c r="BC504" s="432"/>
      <c r="BD504" s="432"/>
      <c r="BE504" s="432"/>
      <c r="BF504" s="432"/>
      <c r="BG504" s="432"/>
      <c r="BH504" s="432"/>
      <c r="BI504" s="432"/>
      <c r="BJ504" s="432"/>
      <c r="BK504" s="432"/>
      <c r="BL504" s="432"/>
      <c r="BM504" s="432"/>
      <c r="BN504" s="432"/>
      <c r="BO504" s="432"/>
      <c r="BP504" s="432"/>
      <c r="BQ504" s="432"/>
      <c r="BR504" s="432"/>
      <c r="BS504" s="432"/>
      <c r="BT504" s="432"/>
      <c r="BU504" s="432"/>
      <c r="BV504" s="432"/>
      <c r="BW504" s="432"/>
      <c r="BX504" s="432"/>
      <c r="BY504" s="432"/>
      <c r="BZ504" s="432"/>
      <c r="CA504" s="432"/>
      <c r="CB504" s="432"/>
      <c r="CC504" s="432"/>
      <c r="CD504" s="432"/>
      <c r="CE504" s="432"/>
      <c r="CF504" s="432"/>
      <c r="CG504" s="432"/>
      <c r="CH504" s="432"/>
      <c r="CI504" s="432"/>
      <c r="CJ504" s="432"/>
      <c r="CK504" s="432"/>
      <c r="CL504" s="432"/>
      <c r="CM504" s="432"/>
      <c r="CN504" s="432"/>
      <c r="CO504" s="432"/>
      <c r="CP504" s="432"/>
      <c r="CQ504" s="432"/>
      <c r="CR504" s="432"/>
      <c r="CS504" s="432"/>
      <c r="CT504" s="432"/>
      <c r="CU504" s="432"/>
      <c r="CV504" s="432"/>
      <c r="CW504" s="432"/>
      <c r="CX504" s="432"/>
      <c r="CY504" s="432"/>
      <c r="CZ504" s="432"/>
      <c r="DA504" s="432"/>
      <c r="DB504" s="432"/>
      <c r="DC504" s="432"/>
      <c r="DD504" s="432"/>
      <c r="DE504" s="432"/>
      <c r="DF504" s="432"/>
      <c r="DG504" s="432"/>
      <c r="DH504" s="432"/>
      <c r="DI504" s="432"/>
      <c r="DJ504" s="432"/>
      <c r="DK504" s="432"/>
      <c r="DL504" s="432"/>
      <c r="DM504" s="432"/>
      <c r="DN504" s="432"/>
      <c r="DO504" s="432"/>
      <c r="DP504" s="432"/>
      <c r="DQ504" s="432"/>
      <c r="DR504" s="432"/>
      <c r="DS504" s="432"/>
      <c r="DT504" s="432"/>
      <c r="DU504" s="432"/>
      <c r="DV504" s="432"/>
      <c r="DW504" s="432"/>
      <c r="DX504" s="432"/>
      <c r="DY504" s="432"/>
      <c r="DZ504" s="432"/>
      <c r="EA504" s="432"/>
      <c r="EB504" s="432"/>
      <c r="EC504" s="432"/>
      <c r="ED504" s="432"/>
      <c r="EE504" s="432"/>
      <c r="EF504" s="432"/>
      <c r="EG504" s="432"/>
      <c r="EH504" s="432"/>
      <c r="EI504" s="432"/>
      <c r="EJ504" s="432"/>
      <c r="EK504" s="432"/>
      <c r="EL504" s="432"/>
      <c r="EM504" s="432"/>
      <c r="EN504" s="432"/>
      <c r="EO504" s="432"/>
      <c r="EP504" s="432"/>
      <c r="EQ504" s="432"/>
      <c r="ER504" s="432"/>
      <c r="ES504" s="432"/>
      <c r="ET504" s="432"/>
      <c r="EU504" s="432"/>
      <c r="EV504" s="432"/>
      <c r="EW504" s="432"/>
      <c r="EX504" s="432"/>
      <c r="EY504" s="432"/>
      <c r="EZ504" s="432"/>
      <c r="FA504" s="432"/>
      <c r="FB504" s="432"/>
      <c r="FC504" s="432"/>
      <c r="FD504" s="432"/>
      <c r="FE504" s="432"/>
      <c r="FF504" s="432"/>
      <c r="FG504" s="432"/>
      <c r="FH504" s="432"/>
      <c r="FI504" s="432"/>
      <c r="FJ504" s="432"/>
      <c r="FK504" s="432"/>
      <c r="FL504" s="432"/>
      <c r="FM504" s="432"/>
      <c r="FN504" s="432"/>
      <c r="FO504" s="432"/>
      <c r="FP504" s="432"/>
      <c r="FQ504" s="432"/>
      <c r="FR504" s="432"/>
      <c r="FS504" s="432"/>
      <c r="FT504" s="432"/>
      <c r="FU504" s="432"/>
      <c r="FV504" s="432"/>
      <c r="FW504" s="432"/>
      <c r="FX504" s="432"/>
      <c r="FY504" s="432"/>
      <c r="FZ504" s="432"/>
      <c r="GA504" s="432"/>
      <c r="GB504" s="432"/>
      <c r="GC504" s="432"/>
      <c r="GD504" s="432"/>
      <c r="GE504" s="432"/>
      <c r="GF504" s="432"/>
      <c r="GG504" s="432"/>
      <c r="GH504" s="432"/>
      <c r="GI504" s="432"/>
      <c r="GJ504" s="432"/>
      <c r="GK504" s="432"/>
      <c r="GL504" s="432"/>
      <c r="GM504" s="432"/>
      <c r="GN504" s="432"/>
      <c r="GO504" s="432"/>
      <c r="GP504" s="432"/>
      <c r="GQ504" s="432"/>
      <c r="GR504" s="432"/>
      <c r="GS504" s="432"/>
      <c r="GT504" s="432"/>
      <c r="GU504" s="432"/>
      <c r="GV504" s="432"/>
      <c r="GW504" s="432"/>
      <c r="GX504" s="432"/>
    </row>
    <row r="505" spans="1:206" ht="25.5" hidden="1">
      <c r="A505" s="121" t="str">
        <f t="shared" si="86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5"/>
        <v>0</v>
      </c>
      <c r="O505" s="182"/>
      <c r="P505" s="182"/>
      <c r="Q505" s="436"/>
      <c r="R505" s="436"/>
      <c r="S505" s="438"/>
      <c r="T505" s="436"/>
      <c r="U505" s="436"/>
      <c r="V505" s="436"/>
    </row>
    <row r="506" spans="1:206" hidden="1">
      <c r="A506" s="121" t="str">
        <f t="shared" si="86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5"/>
        <v>0</v>
      </c>
      <c r="O506" s="182"/>
      <c r="P506" s="182"/>
      <c r="Q506" s="436"/>
      <c r="R506" s="436"/>
      <c r="S506" s="438"/>
      <c r="T506" s="436"/>
      <c r="U506" s="436"/>
      <c r="V506" s="436"/>
    </row>
    <row r="507" spans="1:206" s="114" customFormat="1" hidden="1">
      <c r="A507" s="121" t="str">
        <f t="shared" si="86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5"/>
        <v>0</v>
      </c>
      <c r="O507" s="182"/>
      <c r="P507" s="182"/>
      <c r="Q507" s="436"/>
      <c r="R507" s="436"/>
      <c r="S507" s="438"/>
      <c r="T507" s="436"/>
      <c r="U507" s="436"/>
      <c r="V507" s="436"/>
      <c r="W507" s="432"/>
      <c r="X507" s="432"/>
      <c r="Y507" s="432"/>
      <c r="Z507" s="432"/>
      <c r="AA507" s="432"/>
      <c r="AB507" s="432"/>
      <c r="AC507" s="432"/>
      <c r="AD507" s="432"/>
      <c r="AE507" s="432"/>
      <c r="AF507" s="432"/>
      <c r="AG507" s="432"/>
      <c r="AH507" s="432"/>
      <c r="AI507" s="432"/>
      <c r="AJ507" s="432"/>
      <c r="AK507" s="432"/>
      <c r="AL507" s="432"/>
      <c r="AM507" s="432"/>
      <c r="AN507" s="432"/>
      <c r="AO507" s="432"/>
      <c r="AP507" s="432"/>
      <c r="AQ507" s="432"/>
      <c r="AR507" s="432"/>
      <c r="AS507" s="432"/>
      <c r="AT507" s="432"/>
      <c r="AU507" s="432"/>
      <c r="AV507" s="432"/>
      <c r="AW507" s="432"/>
      <c r="AX507" s="432"/>
      <c r="AY507" s="432"/>
      <c r="AZ507" s="432"/>
      <c r="BA507" s="432"/>
      <c r="BB507" s="432"/>
      <c r="BC507" s="432"/>
      <c r="BD507" s="432"/>
      <c r="BE507" s="432"/>
      <c r="BF507" s="432"/>
      <c r="BG507" s="432"/>
      <c r="BH507" s="432"/>
      <c r="BI507" s="432"/>
      <c r="BJ507" s="432"/>
      <c r="BK507" s="432"/>
      <c r="BL507" s="432"/>
      <c r="BM507" s="432"/>
      <c r="BN507" s="432"/>
      <c r="BO507" s="432"/>
      <c r="BP507" s="432"/>
      <c r="BQ507" s="432"/>
      <c r="BR507" s="432"/>
      <c r="BS507" s="432"/>
      <c r="BT507" s="432"/>
      <c r="BU507" s="432"/>
      <c r="BV507" s="432"/>
      <c r="BW507" s="432"/>
      <c r="BX507" s="432"/>
      <c r="BY507" s="432"/>
      <c r="BZ507" s="432"/>
      <c r="CA507" s="432"/>
      <c r="CB507" s="432"/>
      <c r="CC507" s="432"/>
      <c r="CD507" s="432"/>
      <c r="CE507" s="432"/>
      <c r="CF507" s="432"/>
      <c r="CG507" s="432"/>
      <c r="CH507" s="432"/>
      <c r="CI507" s="432"/>
      <c r="CJ507" s="432"/>
      <c r="CK507" s="432"/>
      <c r="CL507" s="432"/>
      <c r="CM507" s="432"/>
      <c r="CN507" s="432"/>
      <c r="CO507" s="432"/>
      <c r="CP507" s="432"/>
      <c r="CQ507" s="432"/>
      <c r="CR507" s="432"/>
      <c r="CS507" s="432"/>
      <c r="CT507" s="432"/>
      <c r="CU507" s="432"/>
      <c r="CV507" s="432"/>
      <c r="CW507" s="432"/>
      <c r="CX507" s="432"/>
      <c r="CY507" s="432"/>
      <c r="CZ507" s="432"/>
      <c r="DA507" s="432"/>
      <c r="DB507" s="432"/>
      <c r="DC507" s="432"/>
      <c r="DD507" s="432"/>
      <c r="DE507" s="432"/>
      <c r="DF507" s="432"/>
      <c r="DG507" s="432"/>
      <c r="DH507" s="432"/>
      <c r="DI507" s="432"/>
      <c r="DJ507" s="432"/>
      <c r="DK507" s="432"/>
      <c r="DL507" s="432"/>
      <c r="DM507" s="432"/>
      <c r="DN507" s="432"/>
      <c r="DO507" s="432"/>
      <c r="DP507" s="432"/>
      <c r="DQ507" s="432"/>
      <c r="DR507" s="432"/>
      <c r="DS507" s="432"/>
      <c r="DT507" s="432"/>
      <c r="DU507" s="432"/>
      <c r="DV507" s="432"/>
      <c r="DW507" s="432"/>
      <c r="DX507" s="432"/>
      <c r="DY507" s="432"/>
      <c r="DZ507" s="432"/>
      <c r="EA507" s="432"/>
      <c r="EB507" s="432"/>
      <c r="EC507" s="432"/>
      <c r="ED507" s="432"/>
      <c r="EE507" s="432"/>
      <c r="EF507" s="432"/>
      <c r="EG507" s="432"/>
      <c r="EH507" s="432"/>
      <c r="EI507" s="432"/>
      <c r="EJ507" s="432"/>
      <c r="EK507" s="432"/>
      <c r="EL507" s="432"/>
      <c r="EM507" s="432"/>
      <c r="EN507" s="432"/>
      <c r="EO507" s="432"/>
      <c r="EP507" s="432"/>
      <c r="EQ507" s="432"/>
      <c r="ER507" s="432"/>
      <c r="ES507" s="432"/>
      <c r="ET507" s="432"/>
      <c r="EU507" s="432"/>
      <c r="EV507" s="432"/>
      <c r="EW507" s="432"/>
      <c r="EX507" s="432"/>
      <c r="EY507" s="432"/>
      <c r="EZ507" s="432"/>
      <c r="FA507" s="432"/>
      <c r="FB507" s="432"/>
      <c r="FC507" s="432"/>
      <c r="FD507" s="432"/>
      <c r="FE507" s="432"/>
      <c r="FF507" s="432"/>
      <c r="FG507" s="432"/>
      <c r="FH507" s="432"/>
      <c r="FI507" s="432"/>
      <c r="FJ507" s="432"/>
      <c r="FK507" s="432"/>
      <c r="FL507" s="432"/>
      <c r="FM507" s="432"/>
      <c r="FN507" s="432"/>
      <c r="FO507" s="432"/>
      <c r="FP507" s="432"/>
      <c r="FQ507" s="432"/>
      <c r="FR507" s="432"/>
      <c r="FS507" s="432"/>
      <c r="FT507" s="432"/>
      <c r="FU507" s="432"/>
      <c r="FV507" s="432"/>
      <c r="FW507" s="432"/>
      <c r="FX507" s="432"/>
      <c r="FY507" s="432"/>
      <c r="FZ507" s="432"/>
      <c r="GA507" s="432"/>
      <c r="GB507" s="432"/>
      <c r="GC507" s="432"/>
      <c r="GD507" s="432"/>
      <c r="GE507" s="432"/>
      <c r="GF507" s="432"/>
      <c r="GG507" s="432"/>
      <c r="GH507" s="432"/>
      <c r="GI507" s="432"/>
      <c r="GJ507" s="432"/>
      <c r="GK507" s="432"/>
      <c r="GL507" s="432"/>
      <c r="GM507" s="432"/>
      <c r="GN507" s="432"/>
      <c r="GO507" s="432"/>
      <c r="GP507" s="432"/>
      <c r="GQ507" s="432"/>
      <c r="GR507" s="432"/>
      <c r="GS507" s="432"/>
      <c r="GT507" s="432"/>
      <c r="GU507" s="432"/>
      <c r="GV507" s="432"/>
      <c r="GW507" s="432"/>
      <c r="GX507" s="432"/>
    </row>
    <row r="508" spans="1:206" ht="15" hidden="1" customHeight="1">
      <c r="A508" s="121" t="str">
        <f t="shared" si="86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5"/>
        <v>0</v>
      </c>
      <c r="O508" s="182"/>
      <c r="P508" s="182"/>
      <c r="Q508" s="436"/>
      <c r="R508" s="436"/>
      <c r="S508" s="438"/>
      <c r="T508" s="436"/>
      <c r="U508" s="436"/>
      <c r="V508" s="436"/>
    </row>
    <row r="509" spans="1:206" hidden="1">
      <c r="A509" s="121" t="str">
        <f t="shared" si="86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740</v>
      </c>
      <c r="M509" s="11" t="s">
        <v>741</v>
      </c>
      <c r="N509" s="182">
        <f t="shared" si="95"/>
        <v>0</v>
      </c>
      <c r="O509" s="182"/>
      <c r="P509" s="182"/>
      <c r="Q509" s="436"/>
      <c r="R509" s="436"/>
      <c r="S509" s="438"/>
      <c r="T509" s="436"/>
      <c r="U509" s="436"/>
      <c r="V509" s="436"/>
    </row>
    <row r="510" spans="1:206" s="114" customFormat="1" ht="27" hidden="1">
      <c r="A510" s="121" t="str">
        <f t="shared" si="86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778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436"/>
      <c r="R510" s="436"/>
      <c r="S510" s="438"/>
      <c r="T510" s="436"/>
      <c r="U510" s="436"/>
      <c r="V510" s="436"/>
      <c r="W510" s="432"/>
      <c r="X510" s="432"/>
      <c r="Y510" s="432"/>
      <c r="Z510" s="432"/>
      <c r="AA510" s="432"/>
      <c r="AB510" s="432"/>
      <c r="AC510" s="432"/>
      <c r="AD510" s="432"/>
      <c r="AE510" s="432"/>
      <c r="AF510" s="432"/>
      <c r="AG510" s="432"/>
      <c r="AH510" s="432"/>
      <c r="AI510" s="432"/>
      <c r="AJ510" s="432"/>
      <c r="AK510" s="432"/>
      <c r="AL510" s="432"/>
      <c r="AM510" s="432"/>
      <c r="AN510" s="432"/>
      <c r="AO510" s="432"/>
      <c r="AP510" s="432"/>
      <c r="AQ510" s="432"/>
      <c r="AR510" s="432"/>
      <c r="AS510" s="432"/>
      <c r="AT510" s="432"/>
      <c r="AU510" s="432"/>
      <c r="AV510" s="432"/>
      <c r="AW510" s="432"/>
      <c r="AX510" s="432"/>
      <c r="AY510" s="432"/>
      <c r="AZ510" s="432"/>
      <c r="BA510" s="432"/>
      <c r="BB510" s="432"/>
      <c r="BC510" s="432"/>
      <c r="BD510" s="432"/>
      <c r="BE510" s="432"/>
      <c r="BF510" s="432"/>
      <c r="BG510" s="432"/>
      <c r="BH510" s="432"/>
      <c r="BI510" s="432"/>
      <c r="BJ510" s="432"/>
      <c r="BK510" s="432"/>
      <c r="BL510" s="432"/>
      <c r="BM510" s="432"/>
      <c r="BN510" s="432"/>
      <c r="BO510" s="432"/>
      <c r="BP510" s="432"/>
      <c r="BQ510" s="432"/>
      <c r="BR510" s="432"/>
      <c r="BS510" s="432"/>
      <c r="BT510" s="432"/>
      <c r="BU510" s="432"/>
      <c r="BV510" s="432"/>
      <c r="BW510" s="432"/>
      <c r="BX510" s="432"/>
      <c r="BY510" s="432"/>
      <c r="BZ510" s="432"/>
      <c r="CA510" s="432"/>
      <c r="CB510" s="432"/>
      <c r="CC510" s="432"/>
      <c r="CD510" s="432"/>
      <c r="CE510" s="432"/>
      <c r="CF510" s="432"/>
      <c r="CG510" s="432"/>
      <c r="CH510" s="432"/>
      <c r="CI510" s="432"/>
      <c r="CJ510" s="432"/>
      <c r="CK510" s="432"/>
      <c r="CL510" s="432"/>
      <c r="CM510" s="432"/>
      <c r="CN510" s="432"/>
      <c r="CO510" s="432"/>
      <c r="CP510" s="432"/>
      <c r="CQ510" s="432"/>
      <c r="CR510" s="432"/>
      <c r="CS510" s="432"/>
      <c r="CT510" s="432"/>
      <c r="CU510" s="432"/>
      <c r="CV510" s="432"/>
      <c r="CW510" s="432"/>
      <c r="CX510" s="432"/>
      <c r="CY510" s="432"/>
      <c r="CZ510" s="432"/>
      <c r="DA510" s="432"/>
      <c r="DB510" s="432"/>
      <c r="DC510" s="432"/>
      <c r="DD510" s="432"/>
      <c r="DE510" s="432"/>
      <c r="DF510" s="432"/>
      <c r="DG510" s="432"/>
      <c r="DH510" s="432"/>
      <c r="DI510" s="432"/>
      <c r="DJ510" s="432"/>
      <c r="DK510" s="432"/>
      <c r="DL510" s="432"/>
      <c r="DM510" s="432"/>
      <c r="DN510" s="432"/>
      <c r="DO510" s="432"/>
      <c r="DP510" s="432"/>
      <c r="DQ510" s="432"/>
      <c r="DR510" s="432"/>
      <c r="DS510" s="432"/>
      <c r="DT510" s="432"/>
      <c r="DU510" s="432"/>
      <c r="DV510" s="432"/>
      <c r="DW510" s="432"/>
      <c r="DX510" s="432"/>
      <c r="DY510" s="432"/>
      <c r="DZ510" s="432"/>
      <c r="EA510" s="432"/>
      <c r="EB510" s="432"/>
      <c r="EC510" s="432"/>
      <c r="ED510" s="432"/>
      <c r="EE510" s="432"/>
      <c r="EF510" s="432"/>
      <c r="EG510" s="432"/>
      <c r="EH510" s="432"/>
      <c r="EI510" s="432"/>
      <c r="EJ510" s="432"/>
      <c r="EK510" s="432"/>
      <c r="EL510" s="432"/>
      <c r="EM510" s="432"/>
      <c r="EN510" s="432"/>
      <c r="EO510" s="432"/>
      <c r="EP510" s="432"/>
      <c r="EQ510" s="432"/>
      <c r="ER510" s="432"/>
      <c r="ES510" s="432"/>
      <c r="ET510" s="432"/>
      <c r="EU510" s="432"/>
      <c r="EV510" s="432"/>
      <c r="EW510" s="432"/>
      <c r="EX510" s="432"/>
      <c r="EY510" s="432"/>
      <c r="EZ510" s="432"/>
      <c r="FA510" s="432"/>
      <c r="FB510" s="432"/>
      <c r="FC510" s="432"/>
      <c r="FD510" s="432"/>
      <c r="FE510" s="432"/>
      <c r="FF510" s="432"/>
      <c r="FG510" s="432"/>
      <c r="FH510" s="432"/>
      <c r="FI510" s="432"/>
      <c r="FJ510" s="432"/>
      <c r="FK510" s="432"/>
      <c r="FL510" s="432"/>
      <c r="FM510" s="432"/>
      <c r="FN510" s="432"/>
      <c r="FO510" s="432"/>
      <c r="FP510" s="432"/>
      <c r="FQ510" s="432"/>
      <c r="FR510" s="432"/>
      <c r="FS510" s="432"/>
      <c r="FT510" s="432"/>
      <c r="FU510" s="432"/>
      <c r="FV510" s="432"/>
      <c r="FW510" s="432"/>
      <c r="FX510" s="432"/>
      <c r="FY510" s="432"/>
      <c r="FZ510" s="432"/>
      <c r="GA510" s="432"/>
      <c r="GB510" s="432"/>
      <c r="GC510" s="432"/>
      <c r="GD510" s="432"/>
      <c r="GE510" s="432"/>
      <c r="GF510" s="432"/>
      <c r="GG510" s="432"/>
      <c r="GH510" s="432"/>
      <c r="GI510" s="432"/>
      <c r="GJ510" s="432"/>
      <c r="GK510" s="432"/>
      <c r="GL510" s="432"/>
      <c r="GM510" s="432"/>
      <c r="GN510" s="432"/>
      <c r="GO510" s="432"/>
      <c r="GP510" s="432"/>
      <c r="GQ510" s="432"/>
      <c r="GR510" s="432"/>
      <c r="GS510" s="432"/>
      <c r="GT510" s="432"/>
      <c r="GU510" s="432"/>
      <c r="GV510" s="432"/>
      <c r="GW510" s="432"/>
      <c r="GX510" s="432"/>
    </row>
    <row r="511" spans="1:206" hidden="1">
      <c r="A511" s="121" t="str">
        <f t="shared" si="86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5"/>
        <v>0</v>
      </c>
      <c r="O511" s="347"/>
      <c r="P511" s="347"/>
      <c r="Q511" s="436"/>
      <c r="R511" s="436"/>
      <c r="S511" s="438"/>
      <c r="T511" s="436"/>
      <c r="U511" s="436"/>
      <c r="V511" s="436"/>
    </row>
    <row r="512" spans="1:206" hidden="1">
      <c r="A512" s="121" t="str">
        <f t="shared" si="86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5"/>
        <v>0</v>
      </c>
      <c r="O512" s="189"/>
      <c r="P512" s="189"/>
      <c r="Q512" s="436"/>
      <c r="R512" s="436"/>
      <c r="S512" s="438"/>
      <c r="T512" s="436"/>
      <c r="U512" s="436"/>
      <c r="V512" s="436"/>
    </row>
    <row r="513" spans="1:206" s="155" customFormat="1" hidden="1">
      <c r="A513" s="121" t="str">
        <f t="shared" si="86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5"/>
        <v>0</v>
      </c>
      <c r="O513" s="189"/>
      <c r="P513" s="189"/>
      <c r="Q513" s="436"/>
      <c r="R513" s="436"/>
      <c r="S513" s="438"/>
      <c r="T513" s="436"/>
      <c r="U513" s="436"/>
      <c r="V513" s="436"/>
      <c r="W513" s="432"/>
      <c r="X513" s="432"/>
      <c r="Y513" s="432"/>
      <c r="Z513" s="432"/>
      <c r="AA513" s="432"/>
      <c r="AB513" s="432"/>
      <c r="AC513" s="432"/>
      <c r="AD513" s="432"/>
      <c r="AE513" s="432"/>
      <c r="AF513" s="432"/>
      <c r="AG513" s="432"/>
      <c r="AH513" s="432"/>
      <c r="AI513" s="432"/>
      <c r="AJ513" s="432"/>
      <c r="AK513" s="432"/>
      <c r="AL513" s="432"/>
      <c r="AM513" s="432"/>
      <c r="AN513" s="432"/>
      <c r="AO513" s="432"/>
      <c r="AP513" s="432"/>
      <c r="AQ513" s="432"/>
      <c r="AR513" s="432"/>
      <c r="AS513" s="432"/>
      <c r="AT513" s="432"/>
      <c r="AU513" s="432"/>
      <c r="AV513" s="432"/>
      <c r="AW513" s="432"/>
      <c r="AX513" s="432"/>
      <c r="AY513" s="432"/>
      <c r="AZ513" s="432"/>
      <c r="BA513" s="432"/>
      <c r="BB513" s="432"/>
      <c r="BC513" s="432"/>
      <c r="BD513" s="432"/>
      <c r="BE513" s="432"/>
      <c r="BF513" s="432"/>
      <c r="BG513" s="432"/>
      <c r="BH513" s="432"/>
      <c r="BI513" s="432"/>
      <c r="BJ513" s="432"/>
      <c r="BK513" s="432"/>
      <c r="BL513" s="432"/>
      <c r="BM513" s="432"/>
      <c r="BN513" s="432"/>
      <c r="BO513" s="432"/>
      <c r="BP513" s="432"/>
      <c r="BQ513" s="432"/>
      <c r="BR513" s="432"/>
      <c r="BS513" s="432"/>
      <c r="BT513" s="432"/>
      <c r="BU513" s="432"/>
      <c r="BV513" s="432"/>
      <c r="BW513" s="432"/>
      <c r="BX513" s="432"/>
      <c r="BY513" s="432"/>
      <c r="BZ513" s="432"/>
      <c r="CA513" s="432"/>
      <c r="CB513" s="432"/>
      <c r="CC513" s="432"/>
      <c r="CD513" s="432"/>
      <c r="CE513" s="432"/>
      <c r="CF513" s="432"/>
      <c r="CG513" s="432"/>
      <c r="CH513" s="432"/>
      <c r="CI513" s="432"/>
      <c r="CJ513" s="432"/>
      <c r="CK513" s="432"/>
      <c r="CL513" s="432"/>
      <c r="CM513" s="432"/>
      <c r="CN513" s="432"/>
      <c r="CO513" s="432"/>
      <c r="CP513" s="432"/>
      <c r="CQ513" s="432"/>
      <c r="CR513" s="432"/>
      <c r="CS513" s="432"/>
      <c r="CT513" s="432"/>
      <c r="CU513" s="432"/>
      <c r="CV513" s="432"/>
      <c r="CW513" s="432"/>
      <c r="CX513" s="432"/>
      <c r="CY513" s="432"/>
      <c r="CZ513" s="432"/>
      <c r="DA513" s="432"/>
      <c r="DB513" s="432"/>
      <c r="DC513" s="432"/>
      <c r="DD513" s="432"/>
      <c r="DE513" s="432"/>
      <c r="DF513" s="432"/>
      <c r="DG513" s="432"/>
      <c r="DH513" s="432"/>
      <c r="DI513" s="432"/>
      <c r="DJ513" s="432"/>
      <c r="DK513" s="432"/>
      <c r="DL513" s="432"/>
      <c r="DM513" s="432"/>
      <c r="DN513" s="432"/>
      <c r="DO513" s="432"/>
      <c r="DP513" s="432"/>
      <c r="DQ513" s="432"/>
      <c r="DR513" s="432"/>
      <c r="DS513" s="432"/>
      <c r="DT513" s="432"/>
      <c r="DU513" s="432"/>
      <c r="DV513" s="432"/>
      <c r="DW513" s="432"/>
      <c r="DX513" s="432"/>
      <c r="DY513" s="432"/>
      <c r="DZ513" s="432"/>
      <c r="EA513" s="432"/>
      <c r="EB513" s="432"/>
      <c r="EC513" s="432"/>
      <c r="ED513" s="432"/>
      <c r="EE513" s="432"/>
      <c r="EF513" s="432"/>
      <c r="EG513" s="432"/>
      <c r="EH513" s="432"/>
      <c r="EI513" s="432"/>
      <c r="EJ513" s="432"/>
      <c r="EK513" s="432"/>
      <c r="EL513" s="432"/>
      <c r="EM513" s="432"/>
      <c r="EN513" s="432"/>
      <c r="EO513" s="432"/>
      <c r="EP513" s="432"/>
      <c r="EQ513" s="432"/>
      <c r="ER513" s="432"/>
      <c r="ES513" s="432"/>
      <c r="ET513" s="432"/>
      <c r="EU513" s="432"/>
      <c r="EV513" s="432"/>
      <c r="EW513" s="432"/>
      <c r="EX513" s="432"/>
      <c r="EY513" s="432"/>
      <c r="EZ513" s="432"/>
      <c r="FA513" s="432"/>
      <c r="FB513" s="432"/>
      <c r="FC513" s="432"/>
      <c r="FD513" s="432"/>
      <c r="FE513" s="432"/>
      <c r="FF513" s="432"/>
      <c r="FG513" s="432"/>
      <c r="FH513" s="432"/>
      <c r="FI513" s="432"/>
      <c r="FJ513" s="432"/>
      <c r="FK513" s="432"/>
      <c r="FL513" s="432"/>
      <c r="FM513" s="432"/>
      <c r="FN513" s="432"/>
      <c r="FO513" s="432"/>
      <c r="FP513" s="432"/>
      <c r="FQ513" s="432"/>
      <c r="FR513" s="432"/>
      <c r="FS513" s="432"/>
      <c r="FT513" s="432"/>
      <c r="FU513" s="432"/>
      <c r="FV513" s="432"/>
      <c r="FW513" s="432"/>
      <c r="FX513" s="432"/>
      <c r="FY513" s="432"/>
      <c r="FZ513" s="432"/>
      <c r="GA513" s="432"/>
      <c r="GB513" s="432"/>
      <c r="GC513" s="432"/>
      <c r="GD513" s="432"/>
      <c r="GE513" s="432"/>
      <c r="GF513" s="432"/>
      <c r="GG513" s="432"/>
      <c r="GH513" s="432"/>
      <c r="GI513" s="432"/>
      <c r="GJ513" s="432"/>
      <c r="GK513" s="432"/>
      <c r="GL513" s="432"/>
      <c r="GM513" s="432"/>
      <c r="GN513" s="432"/>
      <c r="GO513" s="432"/>
      <c r="GP513" s="432"/>
      <c r="GQ513" s="432"/>
      <c r="GR513" s="432"/>
      <c r="GS513" s="432"/>
      <c r="GT513" s="432"/>
      <c r="GU513" s="432"/>
      <c r="GV513" s="432"/>
      <c r="GW513" s="432"/>
      <c r="GX513" s="432"/>
    </row>
    <row r="514" spans="1:206" ht="34.5" hidden="1" customHeight="1">
      <c r="A514" s="121" t="str">
        <f t="shared" si="86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834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436"/>
      <c r="R514" s="436"/>
      <c r="S514" s="438"/>
      <c r="T514" s="436"/>
      <c r="U514" s="436"/>
      <c r="V514" s="436"/>
    </row>
    <row r="515" spans="1:206" hidden="1">
      <c r="A515" s="121" t="str">
        <f t="shared" ref="A515" si="98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9">O515+P515</f>
        <v>0</v>
      </c>
      <c r="O515" s="182"/>
      <c r="P515" s="182"/>
      <c r="Q515" s="436"/>
      <c r="R515" s="436"/>
      <c r="S515" s="438"/>
      <c r="T515" s="436"/>
      <c r="U515" s="436"/>
      <c r="V515" s="436"/>
    </row>
    <row r="516" spans="1:206" hidden="1">
      <c r="A516" s="121" t="str">
        <f t="shared" si="86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436"/>
      <c r="R516" s="436"/>
      <c r="S516" s="438"/>
      <c r="T516" s="436"/>
      <c r="U516" s="436"/>
      <c r="V516" s="436"/>
    </row>
    <row r="517" spans="1:206" hidden="1">
      <c r="A517" s="121" t="str">
        <f t="shared" si="86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436"/>
      <c r="R517" s="436"/>
      <c r="S517" s="438"/>
      <c r="T517" s="436"/>
      <c r="U517" s="436"/>
      <c r="V517" s="436"/>
    </row>
    <row r="518" spans="1:206" s="114" customFormat="1" hidden="1">
      <c r="A518" s="121" t="str">
        <f t="shared" si="86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100">+O520+O522</f>
        <v>0</v>
      </c>
      <c r="P518" s="191">
        <f t="shared" si="100"/>
        <v>0</v>
      </c>
      <c r="Q518" s="436"/>
      <c r="R518" s="436"/>
      <c r="S518" s="438"/>
      <c r="T518" s="436"/>
      <c r="U518" s="436"/>
      <c r="V518" s="436"/>
      <c r="W518" s="432"/>
      <c r="X518" s="432"/>
      <c r="Y518" s="432"/>
      <c r="Z518" s="432"/>
      <c r="AA518" s="432"/>
      <c r="AB518" s="432"/>
      <c r="AC518" s="432"/>
      <c r="AD518" s="432"/>
      <c r="AE518" s="432"/>
      <c r="AF518" s="432"/>
      <c r="AG518" s="432"/>
      <c r="AH518" s="432"/>
      <c r="AI518" s="432"/>
      <c r="AJ518" s="432"/>
      <c r="AK518" s="432"/>
      <c r="AL518" s="432"/>
      <c r="AM518" s="432"/>
      <c r="AN518" s="432"/>
      <c r="AO518" s="432"/>
      <c r="AP518" s="432"/>
      <c r="AQ518" s="432"/>
      <c r="AR518" s="432"/>
      <c r="AS518" s="432"/>
      <c r="AT518" s="432"/>
      <c r="AU518" s="432"/>
      <c r="AV518" s="432"/>
      <c r="AW518" s="432"/>
      <c r="AX518" s="432"/>
      <c r="AY518" s="432"/>
      <c r="AZ518" s="432"/>
      <c r="BA518" s="432"/>
      <c r="BB518" s="432"/>
      <c r="BC518" s="432"/>
      <c r="BD518" s="432"/>
      <c r="BE518" s="432"/>
      <c r="BF518" s="432"/>
      <c r="BG518" s="432"/>
      <c r="BH518" s="432"/>
      <c r="BI518" s="432"/>
      <c r="BJ518" s="432"/>
      <c r="BK518" s="432"/>
      <c r="BL518" s="432"/>
      <c r="BM518" s="432"/>
      <c r="BN518" s="432"/>
      <c r="BO518" s="432"/>
      <c r="BP518" s="432"/>
      <c r="BQ518" s="432"/>
      <c r="BR518" s="432"/>
      <c r="BS518" s="432"/>
      <c r="BT518" s="432"/>
      <c r="BU518" s="432"/>
      <c r="BV518" s="432"/>
      <c r="BW518" s="432"/>
      <c r="BX518" s="432"/>
      <c r="BY518" s="432"/>
      <c r="BZ518" s="432"/>
      <c r="CA518" s="432"/>
      <c r="CB518" s="432"/>
      <c r="CC518" s="432"/>
      <c r="CD518" s="432"/>
      <c r="CE518" s="432"/>
      <c r="CF518" s="432"/>
      <c r="CG518" s="432"/>
      <c r="CH518" s="432"/>
      <c r="CI518" s="432"/>
      <c r="CJ518" s="432"/>
      <c r="CK518" s="432"/>
      <c r="CL518" s="432"/>
      <c r="CM518" s="432"/>
      <c r="CN518" s="432"/>
      <c r="CO518" s="432"/>
      <c r="CP518" s="432"/>
      <c r="CQ518" s="432"/>
      <c r="CR518" s="432"/>
      <c r="CS518" s="432"/>
      <c r="CT518" s="432"/>
      <c r="CU518" s="432"/>
      <c r="CV518" s="432"/>
      <c r="CW518" s="432"/>
      <c r="CX518" s="432"/>
      <c r="CY518" s="432"/>
      <c r="CZ518" s="432"/>
      <c r="DA518" s="432"/>
      <c r="DB518" s="432"/>
      <c r="DC518" s="432"/>
      <c r="DD518" s="432"/>
      <c r="DE518" s="432"/>
      <c r="DF518" s="432"/>
      <c r="DG518" s="432"/>
      <c r="DH518" s="432"/>
      <c r="DI518" s="432"/>
      <c r="DJ518" s="432"/>
      <c r="DK518" s="432"/>
      <c r="DL518" s="432"/>
      <c r="DM518" s="432"/>
      <c r="DN518" s="432"/>
      <c r="DO518" s="432"/>
      <c r="DP518" s="432"/>
      <c r="DQ518" s="432"/>
      <c r="DR518" s="432"/>
      <c r="DS518" s="432"/>
      <c r="DT518" s="432"/>
      <c r="DU518" s="432"/>
      <c r="DV518" s="432"/>
      <c r="DW518" s="432"/>
      <c r="DX518" s="432"/>
      <c r="DY518" s="432"/>
      <c r="DZ518" s="432"/>
      <c r="EA518" s="432"/>
      <c r="EB518" s="432"/>
      <c r="EC518" s="432"/>
      <c r="ED518" s="432"/>
      <c r="EE518" s="432"/>
      <c r="EF518" s="432"/>
      <c r="EG518" s="432"/>
      <c r="EH518" s="432"/>
      <c r="EI518" s="432"/>
      <c r="EJ518" s="432"/>
      <c r="EK518" s="432"/>
      <c r="EL518" s="432"/>
      <c r="EM518" s="432"/>
      <c r="EN518" s="432"/>
      <c r="EO518" s="432"/>
      <c r="EP518" s="432"/>
      <c r="EQ518" s="432"/>
      <c r="ER518" s="432"/>
      <c r="ES518" s="432"/>
      <c r="ET518" s="432"/>
      <c r="EU518" s="432"/>
      <c r="EV518" s="432"/>
      <c r="EW518" s="432"/>
      <c r="EX518" s="432"/>
      <c r="EY518" s="432"/>
      <c r="EZ518" s="432"/>
      <c r="FA518" s="432"/>
      <c r="FB518" s="432"/>
      <c r="FC518" s="432"/>
      <c r="FD518" s="432"/>
      <c r="FE518" s="432"/>
      <c r="FF518" s="432"/>
      <c r="FG518" s="432"/>
      <c r="FH518" s="432"/>
      <c r="FI518" s="432"/>
      <c r="FJ518" s="432"/>
      <c r="FK518" s="432"/>
      <c r="FL518" s="432"/>
      <c r="FM518" s="432"/>
      <c r="FN518" s="432"/>
      <c r="FO518" s="432"/>
      <c r="FP518" s="432"/>
      <c r="FQ518" s="432"/>
      <c r="FR518" s="432"/>
      <c r="FS518" s="432"/>
      <c r="FT518" s="432"/>
      <c r="FU518" s="432"/>
      <c r="FV518" s="432"/>
      <c r="FW518" s="432"/>
      <c r="FX518" s="432"/>
      <c r="FY518" s="432"/>
      <c r="FZ518" s="432"/>
      <c r="GA518" s="432"/>
      <c r="GB518" s="432"/>
      <c r="GC518" s="432"/>
      <c r="GD518" s="432"/>
      <c r="GE518" s="432"/>
      <c r="GF518" s="432"/>
      <c r="GG518" s="432"/>
      <c r="GH518" s="432"/>
      <c r="GI518" s="432"/>
      <c r="GJ518" s="432"/>
      <c r="GK518" s="432"/>
      <c r="GL518" s="432"/>
      <c r="GM518" s="432"/>
      <c r="GN518" s="432"/>
      <c r="GO518" s="432"/>
      <c r="GP518" s="432"/>
      <c r="GQ518" s="432"/>
      <c r="GR518" s="432"/>
      <c r="GS518" s="432"/>
      <c r="GT518" s="432"/>
      <c r="GU518" s="432"/>
      <c r="GV518" s="432"/>
      <c r="GW518" s="432"/>
      <c r="GX518" s="432"/>
    </row>
    <row r="519" spans="1:206" hidden="1">
      <c r="A519" s="121" t="str">
        <f t="shared" si="86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436"/>
      <c r="R519" s="436"/>
      <c r="S519" s="438"/>
      <c r="T519" s="436"/>
      <c r="U519" s="436"/>
      <c r="V519" s="436"/>
    </row>
    <row r="520" spans="1:206" hidden="1">
      <c r="A520" s="121" t="str">
        <f t="shared" si="86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436"/>
      <c r="R520" s="436"/>
      <c r="S520" s="438"/>
      <c r="T520" s="436"/>
      <c r="U520" s="436"/>
      <c r="V520" s="436"/>
    </row>
    <row r="521" spans="1:206" s="114" customFormat="1" ht="25.5" hidden="1">
      <c r="A521" s="121" t="str">
        <f t="shared" si="86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101">O521+P521</f>
        <v>0</v>
      </c>
      <c r="O521" s="302"/>
      <c r="P521" s="302"/>
      <c r="Q521" s="436"/>
      <c r="R521" s="436"/>
      <c r="S521" s="438"/>
      <c r="T521" s="436"/>
      <c r="U521" s="436"/>
      <c r="V521" s="436"/>
      <c r="W521" s="432"/>
      <c r="X521" s="432"/>
      <c r="Y521" s="432"/>
      <c r="Z521" s="432"/>
      <c r="AA521" s="432"/>
      <c r="AB521" s="432"/>
      <c r="AC521" s="432"/>
      <c r="AD521" s="432"/>
      <c r="AE521" s="432"/>
      <c r="AF521" s="432"/>
      <c r="AG521" s="432"/>
      <c r="AH521" s="432"/>
      <c r="AI521" s="432"/>
      <c r="AJ521" s="432"/>
      <c r="AK521" s="432"/>
      <c r="AL521" s="432"/>
      <c r="AM521" s="432"/>
      <c r="AN521" s="432"/>
      <c r="AO521" s="432"/>
      <c r="AP521" s="432"/>
      <c r="AQ521" s="432"/>
      <c r="AR521" s="432"/>
      <c r="AS521" s="432"/>
      <c r="AT521" s="432"/>
      <c r="AU521" s="432"/>
      <c r="AV521" s="432"/>
      <c r="AW521" s="432"/>
      <c r="AX521" s="432"/>
      <c r="AY521" s="432"/>
      <c r="AZ521" s="432"/>
      <c r="BA521" s="432"/>
      <c r="BB521" s="432"/>
      <c r="BC521" s="432"/>
      <c r="BD521" s="432"/>
      <c r="BE521" s="432"/>
      <c r="BF521" s="432"/>
      <c r="BG521" s="432"/>
      <c r="BH521" s="432"/>
      <c r="BI521" s="432"/>
      <c r="BJ521" s="432"/>
      <c r="BK521" s="432"/>
      <c r="BL521" s="432"/>
      <c r="BM521" s="432"/>
      <c r="BN521" s="432"/>
      <c r="BO521" s="432"/>
      <c r="BP521" s="432"/>
      <c r="BQ521" s="432"/>
      <c r="BR521" s="432"/>
      <c r="BS521" s="432"/>
      <c r="BT521" s="432"/>
      <c r="BU521" s="432"/>
      <c r="BV521" s="432"/>
      <c r="BW521" s="432"/>
      <c r="BX521" s="432"/>
      <c r="BY521" s="432"/>
      <c r="BZ521" s="432"/>
      <c r="CA521" s="432"/>
      <c r="CB521" s="432"/>
      <c r="CC521" s="432"/>
      <c r="CD521" s="432"/>
      <c r="CE521" s="432"/>
      <c r="CF521" s="432"/>
      <c r="CG521" s="432"/>
      <c r="CH521" s="432"/>
      <c r="CI521" s="432"/>
      <c r="CJ521" s="432"/>
      <c r="CK521" s="432"/>
      <c r="CL521" s="432"/>
      <c r="CM521" s="432"/>
      <c r="CN521" s="432"/>
      <c r="CO521" s="432"/>
      <c r="CP521" s="432"/>
      <c r="CQ521" s="432"/>
      <c r="CR521" s="432"/>
      <c r="CS521" s="432"/>
      <c r="CT521" s="432"/>
      <c r="CU521" s="432"/>
      <c r="CV521" s="432"/>
      <c r="CW521" s="432"/>
      <c r="CX521" s="432"/>
      <c r="CY521" s="432"/>
      <c r="CZ521" s="432"/>
      <c r="DA521" s="432"/>
      <c r="DB521" s="432"/>
      <c r="DC521" s="432"/>
      <c r="DD521" s="432"/>
      <c r="DE521" s="432"/>
      <c r="DF521" s="432"/>
      <c r="DG521" s="432"/>
      <c r="DH521" s="432"/>
      <c r="DI521" s="432"/>
      <c r="DJ521" s="432"/>
      <c r="DK521" s="432"/>
      <c r="DL521" s="432"/>
      <c r="DM521" s="432"/>
      <c r="DN521" s="432"/>
      <c r="DO521" s="432"/>
      <c r="DP521" s="432"/>
      <c r="DQ521" s="432"/>
      <c r="DR521" s="432"/>
      <c r="DS521" s="432"/>
      <c r="DT521" s="432"/>
      <c r="DU521" s="432"/>
      <c r="DV521" s="432"/>
      <c r="DW521" s="432"/>
      <c r="DX521" s="432"/>
      <c r="DY521" s="432"/>
      <c r="DZ521" s="432"/>
      <c r="EA521" s="432"/>
      <c r="EB521" s="432"/>
      <c r="EC521" s="432"/>
      <c r="ED521" s="432"/>
      <c r="EE521" s="432"/>
      <c r="EF521" s="432"/>
      <c r="EG521" s="432"/>
      <c r="EH521" s="432"/>
      <c r="EI521" s="432"/>
      <c r="EJ521" s="432"/>
      <c r="EK521" s="432"/>
      <c r="EL521" s="432"/>
      <c r="EM521" s="432"/>
      <c r="EN521" s="432"/>
      <c r="EO521" s="432"/>
      <c r="EP521" s="432"/>
      <c r="EQ521" s="432"/>
      <c r="ER521" s="432"/>
      <c r="ES521" s="432"/>
      <c r="ET521" s="432"/>
      <c r="EU521" s="432"/>
      <c r="EV521" s="432"/>
      <c r="EW521" s="432"/>
      <c r="EX521" s="432"/>
      <c r="EY521" s="432"/>
      <c r="EZ521" s="432"/>
      <c r="FA521" s="432"/>
      <c r="FB521" s="432"/>
      <c r="FC521" s="432"/>
      <c r="FD521" s="432"/>
      <c r="FE521" s="432"/>
      <c r="FF521" s="432"/>
      <c r="FG521" s="432"/>
      <c r="FH521" s="432"/>
      <c r="FI521" s="432"/>
      <c r="FJ521" s="432"/>
      <c r="FK521" s="432"/>
      <c r="FL521" s="432"/>
      <c r="FM521" s="432"/>
      <c r="FN521" s="432"/>
      <c r="FO521" s="432"/>
      <c r="FP521" s="432"/>
      <c r="FQ521" s="432"/>
      <c r="FR521" s="432"/>
      <c r="FS521" s="432"/>
      <c r="FT521" s="432"/>
      <c r="FU521" s="432"/>
      <c r="FV521" s="432"/>
      <c r="FW521" s="432"/>
      <c r="FX521" s="432"/>
      <c r="FY521" s="432"/>
      <c r="FZ521" s="432"/>
      <c r="GA521" s="432"/>
      <c r="GB521" s="432"/>
      <c r="GC521" s="432"/>
      <c r="GD521" s="432"/>
      <c r="GE521" s="432"/>
      <c r="GF521" s="432"/>
      <c r="GG521" s="432"/>
      <c r="GH521" s="432"/>
      <c r="GI521" s="432"/>
      <c r="GJ521" s="432"/>
      <c r="GK521" s="432"/>
      <c r="GL521" s="432"/>
      <c r="GM521" s="432"/>
      <c r="GN521" s="432"/>
      <c r="GO521" s="432"/>
      <c r="GP521" s="432"/>
      <c r="GQ521" s="432"/>
      <c r="GR521" s="432"/>
      <c r="GS521" s="432"/>
      <c r="GT521" s="432"/>
      <c r="GU521" s="432"/>
      <c r="GV521" s="432"/>
      <c r="GW521" s="432"/>
      <c r="GX521" s="432"/>
    </row>
    <row r="522" spans="1:206" ht="28.5" hidden="1" customHeight="1">
      <c r="A522" s="121" t="str">
        <f t="shared" si="86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742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436"/>
      <c r="R522" s="436"/>
      <c r="S522" s="438"/>
      <c r="T522" s="436"/>
      <c r="U522" s="436"/>
      <c r="V522" s="436"/>
    </row>
    <row r="523" spans="1:206" hidden="1">
      <c r="A523" s="121" t="str">
        <f t="shared" si="86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101"/>
        <v>0</v>
      </c>
      <c r="O523" s="182"/>
      <c r="P523" s="182"/>
      <c r="Q523" s="436"/>
      <c r="R523" s="436"/>
      <c r="S523" s="438"/>
      <c r="T523" s="436"/>
      <c r="U523" s="436"/>
      <c r="V523" s="436"/>
    </row>
    <row r="524" spans="1:206" hidden="1">
      <c r="A524" s="121" t="str">
        <f t="shared" si="86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102">+O526</f>
        <v>0</v>
      </c>
      <c r="P524" s="191">
        <f t="shared" si="102"/>
        <v>0</v>
      </c>
      <c r="Q524" s="436"/>
      <c r="R524" s="436"/>
      <c r="S524" s="438"/>
      <c r="T524" s="436"/>
      <c r="U524" s="436"/>
      <c r="V524" s="436"/>
    </row>
    <row r="525" spans="1:206" s="169" customFormat="1" hidden="1">
      <c r="A525" s="121" t="str">
        <f t="shared" si="86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436"/>
      <c r="R525" s="436"/>
      <c r="S525" s="438"/>
      <c r="T525" s="436"/>
      <c r="U525" s="436"/>
      <c r="V525" s="436"/>
      <c r="W525" s="432"/>
      <c r="X525" s="432"/>
      <c r="Y525" s="432"/>
      <c r="Z525" s="432"/>
      <c r="AA525" s="432"/>
      <c r="AB525" s="432"/>
      <c r="AC525" s="432"/>
      <c r="AD525" s="432"/>
      <c r="AE525" s="432"/>
      <c r="AF525" s="432"/>
      <c r="AG525" s="432"/>
      <c r="AH525" s="432"/>
      <c r="AI525" s="432"/>
      <c r="AJ525" s="432"/>
      <c r="AK525" s="432"/>
      <c r="AL525" s="432"/>
      <c r="AM525" s="432"/>
      <c r="AN525" s="432"/>
      <c r="AO525" s="432"/>
      <c r="AP525" s="432"/>
      <c r="AQ525" s="432"/>
      <c r="AR525" s="432"/>
      <c r="AS525" s="432"/>
      <c r="AT525" s="432"/>
      <c r="AU525" s="432"/>
      <c r="AV525" s="432"/>
      <c r="AW525" s="432"/>
      <c r="AX525" s="432"/>
      <c r="AY525" s="432"/>
      <c r="AZ525" s="432"/>
      <c r="BA525" s="432"/>
      <c r="BB525" s="432"/>
      <c r="BC525" s="432"/>
      <c r="BD525" s="432"/>
      <c r="BE525" s="432"/>
      <c r="BF525" s="432"/>
      <c r="BG525" s="432"/>
      <c r="BH525" s="432"/>
      <c r="BI525" s="432"/>
      <c r="BJ525" s="432"/>
      <c r="BK525" s="432"/>
      <c r="BL525" s="432"/>
      <c r="BM525" s="432"/>
      <c r="BN525" s="432"/>
      <c r="BO525" s="432"/>
      <c r="BP525" s="432"/>
      <c r="BQ525" s="432"/>
      <c r="BR525" s="432"/>
      <c r="BS525" s="432"/>
      <c r="BT525" s="432"/>
      <c r="BU525" s="432"/>
      <c r="BV525" s="432"/>
      <c r="BW525" s="432"/>
      <c r="BX525" s="432"/>
      <c r="BY525" s="432"/>
      <c r="BZ525" s="432"/>
      <c r="CA525" s="432"/>
      <c r="CB525" s="432"/>
      <c r="CC525" s="432"/>
      <c r="CD525" s="432"/>
      <c r="CE525" s="432"/>
      <c r="CF525" s="432"/>
      <c r="CG525" s="432"/>
      <c r="CH525" s="432"/>
      <c r="CI525" s="432"/>
      <c r="CJ525" s="432"/>
      <c r="CK525" s="432"/>
      <c r="CL525" s="432"/>
      <c r="CM525" s="432"/>
      <c r="CN525" s="432"/>
      <c r="CO525" s="432"/>
      <c r="CP525" s="432"/>
      <c r="CQ525" s="432"/>
      <c r="CR525" s="432"/>
      <c r="CS525" s="432"/>
      <c r="CT525" s="432"/>
      <c r="CU525" s="432"/>
      <c r="CV525" s="432"/>
      <c r="CW525" s="432"/>
      <c r="CX525" s="432"/>
      <c r="CY525" s="432"/>
      <c r="CZ525" s="432"/>
      <c r="DA525" s="432"/>
      <c r="DB525" s="432"/>
      <c r="DC525" s="432"/>
      <c r="DD525" s="432"/>
      <c r="DE525" s="432"/>
      <c r="DF525" s="432"/>
      <c r="DG525" s="432"/>
      <c r="DH525" s="432"/>
      <c r="DI525" s="432"/>
      <c r="DJ525" s="432"/>
      <c r="DK525" s="432"/>
      <c r="DL525" s="432"/>
      <c r="DM525" s="432"/>
      <c r="DN525" s="432"/>
      <c r="DO525" s="432"/>
      <c r="DP525" s="432"/>
      <c r="DQ525" s="432"/>
      <c r="DR525" s="432"/>
      <c r="DS525" s="432"/>
      <c r="DT525" s="432"/>
      <c r="DU525" s="432"/>
      <c r="DV525" s="432"/>
      <c r="DW525" s="432"/>
      <c r="DX525" s="432"/>
      <c r="DY525" s="432"/>
      <c r="DZ525" s="432"/>
      <c r="EA525" s="432"/>
      <c r="EB525" s="432"/>
      <c r="EC525" s="432"/>
      <c r="ED525" s="432"/>
      <c r="EE525" s="432"/>
      <c r="EF525" s="432"/>
      <c r="EG525" s="432"/>
      <c r="EH525" s="432"/>
      <c r="EI525" s="432"/>
      <c r="EJ525" s="432"/>
      <c r="EK525" s="432"/>
      <c r="EL525" s="432"/>
      <c r="EM525" s="432"/>
      <c r="EN525" s="432"/>
      <c r="EO525" s="432"/>
      <c r="EP525" s="432"/>
      <c r="EQ525" s="432"/>
      <c r="ER525" s="432"/>
      <c r="ES525" s="432"/>
      <c r="ET525" s="432"/>
      <c r="EU525" s="432"/>
      <c r="EV525" s="432"/>
      <c r="EW525" s="432"/>
      <c r="EX525" s="432"/>
      <c r="EY525" s="432"/>
      <c r="EZ525" s="432"/>
      <c r="FA525" s="432"/>
      <c r="FB525" s="432"/>
      <c r="FC525" s="432"/>
      <c r="FD525" s="432"/>
      <c r="FE525" s="432"/>
      <c r="FF525" s="432"/>
      <c r="FG525" s="432"/>
      <c r="FH525" s="432"/>
      <c r="FI525" s="432"/>
      <c r="FJ525" s="432"/>
      <c r="FK525" s="432"/>
      <c r="FL525" s="432"/>
      <c r="FM525" s="432"/>
      <c r="FN525" s="432"/>
      <c r="FO525" s="432"/>
      <c r="FP525" s="432"/>
      <c r="FQ525" s="432"/>
      <c r="FR525" s="432"/>
      <c r="FS525" s="432"/>
      <c r="FT525" s="432"/>
      <c r="FU525" s="432"/>
      <c r="FV525" s="432"/>
      <c r="FW525" s="432"/>
      <c r="FX525" s="432"/>
      <c r="FY525" s="432"/>
      <c r="FZ525" s="432"/>
      <c r="GA525" s="432"/>
      <c r="GB525" s="432"/>
      <c r="GC525" s="432"/>
      <c r="GD525" s="432"/>
      <c r="GE525" s="432"/>
      <c r="GF525" s="432"/>
      <c r="GG525" s="432"/>
      <c r="GH525" s="432"/>
      <c r="GI525" s="432"/>
      <c r="GJ525" s="432"/>
      <c r="GK525" s="432"/>
      <c r="GL525" s="432"/>
      <c r="GM525" s="432"/>
      <c r="GN525" s="432"/>
      <c r="GO525" s="432"/>
      <c r="GP525" s="432"/>
      <c r="GQ525" s="432"/>
      <c r="GR525" s="432"/>
      <c r="GS525" s="432"/>
      <c r="GT525" s="432"/>
      <c r="GU525" s="432"/>
      <c r="GV525" s="432"/>
      <c r="GW525" s="432"/>
      <c r="GX525" s="432"/>
    </row>
    <row r="526" spans="1:206" hidden="1">
      <c r="A526" s="121" t="str">
        <f t="shared" si="86"/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436"/>
      <c r="R526" s="436"/>
      <c r="S526" s="438"/>
      <c r="T526" s="436"/>
      <c r="U526" s="436"/>
      <c r="V526" s="436"/>
    </row>
    <row r="527" spans="1:206" s="155" customFormat="1" ht="25.5" hidden="1">
      <c r="A527" s="121" t="str">
        <f t="shared" ref="A527:A575" si="103">CONCATENATE(B527,C527,D527,E527,F527,G527)</f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4">O527+P527</f>
        <v>0</v>
      </c>
      <c r="O527" s="309"/>
      <c r="P527" s="309"/>
      <c r="Q527" s="436"/>
      <c r="R527" s="436"/>
      <c r="S527" s="438"/>
      <c r="T527" s="436"/>
      <c r="U527" s="436"/>
      <c r="V527" s="436"/>
      <c r="W527" s="432"/>
      <c r="X527" s="432"/>
      <c r="Y527" s="432"/>
      <c r="Z527" s="432"/>
      <c r="AA527" s="432"/>
      <c r="AB527" s="432"/>
      <c r="AC527" s="432"/>
      <c r="AD527" s="432"/>
      <c r="AE527" s="432"/>
      <c r="AF527" s="432"/>
      <c r="AG527" s="432"/>
      <c r="AH527" s="432"/>
      <c r="AI527" s="432"/>
      <c r="AJ527" s="432"/>
      <c r="AK527" s="432"/>
      <c r="AL527" s="432"/>
      <c r="AM527" s="432"/>
      <c r="AN527" s="432"/>
      <c r="AO527" s="432"/>
      <c r="AP527" s="432"/>
      <c r="AQ527" s="432"/>
      <c r="AR527" s="432"/>
      <c r="AS527" s="432"/>
      <c r="AT527" s="432"/>
      <c r="AU527" s="432"/>
      <c r="AV527" s="432"/>
      <c r="AW527" s="432"/>
      <c r="AX527" s="432"/>
      <c r="AY527" s="432"/>
      <c r="AZ527" s="432"/>
      <c r="BA527" s="432"/>
      <c r="BB527" s="432"/>
      <c r="BC527" s="432"/>
      <c r="BD527" s="432"/>
      <c r="BE527" s="432"/>
      <c r="BF527" s="432"/>
      <c r="BG527" s="432"/>
      <c r="BH527" s="432"/>
      <c r="BI527" s="432"/>
      <c r="BJ527" s="432"/>
      <c r="BK527" s="432"/>
      <c r="BL527" s="432"/>
      <c r="BM527" s="432"/>
      <c r="BN527" s="432"/>
      <c r="BO527" s="432"/>
      <c r="BP527" s="432"/>
      <c r="BQ527" s="432"/>
      <c r="BR527" s="432"/>
      <c r="BS527" s="432"/>
      <c r="BT527" s="432"/>
      <c r="BU527" s="432"/>
      <c r="BV527" s="432"/>
      <c r="BW527" s="432"/>
      <c r="BX527" s="432"/>
      <c r="BY527" s="432"/>
      <c r="BZ527" s="432"/>
      <c r="CA527" s="432"/>
      <c r="CB527" s="432"/>
      <c r="CC527" s="432"/>
      <c r="CD527" s="432"/>
      <c r="CE527" s="432"/>
      <c r="CF527" s="432"/>
      <c r="CG527" s="432"/>
      <c r="CH527" s="432"/>
      <c r="CI527" s="432"/>
      <c r="CJ527" s="432"/>
      <c r="CK527" s="432"/>
      <c r="CL527" s="432"/>
      <c r="CM527" s="432"/>
      <c r="CN527" s="432"/>
      <c r="CO527" s="432"/>
      <c r="CP527" s="432"/>
      <c r="CQ527" s="432"/>
      <c r="CR527" s="432"/>
      <c r="CS527" s="432"/>
      <c r="CT527" s="432"/>
      <c r="CU527" s="432"/>
      <c r="CV527" s="432"/>
      <c r="CW527" s="432"/>
      <c r="CX527" s="432"/>
      <c r="CY527" s="432"/>
      <c r="CZ527" s="432"/>
      <c r="DA527" s="432"/>
      <c r="DB527" s="432"/>
      <c r="DC527" s="432"/>
      <c r="DD527" s="432"/>
      <c r="DE527" s="432"/>
      <c r="DF527" s="432"/>
      <c r="DG527" s="432"/>
      <c r="DH527" s="432"/>
      <c r="DI527" s="432"/>
      <c r="DJ527" s="432"/>
      <c r="DK527" s="432"/>
      <c r="DL527" s="432"/>
      <c r="DM527" s="432"/>
      <c r="DN527" s="432"/>
      <c r="DO527" s="432"/>
      <c r="DP527" s="432"/>
      <c r="DQ527" s="432"/>
      <c r="DR527" s="432"/>
      <c r="DS527" s="432"/>
      <c r="DT527" s="432"/>
      <c r="DU527" s="432"/>
      <c r="DV527" s="432"/>
      <c r="DW527" s="432"/>
      <c r="DX527" s="432"/>
      <c r="DY527" s="432"/>
      <c r="DZ527" s="432"/>
      <c r="EA527" s="432"/>
      <c r="EB527" s="432"/>
      <c r="EC527" s="432"/>
      <c r="ED527" s="432"/>
      <c r="EE527" s="432"/>
      <c r="EF527" s="432"/>
      <c r="EG527" s="432"/>
      <c r="EH527" s="432"/>
      <c r="EI527" s="432"/>
      <c r="EJ527" s="432"/>
      <c r="EK527" s="432"/>
      <c r="EL527" s="432"/>
      <c r="EM527" s="432"/>
      <c r="EN527" s="432"/>
      <c r="EO527" s="432"/>
      <c r="EP527" s="432"/>
      <c r="EQ527" s="432"/>
      <c r="ER527" s="432"/>
      <c r="ES527" s="432"/>
      <c r="ET527" s="432"/>
      <c r="EU527" s="432"/>
      <c r="EV527" s="432"/>
      <c r="EW527" s="432"/>
      <c r="EX527" s="432"/>
      <c r="EY527" s="432"/>
      <c r="EZ527" s="432"/>
      <c r="FA527" s="432"/>
      <c r="FB527" s="432"/>
      <c r="FC527" s="432"/>
      <c r="FD527" s="432"/>
      <c r="FE527" s="432"/>
      <c r="FF527" s="432"/>
      <c r="FG527" s="432"/>
      <c r="FH527" s="432"/>
      <c r="FI527" s="432"/>
      <c r="FJ527" s="432"/>
      <c r="FK527" s="432"/>
      <c r="FL527" s="432"/>
      <c r="FM527" s="432"/>
      <c r="FN527" s="432"/>
      <c r="FO527" s="432"/>
      <c r="FP527" s="432"/>
      <c r="FQ527" s="432"/>
      <c r="FR527" s="432"/>
      <c r="FS527" s="432"/>
      <c r="FT527" s="432"/>
      <c r="FU527" s="432"/>
      <c r="FV527" s="432"/>
      <c r="FW527" s="432"/>
      <c r="FX527" s="432"/>
      <c r="FY527" s="432"/>
      <c r="FZ527" s="432"/>
      <c r="GA527" s="432"/>
      <c r="GB527" s="432"/>
      <c r="GC527" s="432"/>
      <c r="GD527" s="432"/>
      <c r="GE527" s="432"/>
      <c r="GF527" s="432"/>
      <c r="GG527" s="432"/>
      <c r="GH527" s="432"/>
      <c r="GI527" s="432"/>
      <c r="GJ527" s="432"/>
      <c r="GK527" s="432"/>
      <c r="GL527" s="432"/>
      <c r="GM527" s="432"/>
      <c r="GN527" s="432"/>
      <c r="GO527" s="432"/>
      <c r="GP527" s="432"/>
      <c r="GQ527" s="432"/>
      <c r="GR527" s="432"/>
      <c r="GS527" s="432"/>
      <c r="GT527" s="432"/>
      <c r="GU527" s="432"/>
      <c r="GV527" s="432"/>
      <c r="GW527" s="432"/>
      <c r="GX527" s="432"/>
    </row>
    <row r="528" spans="1:206" ht="25.5" hidden="1">
      <c r="A528" s="121" t="str">
        <f t="shared" si="103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4"/>
        <v>0</v>
      </c>
      <c r="O528" s="182"/>
      <c r="P528" s="182"/>
      <c r="Q528" s="436"/>
      <c r="R528" s="436"/>
      <c r="S528" s="438"/>
      <c r="T528" s="436"/>
      <c r="U528" s="436"/>
      <c r="V528" s="436"/>
    </row>
    <row r="529" spans="1:206" hidden="1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436"/>
      <c r="R529" s="436"/>
      <c r="S529" s="438"/>
      <c r="T529" s="436"/>
      <c r="U529" s="436"/>
      <c r="V529" s="436"/>
    </row>
    <row r="530" spans="1:206" hidden="1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436"/>
      <c r="R530" s="436"/>
      <c r="S530" s="438"/>
      <c r="T530" s="436"/>
      <c r="U530" s="436"/>
      <c r="V530" s="436"/>
    </row>
    <row r="531" spans="1:206" ht="27" hidden="1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436"/>
      <c r="R531" s="436"/>
      <c r="S531" s="438"/>
      <c r="T531" s="436"/>
      <c r="U531" s="436"/>
      <c r="V531" s="436"/>
    </row>
    <row r="532" spans="1:206" s="114" customFormat="1" ht="25.5" hidden="1">
      <c r="A532" s="121" t="str">
        <f t="shared" si="103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5">O532+P532</f>
        <v>0</v>
      </c>
      <c r="O532" s="182"/>
      <c r="P532" s="182"/>
      <c r="Q532" s="436"/>
      <c r="R532" s="436"/>
      <c r="S532" s="438"/>
      <c r="T532" s="436"/>
      <c r="U532" s="436"/>
      <c r="V532" s="436"/>
      <c r="W532" s="432"/>
      <c r="X532" s="432"/>
      <c r="Y532" s="432"/>
      <c r="Z532" s="432"/>
      <c r="AA532" s="432"/>
      <c r="AB532" s="432"/>
      <c r="AC532" s="432"/>
      <c r="AD532" s="432"/>
      <c r="AE532" s="432"/>
      <c r="AF532" s="432"/>
      <c r="AG532" s="432"/>
      <c r="AH532" s="432"/>
      <c r="AI532" s="432"/>
      <c r="AJ532" s="432"/>
      <c r="AK532" s="432"/>
      <c r="AL532" s="432"/>
      <c r="AM532" s="432"/>
      <c r="AN532" s="432"/>
      <c r="AO532" s="432"/>
      <c r="AP532" s="432"/>
      <c r="AQ532" s="432"/>
      <c r="AR532" s="432"/>
      <c r="AS532" s="432"/>
      <c r="AT532" s="432"/>
      <c r="AU532" s="432"/>
      <c r="AV532" s="432"/>
      <c r="AW532" s="432"/>
      <c r="AX532" s="432"/>
      <c r="AY532" s="432"/>
      <c r="AZ532" s="432"/>
      <c r="BA532" s="432"/>
      <c r="BB532" s="432"/>
      <c r="BC532" s="432"/>
      <c r="BD532" s="432"/>
      <c r="BE532" s="432"/>
      <c r="BF532" s="432"/>
      <c r="BG532" s="432"/>
      <c r="BH532" s="432"/>
      <c r="BI532" s="432"/>
      <c r="BJ532" s="432"/>
      <c r="BK532" s="432"/>
      <c r="BL532" s="432"/>
      <c r="BM532" s="432"/>
      <c r="BN532" s="432"/>
      <c r="BO532" s="432"/>
      <c r="BP532" s="432"/>
      <c r="BQ532" s="432"/>
      <c r="BR532" s="432"/>
      <c r="BS532" s="432"/>
      <c r="BT532" s="432"/>
      <c r="BU532" s="432"/>
      <c r="BV532" s="432"/>
      <c r="BW532" s="432"/>
      <c r="BX532" s="432"/>
      <c r="BY532" s="432"/>
      <c r="BZ532" s="432"/>
      <c r="CA532" s="432"/>
      <c r="CB532" s="432"/>
      <c r="CC532" s="432"/>
      <c r="CD532" s="432"/>
      <c r="CE532" s="432"/>
      <c r="CF532" s="432"/>
      <c r="CG532" s="432"/>
      <c r="CH532" s="432"/>
      <c r="CI532" s="432"/>
      <c r="CJ532" s="432"/>
      <c r="CK532" s="432"/>
      <c r="CL532" s="432"/>
      <c r="CM532" s="432"/>
      <c r="CN532" s="432"/>
      <c r="CO532" s="432"/>
      <c r="CP532" s="432"/>
      <c r="CQ532" s="432"/>
      <c r="CR532" s="432"/>
      <c r="CS532" s="432"/>
      <c r="CT532" s="432"/>
      <c r="CU532" s="432"/>
      <c r="CV532" s="432"/>
      <c r="CW532" s="432"/>
      <c r="CX532" s="432"/>
      <c r="CY532" s="432"/>
      <c r="CZ532" s="432"/>
      <c r="DA532" s="432"/>
      <c r="DB532" s="432"/>
      <c r="DC532" s="432"/>
      <c r="DD532" s="432"/>
      <c r="DE532" s="432"/>
      <c r="DF532" s="432"/>
      <c r="DG532" s="432"/>
      <c r="DH532" s="432"/>
      <c r="DI532" s="432"/>
      <c r="DJ532" s="432"/>
      <c r="DK532" s="432"/>
      <c r="DL532" s="432"/>
      <c r="DM532" s="432"/>
      <c r="DN532" s="432"/>
      <c r="DO532" s="432"/>
      <c r="DP532" s="432"/>
      <c r="DQ532" s="432"/>
      <c r="DR532" s="432"/>
      <c r="DS532" s="432"/>
      <c r="DT532" s="432"/>
      <c r="DU532" s="432"/>
      <c r="DV532" s="432"/>
      <c r="DW532" s="432"/>
      <c r="DX532" s="432"/>
      <c r="DY532" s="432"/>
      <c r="DZ532" s="432"/>
      <c r="EA532" s="432"/>
      <c r="EB532" s="432"/>
      <c r="EC532" s="432"/>
      <c r="ED532" s="432"/>
      <c r="EE532" s="432"/>
      <c r="EF532" s="432"/>
      <c r="EG532" s="432"/>
      <c r="EH532" s="432"/>
      <c r="EI532" s="432"/>
      <c r="EJ532" s="432"/>
      <c r="EK532" s="432"/>
      <c r="EL532" s="432"/>
      <c r="EM532" s="432"/>
      <c r="EN532" s="432"/>
      <c r="EO532" s="432"/>
      <c r="EP532" s="432"/>
      <c r="EQ532" s="432"/>
      <c r="ER532" s="432"/>
      <c r="ES532" s="432"/>
      <c r="ET532" s="432"/>
      <c r="EU532" s="432"/>
      <c r="EV532" s="432"/>
      <c r="EW532" s="432"/>
      <c r="EX532" s="432"/>
      <c r="EY532" s="432"/>
      <c r="EZ532" s="432"/>
      <c r="FA532" s="432"/>
      <c r="FB532" s="432"/>
      <c r="FC532" s="432"/>
      <c r="FD532" s="432"/>
      <c r="FE532" s="432"/>
      <c r="FF532" s="432"/>
      <c r="FG532" s="432"/>
      <c r="FH532" s="432"/>
      <c r="FI532" s="432"/>
      <c r="FJ532" s="432"/>
      <c r="FK532" s="432"/>
      <c r="FL532" s="432"/>
      <c r="FM532" s="432"/>
      <c r="FN532" s="432"/>
      <c r="FO532" s="432"/>
      <c r="FP532" s="432"/>
      <c r="FQ532" s="432"/>
      <c r="FR532" s="432"/>
      <c r="FS532" s="432"/>
      <c r="FT532" s="432"/>
      <c r="FU532" s="432"/>
      <c r="FV532" s="432"/>
      <c r="FW532" s="432"/>
      <c r="FX532" s="432"/>
      <c r="FY532" s="432"/>
      <c r="FZ532" s="432"/>
      <c r="GA532" s="432"/>
      <c r="GB532" s="432"/>
      <c r="GC532" s="432"/>
      <c r="GD532" s="432"/>
      <c r="GE532" s="432"/>
      <c r="GF532" s="432"/>
      <c r="GG532" s="432"/>
      <c r="GH532" s="432"/>
      <c r="GI532" s="432"/>
      <c r="GJ532" s="432"/>
      <c r="GK532" s="432"/>
      <c r="GL532" s="432"/>
      <c r="GM532" s="432"/>
      <c r="GN532" s="432"/>
      <c r="GO532" s="432"/>
      <c r="GP532" s="432"/>
      <c r="GQ532" s="432"/>
      <c r="GR532" s="432"/>
      <c r="GS532" s="432"/>
      <c r="GT532" s="432"/>
      <c r="GU532" s="432"/>
      <c r="GV532" s="432"/>
      <c r="GW532" s="432"/>
      <c r="GX532" s="432"/>
    </row>
    <row r="533" spans="1:206" hidden="1">
      <c r="A533" s="121" t="str">
        <f t="shared" si="103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>+O535+O544+O546</f>
        <v>0</v>
      </c>
      <c r="P533" s="191">
        <f t="shared" ref="P533" si="106">+P535+P544+P546</f>
        <v>0</v>
      </c>
      <c r="Q533" s="436"/>
      <c r="R533" s="436"/>
      <c r="S533" s="438"/>
      <c r="T533" s="436"/>
      <c r="U533" s="436"/>
      <c r="V533" s="436"/>
    </row>
    <row r="534" spans="1:206" s="114" customFormat="1" hidden="1">
      <c r="A534" s="121" t="str">
        <f t="shared" si="103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436"/>
      <c r="R534" s="436"/>
      <c r="S534" s="438"/>
      <c r="T534" s="436"/>
      <c r="U534" s="436"/>
      <c r="V534" s="436"/>
      <c r="W534" s="432"/>
      <c r="X534" s="432"/>
      <c r="Y534" s="432"/>
      <c r="Z534" s="432"/>
      <c r="AA534" s="432"/>
      <c r="AB534" s="432"/>
      <c r="AC534" s="432"/>
      <c r="AD534" s="432"/>
      <c r="AE534" s="432"/>
      <c r="AF534" s="432"/>
      <c r="AG534" s="432"/>
      <c r="AH534" s="432"/>
      <c r="AI534" s="432"/>
      <c r="AJ534" s="432"/>
      <c r="AK534" s="432"/>
      <c r="AL534" s="432"/>
      <c r="AM534" s="432"/>
      <c r="AN534" s="432"/>
      <c r="AO534" s="432"/>
      <c r="AP534" s="432"/>
      <c r="AQ534" s="432"/>
      <c r="AR534" s="432"/>
      <c r="AS534" s="432"/>
      <c r="AT534" s="432"/>
      <c r="AU534" s="432"/>
      <c r="AV534" s="432"/>
      <c r="AW534" s="432"/>
      <c r="AX534" s="432"/>
      <c r="AY534" s="432"/>
      <c r="AZ534" s="432"/>
      <c r="BA534" s="432"/>
      <c r="BB534" s="432"/>
      <c r="BC534" s="432"/>
      <c r="BD534" s="432"/>
      <c r="BE534" s="432"/>
      <c r="BF534" s="432"/>
      <c r="BG534" s="432"/>
      <c r="BH534" s="432"/>
      <c r="BI534" s="432"/>
      <c r="BJ534" s="432"/>
      <c r="BK534" s="432"/>
      <c r="BL534" s="432"/>
      <c r="BM534" s="432"/>
      <c r="BN534" s="432"/>
      <c r="BO534" s="432"/>
      <c r="BP534" s="432"/>
      <c r="BQ534" s="432"/>
      <c r="BR534" s="432"/>
      <c r="BS534" s="432"/>
      <c r="BT534" s="432"/>
      <c r="BU534" s="432"/>
      <c r="BV534" s="432"/>
      <c r="BW534" s="432"/>
      <c r="BX534" s="432"/>
      <c r="BY534" s="432"/>
      <c r="BZ534" s="432"/>
      <c r="CA534" s="432"/>
      <c r="CB534" s="432"/>
      <c r="CC534" s="432"/>
      <c r="CD534" s="432"/>
      <c r="CE534" s="432"/>
      <c r="CF534" s="432"/>
      <c r="CG534" s="432"/>
      <c r="CH534" s="432"/>
      <c r="CI534" s="432"/>
      <c r="CJ534" s="432"/>
      <c r="CK534" s="432"/>
      <c r="CL534" s="432"/>
      <c r="CM534" s="432"/>
      <c r="CN534" s="432"/>
      <c r="CO534" s="432"/>
      <c r="CP534" s="432"/>
      <c r="CQ534" s="432"/>
      <c r="CR534" s="432"/>
      <c r="CS534" s="432"/>
      <c r="CT534" s="432"/>
      <c r="CU534" s="432"/>
      <c r="CV534" s="432"/>
      <c r="CW534" s="432"/>
      <c r="CX534" s="432"/>
      <c r="CY534" s="432"/>
      <c r="CZ534" s="432"/>
      <c r="DA534" s="432"/>
      <c r="DB534" s="432"/>
      <c r="DC534" s="432"/>
      <c r="DD534" s="432"/>
      <c r="DE534" s="432"/>
      <c r="DF534" s="432"/>
      <c r="DG534" s="432"/>
      <c r="DH534" s="432"/>
      <c r="DI534" s="432"/>
      <c r="DJ534" s="432"/>
      <c r="DK534" s="432"/>
      <c r="DL534" s="432"/>
      <c r="DM534" s="432"/>
      <c r="DN534" s="432"/>
      <c r="DO534" s="432"/>
      <c r="DP534" s="432"/>
      <c r="DQ534" s="432"/>
      <c r="DR534" s="432"/>
      <c r="DS534" s="432"/>
      <c r="DT534" s="432"/>
      <c r="DU534" s="432"/>
      <c r="DV534" s="432"/>
      <c r="DW534" s="432"/>
      <c r="DX534" s="432"/>
      <c r="DY534" s="432"/>
      <c r="DZ534" s="432"/>
      <c r="EA534" s="432"/>
      <c r="EB534" s="432"/>
      <c r="EC534" s="432"/>
      <c r="ED534" s="432"/>
      <c r="EE534" s="432"/>
      <c r="EF534" s="432"/>
      <c r="EG534" s="432"/>
      <c r="EH534" s="432"/>
      <c r="EI534" s="432"/>
      <c r="EJ534" s="432"/>
      <c r="EK534" s="432"/>
      <c r="EL534" s="432"/>
      <c r="EM534" s="432"/>
      <c r="EN534" s="432"/>
      <c r="EO534" s="432"/>
      <c r="EP534" s="432"/>
      <c r="EQ534" s="432"/>
      <c r="ER534" s="432"/>
      <c r="ES534" s="432"/>
      <c r="ET534" s="432"/>
      <c r="EU534" s="432"/>
      <c r="EV534" s="432"/>
      <c r="EW534" s="432"/>
      <c r="EX534" s="432"/>
      <c r="EY534" s="432"/>
      <c r="EZ534" s="432"/>
      <c r="FA534" s="432"/>
      <c r="FB534" s="432"/>
      <c r="FC534" s="432"/>
      <c r="FD534" s="432"/>
      <c r="FE534" s="432"/>
      <c r="FF534" s="432"/>
      <c r="FG534" s="432"/>
      <c r="FH534" s="432"/>
      <c r="FI534" s="432"/>
      <c r="FJ534" s="432"/>
      <c r="FK534" s="432"/>
      <c r="FL534" s="432"/>
      <c r="FM534" s="432"/>
      <c r="FN534" s="432"/>
      <c r="FO534" s="432"/>
      <c r="FP534" s="432"/>
      <c r="FQ534" s="432"/>
      <c r="FR534" s="432"/>
      <c r="FS534" s="432"/>
      <c r="FT534" s="432"/>
      <c r="FU534" s="432"/>
      <c r="FV534" s="432"/>
      <c r="FW534" s="432"/>
      <c r="FX534" s="432"/>
      <c r="FY534" s="432"/>
      <c r="FZ534" s="432"/>
      <c r="GA534" s="432"/>
      <c r="GB534" s="432"/>
      <c r="GC534" s="432"/>
      <c r="GD534" s="432"/>
      <c r="GE534" s="432"/>
      <c r="GF534" s="432"/>
      <c r="GG534" s="432"/>
      <c r="GH534" s="432"/>
      <c r="GI534" s="432"/>
      <c r="GJ534" s="432"/>
      <c r="GK534" s="432"/>
      <c r="GL534" s="432"/>
      <c r="GM534" s="432"/>
      <c r="GN534" s="432"/>
      <c r="GO534" s="432"/>
      <c r="GP534" s="432"/>
      <c r="GQ534" s="432"/>
      <c r="GR534" s="432"/>
      <c r="GS534" s="432"/>
      <c r="GT534" s="432"/>
      <c r="GU534" s="432"/>
      <c r="GV534" s="432"/>
      <c r="GW534" s="432"/>
      <c r="GX534" s="432"/>
    </row>
    <row r="535" spans="1:206" hidden="1">
      <c r="A535" s="121" t="str">
        <f t="shared" si="103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>SUM(O536:O543)</f>
        <v>0</v>
      </c>
      <c r="P535" s="196">
        <f>SUM(P536:P543)</f>
        <v>0</v>
      </c>
      <c r="Q535" s="436"/>
      <c r="R535" s="436"/>
      <c r="S535" s="438"/>
      <c r="T535" s="436"/>
      <c r="U535" s="436"/>
      <c r="V535" s="436"/>
    </row>
    <row r="536" spans="1:206" s="169" customFormat="1" hidden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7">O536+P536</f>
        <v>0</v>
      </c>
      <c r="O536" s="182"/>
      <c r="P536" s="182"/>
      <c r="Q536" s="436"/>
      <c r="R536" s="436"/>
      <c r="S536" s="438"/>
      <c r="T536" s="436"/>
      <c r="U536" s="436"/>
      <c r="V536" s="436"/>
      <c r="W536" s="432"/>
      <c r="X536" s="432"/>
      <c r="Y536" s="432"/>
      <c r="Z536" s="432"/>
      <c r="AA536" s="432"/>
      <c r="AB536" s="432"/>
      <c r="AC536" s="432"/>
      <c r="AD536" s="432"/>
      <c r="AE536" s="432"/>
      <c r="AF536" s="432"/>
      <c r="AG536" s="432"/>
      <c r="AH536" s="432"/>
      <c r="AI536" s="432"/>
      <c r="AJ536" s="432"/>
      <c r="AK536" s="432"/>
      <c r="AL536" s="432"/>
      <c r="AM536" s="432"/>
      <c r="AN536" s="432"/>
      <c r="AO536" s="432"/>
      <c r="AP536" s="432"/>
      <c r="AQ536" s="432"/>
      <c r="AR536" s="432"/>
      <c r="AS536" s="432"/>
      <c r="AT536" s="432"/>
      <c r="AU536" s="432"/>
      <c r="AV536" s="432"/>
      <c r="AW536" s="432"/>
      <c r="AX536" s="432"/>
      <c r="AY536" s="432"/>
      <c r="AZ536" s="432"/>
      <c r="BA536" s="432"/>
      <c r="BB536" s="432"/>
      <c r="BC536" s="432"/>
      <c r="BD536" s="432"/>
      <c r="BE536" s="432"/>
      <c r="BF536" s="432"/>
      <c r="BG536" s="432"/>
      <c r="BH536" s="432"/>
      <c r="BI536" s="432"/>
      <c r="BJ536" s="432"/>
      <c r="BK536" s="432"/>
      <c r="BL536" s="432"/>
      <c r="BM536" s="432"/>
      <c r="BN536" s="432"/>
      <c r="BO536" s="432"/>
      <c r="BP536" s="432"/>
      <c r="BQ536" s="432"/>
      <c r="BR536" s="432"/>
      <c r="BS536" s="432"/>
      <c r="BT536" s="432"/>
      <c r="BU536" s="432"/>
      <c r="BV536" s="432"/>
      <c r="BW536" s="432"/>
      <c r="BX536" s="432"/>
      <c r="BY536" s="432"/>
      <c r="BZ536" s="432"/>
      <c r="CA536" s="432"/>
      <c r="CB536" s="432"/>
      <c r="CC536" s="432"/>
      <c r="CD536" s="432"/>
      <c r="CE536" s="432"/>
      <c r="CF536" s="432"/>
      <c r="CG536" s="432"/>
      <c r="CH536" s="432"/>
      <c r="CI536" s="432"/>
      <c r="CJ536" s="432"/>
      <c r="CK536" s="432"/>
      <c r="CL536" s="432"/>
      <c r="CM536" s="432"/>
      <c r="CN536" s="432"/>
      <c r="CO536" s="432"/>
      <c r="CP536" s="432"/>
      <c r="CQ536" s="432"/>
      <c r="CR536" s="432"/>
      <c r="CS536" s="432"/>
      <c r="CT536" s="432"/>
      <c r="CU536" s="432"/>
      <c r="CV536" s="432"/>
      <c r="CW536" s="432"/>
      <c r="CX536" s="432"/>
      <c r="CY536" s="432"/>
      <c r="CZ536" s="432"/>
      <c r="DA536" s="432"/>
      <c r="DB536" s="432"/>
      <c r="DC536" s="432"/>
      <c r="DD536" s="432"/>
      <c r="DE536" s="432"/>
      <c r="DF536" s="432"/>
      <c r="DG536" s="432"/>
      <c r="DH536" s="432"/>
      <c r="DI536" s="432"/>
      <c r="DJ536" s="432"/>
      <c r="DK536" s="432"/>
      <c r="DL536" s="432"/>
      <c r="DM536" s="432"/>
      <c r="DN536" s="432"/>
      <c r="DO536" s="432"/>
      <c r="DP536" s="432"/>
      <c r="DQ536" s="432"/>
      <c r="DR536" s="432"/>
      <c r="DS536" s="432"/>
      <c r="DT536" s="432"/>
      <c r="DU536" s="432"/>
      <c r="DV536" s="432"/>
      <c r="DW536" s="432"/>
      <c r="DX536" s="432"/>
      <c r="DY536" s="432"/>
      <c r="DZ536" s="432"/>
      <c r="EA536" s="432"/>
      <c r="EB536" s="432"/>
      <c r="EC536" s="432"/>
      <c r="ED536" s="432"/>
      <c r="EE536" s="432"/>
      <c r="EF536" s="432"/>
      <c r="EG536" s="432"/>
      <c r="EH536" s="432"/>
      <c r="EI536" s="432"/>
      <c r="EJ536" s="432"/>
      <c r="EK536" s="432"/>
      <c r="EL536" s="432"/>
      <c r="EM536" s="432"/>
      <c r="EN536" s="432"/>
      <c r="EO536" s="432"/>
      <c r="EP536" s="432"/>
      <c r="EQ536" s="432"/>
      <c r="ER536" s="432"/>
      <c r="ES536" s="432"/>
      <c r="ET536" s="432"/>
      <c r="EU536" s="432"/>
      <c r="EV536" s="432"/>
      <c r="EW536" s="432"/>
      <c r="EX536" s="432"/>
      <c r="EY536" s="432"/>
      <c r="EZ536" s="432"/>
      <c r="FA536" s="432"/>
      <c r="FB536" s="432"/>
      <c r="FC536" s="432"/>
      <c r="FD536" s="432"/>
      <c r="FE536" s="432"/>
      <c r="FF536" s="432"/>
      <c r="FG536" s="432"/>
      <c r="FH536" s="432"/>
      <c r="FI536" s="432"/>
      <c r="FJ536" s="432"/>
      <c r="FK536" s="432"/>
      <c r="FL536" s="432"/>
      <c r="FM536" s="432"/>
      <c r="FN536" s="432"/>
      <c r="FO536" s="432"/>
      <c r="FP536" s="432"/>
      <c r="FQ536" s="432"/>
      <c r="FR536" s="432"/>
      <c r="FS536" s="432"/>
      <c r="FT536" s="432"/>
      <c r="FU536" s="432"/>
      <c r="FV536" s="432"/>
      <c r="FW536" s="432"/>
      <c r="FX536" s="432"/>
      <c r="FY536" s="432"/>
      <c r="FZ536" s="432"/>
      <c r="GA536" s="432"/>
      <c r="GB536" s="432"/>
      <c r="GC536" s="432"/>
      <c r="GD536" s="432"/>
      <c r="GE536" s="432"/>
      <c r="GF536" s="432"/>
      <c r="GG536" s="432"/>
      <c r="GH536" s="432"/>
      <c r="GI536" s="432"/>
      <c r="GJ536" s="432"/>
      <c r="GK536" s="432"/>
      <c r="GL536" s="432"/>
      <c r="GM536" s="432"/>
      <c r="GN536" s="432"/>
      <c r="GO536" s="432"/>
      <c r="GP536" s="432"/>
      <c r="GQ536" s="432"/>
      <c r="GR536" s="432"/>
      <c r="GS536" s="432"/>
      <c r="GT536" s="432"/>
      <c r="GU536" s="432"/>
      <c r="GV536" s="432"/>
      <c r="GW536" s="432"/>
      <c r="GX536" s="432"/>
    </row>
    <row r="537" spans="1:206" s="169" customFormat="1" hidden="1">
      <c r="A537" s="121" t="str">
        <f t="shared" si="103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757</v>
      </c>
      <c r="M537" s="11">
        <v>4234</v>
      </c>
      <c r="N537" s="182">
        <f t="shared" si="107"/>
        <v>0</v>
      </c>
      <c r="O537" s="182"/>
      <c r="P537" s="182"/>
      <c r="Q537" s="436"/>
      <c r="R537" s="436"/>
      <c r="S537" s="438"/>
      <c r="T537" s="436"/>
      <c r="U537" s="436"/>
      <c r="V537" s="436"/>
      <c r="W537" s="432"/>
      <c r="X537" s="432"/>
      <c r="Y537" s="432"/>
      <c r="Z537" s="432"/>
      <c r="AA537" s="432"/>
      <c r="AB537" s="432"/>
      <c r="AC537" s="432"/>
      <c r="AD537" s="432"/>
      <c r="AE537" s="432"/>
      <c r="AF537" s="432"/>
      <c r="AG537" s="432"/>
      <c r="AH537" s="432"/>
      <c r="AI537" s="432"/>
      <c r="AJ537" s="432"/>
      <c r="AK537" s="432"/>
      <c r="AL537" s="432"/>
      <c r="AM537" s="432"/>
      <c r="AN537" s="432"/>
      <c r="AO537" s="432"/>
      <c r="AP537" s="432"/>
      <c r="AQ537" s="432"/>
      <c r="AR537" s="432"/>
      <c r="AS537" s="432"/>
      <c r="AT537" s="432"/>
      <c r="AU537" s="432"/>
      <c r="AV537" s="432"/>
      <c r="AW537" s="432"/>
      <c r="AX537" s="432"/>
      <c r="AY537" s="432"/>
      <c r="AZ537" s="432"/>
      <c r="BA537" s="432"/>
      <c r="BB537" s="432"/>
      <c r="BC537" s="432"/>
      <c r="BD537" s="432"/>
      <c r="BE537" s="432"/>
      <c r="BF537" s="432"/>
      <c r="BG537" s="432"/>
      <c r="BH537" s="432"/>
      <c r="BI537" s="432"/>
      <c r="BJ537" s="432"/>
      <c r="BK537" s="432"/>
      <c r="BL537" s="432"/>
      <c r="BM537" s="432"/>
      <c r="BN537" s="432"/>
      <c r="BO537" s="432"/>
      <c r="BP537" s="432"/>
      <c r="BQ537" s="432"/>
      <c r="BR537" s="432"/>
      <c r="BS537" s="432"/>
      <c r="BT537" s="432"/>
      <c r="BU537" s="432"/>
      <c r="BV537" s="432"/>
      <c r="BW537" s="432"/>
      <c r="BX537" s="432"/>
      <c r="BY537" s="432"/>
      <c r="BZ537" s="432"/>
      <c r="CA537" s="432"/>
      <c r="CB537" s="432"/>
      <c r="CC537" s="432"/>
      <c r="CD537" s="432"/>
      <c r="CE537" s="432"/>
      <c r="CF537" s="432"/>
      <c r="CG537" s="432"/>
      <c r="CH537" s="432"/>
      <c r="CI537" s="432"/>
      <c r="CJ537" s="432"/>
      <c r="CK537" s="432"/>
      <c r="CL537" s="432"/>
      <c r="CM537" s="432"/>
      <c r="CN537" s="432"/>
      <c r="CO537" s="432"/>
      <c r="CP537" s="432"/>
      <c r="CQ537" s="432"/>
      <c r="CR537" s="432"/>
      <c r="CS537" s="432"/>
      <c r="CT537" s="432"/>
      <c r="CU537" s="432"/>
      <c r="CV537" s="432"/>
      <c r="CW537" s="432"/>
      <c r="CX537" s="432"/>
      <c r="CY537" s="432"/>
      <c r="CZ537" s="432"/>
      <c r="DA537" s="432"/>
      <c r="DB537" s="432"/>
      <c r="DC537" s="432"/>
      <c r="DD537" s="432"/>
      <c r="DE537" s="432"/>
      <c r="DF537" s="432"/>
      <c r="DG537" s="432"/>
      <c r="DH537" s="432"/>
      <c r="DI537" s="432"/>
      <c r="DJ537" s="432"/>
      <c r="DK537" s="432"/>
      <c r="DL537" s="432"/>
      <c r="DM537" s="432"/>
      <c r="DN537" s="432"/>
      <c r="DO537" s="432"/>
      <c r="DP537" s="432"/>
      <c r="DQ537" s="432"/>
      <c r="DR537" s="432"/>
      <c r="DS537" s="432"/>
      <c r="DT537" s="432"/>
      <c r="DU537" s="432"/>
      <c r="DV537" s="432"/>
      <c r="DW537" s="432"/>
      <c r="DX537" s="432"/>
      <c r="DY537" s="432"/>
      <c r="DZ537" s="432"/>
      <c r="EA537" s="432"/>
      <c r="EB537" s="432"/>
      <c r="EC537" s="432"/>
      <c r="ED537" s="432"/>
      <c r="EE537" s="432"/>
      <c r="EF537" s="432"/>
      <c r="EG537" s="432"/>
      <c r="EH537" s="432"/>
      <c r="EI537" s="432"/>
      <c r="EJ537" s="432"/>
      <c r="EK537" s="432"/>
      <c r="EL537" s="432"/>
      <c r="EM537" s="432"/>
      <c r="EN537" s="432"/>
      <c r="EO537" s="432"/>
      <c r="EP537" s="432"/>
      <c r="EQ537" s="432"/>
      <c r="ER537" s="432"/>
      <c r="ES537" s="432"/>
      <c r="ET537" s="432"/>
      <c r="EU537" s="432"/>
      <c r="EV537" s="432"/>
      <c r="EW537" s="432"/>
      <c r="EX537" s="432"/>
      <c r="EY537" s="432"/>
      <c r="EZ537" s="432"/>
      <c r="FA537" s="432"/>
      <c r="FB537" s="432"/>
      <c r="FC537" s="432"/>
      <c r="FD537" s="432"/>
      <c r="FE537" s="432"/>
      <c r="FF537" s="432"/>
      <c r="FG537" s="432"/>
      <c r="FH537" s="432"/>
      <c r="FI537" s="432"/>
      <c r="FJ537" s="432"/>
      <c r="FK537" s="432"/>
      <c r="FL537" s="432"/>
      <c r="FM537" s="432"/>
      <c r="FN537" s="432"/>
      <c r="FO537" s="432"/>
      <c r="FP537" s="432"/>
      <c r="FQ537" s="432"/>
      <c r="FR537" s="432"/>
      <c r="FS537" s="432"/>
      <c r="FT537" s="432"/>
      <c r="FU537" s="432"/>
      <c r="FV537" s="432"/>
      <c r="FW537" s="432"/>
      <c r="FX537" s="432"/>
      <c r="FY537" s="432"/>
      <c r="FZ537" s="432"/>
      <c r="GA537" s="432"/>
      <c r="GB537" s="432"/>
      <c r="GC537" s="432"/>
      <c r="GD537" s="432"/>
      <c r="GE537" s="432"/>
      <c r="GF537" s="432"/>
      <c r="GG537" s="432"/>
      <c r="GH537" s="432"/>
      <c r="GI537" s="432"/>
      <c r="GJ537" s="432"/>
      <c r="GK537" s="432"/>
      <c r="GL537" s="432"/>
      <c r="GM537" s="432"/>
      <c r="GN537" s="432"/>
      <c r="GO537" s="432"/>
      <c r="GP537" s="432"/>
      <c r="GQ537" s="432"/>
      <c r="GR537" s="432"/>
      <c r="GS537" s="432"/>
      <c r="GT537" s="432"/>
      <c r="GU537" s="432"/>
      <c r="GV537" s="432"/>
      <c r="GW537" s="432"/>
      <c r="GX537" s="432"/>
    </row>
    <row r="538" spans="1:206" hidden="1">
      <c r="A538" s="121" t="str">
        <f t="shared" si="103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7"/>
        <v>0</v>
      </c>
      <c r="O538" s="182"/>
      <c r="P538" s="182"/>
      <c r="Q538" s="436"/>
      <c r="R538" s="436"/>
      <c r="S538" s="438"/>
      <c r="T538" s="436"/>
      <c r="U538" s="436"/>
      <c r="V538" s="436"/>
    </row>
    <row r="539" spans="1:206" s="155" customFormat="1" hidden="1">
      <c r="A539" s="121" t="str">
        <f t="shared" si="103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7"/>
        <v>0</v>
      </c>
      <c r="O539" s="182"/>
      <c r="P539" s="182"/>
      <c r="Q539" s="436"/>
      <c r="R539" s="436"/>
      <c r="S539" s="438"/>
      <c r="T539" s="436"/>
      <c r="U539" s="436"/>
      <c r="V539" s="436"/>
      <c r="W539" s="432"/>
      <c r="X539" s="432"/>
      <c r="Y539" s="432"/>
      <c r="Z539" s="432"/>
      <c r="AA539" s="432"/>
      <c r="AB539" s="432"/>
      <c r="AC539" s="432"/>
      <c r="AD539" s="432"/>
      <c r="AE539" s="432"/>
      <c r="AF539" s="432"/>
      <c r="AG539" s="432"/>
      <c r="AH539" s="432"/>
      <c r="AI539" s="432"/>
      <c r="AJ539" s="432"/>
      <c r="AK539" s="432"/>
      <c r="AL539" s="432"/>
      <c r="AM539" s="432"/>
      <c r="AN539" s="432"/>
      <c r="AO539" s="432"/>
      <c r="AP539" s="432"/>
      <c r="AQ539" s="432"/>
      <c r="AR539" s="432"/>
      <c r="AS539" s="432"/>
      <c r="AT539" s="432"/>
      <c r="AU539" s="432"/>
      <c r="AV539" s="432"/>
      <c r="AW539" s="432"/>
      <c r="AX539" s="432"/>
      <c r="AY539" s="432"/>
      <c r="AZ539" s="432"/>
      <c r="BA539" s="432"/>
      <c r="BB539" s="432"/>
      <c r="BC539" s="432"/>
      <c r="BD539" s="432"/>
      <c r="BE539" s="432"/>
      <c r="BF539" s="432"/>
      <c r="BG539" s="432"/>
      <c r="BH539" s="432"/>
      <c r="BI539" s="432"/>
      <c r="BJ539" s="432"/>
      <c r="BK539" s="432"/>
      <c r="BL539" s="432"/>
      <c r="BM539" s="432"/>
      <c r="BN539" s="432"/>
      <c r="BO539" s="432"/>
      <c r="BP539" s="432"/>
      <c r="BQ539" s="432"/>
      <c r="BR539" s="432"/>
      <c r="BS539" s="432"/>
      <c r="BT539" s="432"/>
      <c r="BU539" s="432"/>
      <c r="BV539" s="432"/>
      <c r="BW539" s="432"/>
      <c r="BX539" s="432"/>
      <c r="BY539" s="432"/>
      <c r="BZ539" s="432"/>
      <c r="CA539" s="432"/>
      <c r="CB539" s="432"/>
      <c r="CC539" s="432"/>
      <c r="CD539" s="432"/>
      <c r="CE539" s="432"/>
      <c r="CF539" s="432"/>
      <c r="CG539" s="432"/>
      <c r="CH539" s="432"/>
      <c r="CI539" s="432"/>
      <c r="CJ539" s="432"/>
      <c r="CK539" s="432"/>
      <c r="CL539" s="432"/>
      <c r="CM539" s="432"/>
      <c r="CN539" s="432"/>
      <c r="CO539" s="432"/>
      <c r="CP539" s="432"/>
      <c r="CQ539" s="432"/>
      <c r="CR539" s="432"/>
      <c r="CS539" s="432"/>
      <c r="CT539" s="432"/>
      <c r="CU539" s="432"/>
      <c r="CV539" s="432"/>
      <c r="CW539" s="432"/>
      <c r="CX539" s="432"/>
      <c r="CY539" s="432"/>
      <c r="CZ539" s="432"/>
      <c r="DA539" s="432"/>
      <c r="DB539" s="432"/>
      <c r="DC539" s="432"/>
      <c r="DD539" s="432"/>
      <c r="DE539" s="432"/>
      <c r="DF539" s="432"/>
      <c r="DG539" s="432"/>
      <c r="DH539" s="432"/>
      <c r="DI539" s="432"/>
      <c r="DJ539" s="432"/>
      <c r="DK539" s="432"/>
      <c r="DL539" s="432"/>
      <c r="DM539" s="432"/>
      <c r="DN539" s="432"/>
      <c r="DO539" s="432"/>
      <c r="DP539" s="432"/>
      <c r="DQ539" s="432"/>
      <c r="DR539" s="432"/>
      <c r="DS539" s="432"/>
      <c r="DT539" s="432"/>
      <c r="DU539" s="432"/>
      <c r="DV539" s="432"/>
      <c r="DW539" s="432"/>
      <c r="DX539" s="432"/>
      <c r="DY539" s="432"/>
      <c r="DZ539" s="432"/>
      <c r="EA539" s="432"/>
      <c r="EB539" s="432"/>
      <c r="EC539" s="432"/>
      <c r="ED539" s="432"/>
      <c r="EE539" s="432"/>
      <c r="EF539" s="432"/>
      <c r="EG539" s="432"/>
      <c r="EH539" s="432"/>
      <c r="EI539" s="432"/>
      <c r="EJ539" s="432"/>
      <c r="EK539" s="432"/>
      <c r="EL539" s="432"/>
      <c r="EM539" s="432"/>
      <c r="EN539" s="432"/>
      <c r="EO539" s="432"/>
      <c r="EP539" s="432"/>
      <c r="EQ539" s="432"/>
      <c r="ER539" s="432"/>
      <c r="ES539" s="432"/>
      <c r="ET539" s="432"/>
      <c r="EU539" s="432"/>
      <c r="EV539" s="432"/>
      <c r="EW539" s="432"/>
      <c r="EX539" s="432"/>
      <c r="EY539" s="432"/>
      <c r="EZ539" s="432"/>
      <c r="FA539" s="432"/>
      <c r="FB539" s="432"/>
      <c r="FC539" s="432"/>
      <c r="FD539" s="432"/>
      <c r="FE539" s="432"/>
      <c r="FF539" s="432"/>
      <c r="FG539" s="432"/>
      <c r="FH539" s="432"/>
      <c r="FI539" s="432"/>
      <c r="FJ539" s="432"/>
      <c r="FK539" s="432"/>
      <c r="FL539" s="432"/>
      <c r="FM539" s="432"/>
      <c r="FN539" s="432"/>
      <c r="FO539" s="432"/>
      <c r="FP539" s="432"/>
      <c r="FQ539" s="432"/>
      <c r="FR539" s="432"/>
      <c r="FS539" s="432"/>
      <c r="FT539" s="432"/>
      <c r="FU539" s="432"/>
      <c r="FV539" s="432"/>
      <c r="FW539" s="432"/>
      <c r="FX539" s="432"/>
      <c r="FY539" s="432"/>
      <c r="FZ539" s="432"/>
      <c r="GA539" s="432"/>
      <c r="GB539" s="432"/>
      <c r="GC539" s="432"/>
      <c r="GD539" s="432"/>
      <c r="GE539" s="432"/>
      <c r="GF539" s="432"/>
      <c r="GG539" s="432"/>
      <c r="GH539" s="432"/>
      <c r="GI539" s="432"/>
      <c r="GJ539" s="432"/>
      <c r="GK539" s="432"/>
      <c r="GL539" s="432"/>
      <c r="GM539" s="432"/>
      <c r="GN539" s="432"/>
      <c r="GO539" s="432"/>
      <c r="GP539" s="432"/>
      <c r="GQ539" s="432"/>
      <c r="GR539" s="432"/>
      <c r="GS539" s="432"/>
      <c r="GT539" s="432"/>
      <c r="GU539" s="432"/>
      <c r="GV539" s="432"/>
      <c r="GW539" s="432"/>
      <c r="GX539" s="432"/>
    </row>
    <row r="540" spans="1:206" hidden="1">
      <c r="A540" s="121" t="str">
        <f t="shared" si="103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8">O540+P540</f>
        <v>0</v>
      </c>
      <c r="O540" s="182"/>
      <c r="P540" s="182"/>
      <c r="Q540" s="436"/>
      <c r="R540" s="436"/>
      <c r="S540" s="438"/>
      <c r="T540" s="436"/>
      <c r="U540" s="436"/>
      <c r="V540" s="436"/>
    </row>
    <row r="541" spans="1:206" s="114" customFormat="1" hidden="1">
      <c r="A541" s="121" t="str">
        <f t="shared" si="103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8"/>
        <v>0</v>
      </c>
      <c r="O541" s="182"/>
      <c r="P541" s="182"/>
      <c r="Q541" s="436"/>
      <c r="R541" s="436"/>
      <c r="S541" s="438"/>
      <c r="T541" s="436"/>
      <c r="U541" s="436"/>
      <c r="V541" s="436"/>
      <c r="W541" s="432"/>
      <c r="X541" s="432"/>
      <c r="Y541" s="432"/>
      <c r="Z541" s="432"/>
      <c r="AA541" s="432"/>
      <c r="AB541" s="432"/>
      <c r="AC541" s="432"/>
      <c r="AD541" s="432"/>
      <c r="AE541" s="432"/>
      <c r="AF541" s="432"/>
      <c r="AG541" s="432"/>
      <c r="AH541" s="432"/>
      <c r="AI541" s="432"/>
      <c r="AJ541" s="432"/>
      <c r="AK541" s="432"/>
      <c r="AL541" s="432"/>
      <c r="AM541" s="432"/>
      <c r="AN541" s="432"/>
      <c r="AO541" s="432"/>
      <c r="AP541" s="432"/>
      <c r="AQ541" s="432"/>
      <c r="AR541" s="432"/>
      <c r="AS541" s="432"/>
      <c r="AT541" s="432"/>
      <c r="AU541" s="432"/>
      <c r="AV541" s="432"/>
      <c r="AW541" s="432"/>
      <c r="AX541" s="432"/>
      <c r="AY541" s="432"/>
      <c r="AZ541" s="432"/>
      <c r="BA541" s="432"/>
      <c r="BB541" s="432"/>
      <c r="BC541" s="432"/>
      <c r="BD541" s="432"/>
      <c r="BE541" s="432"/>
      <c r="BF541" s="432"/>
      <c r="BG541" s="432"/>
      <c r="BH541" s="432"/>
      <c r="BI541" s="432"/>
      <c r="BJ541" s="432"/>
      <c r="BK541" s="432"/>
      <c r="BL541" s="432"/>
      <c r="BM541" s="432"/>
      <c r="BN541" s="432"/>
      <c r="BO541" s="432"/>
      <c r="BP541" s="432"/>
      <c r="BQ541" s="432"/>
      <c r="BR541" s="432"/>
      <c r="BS541" s="432"/>
      <c r="BT541" s="432"/>
      <c r="BU541" s="432"/>
      <c r="BV541" s="432"/>
      <c r="BW541" s="432"/>
      <c r="BX541" s="432"/>
      <c r="BY541" s="432"/>
      <c r="BZ541" s="432"/>
      <c r="CA541" s="432"/>
      <c r="CB541" s="432"/>
      <c r="CC541" s="432"/>
      <c r="CD541" s="432"/>
      <c r="CE541" s="432"/>
      <c r="CF541" s="432"/>
      <c r="CG541" s="432"/>
      <c r="CH541" s="432"/>
      <c r="CI541" s="432"/>
      <c r="CJ541" s="432"/>
      <c r="CK541" s="432"/>
      <c r="CL541" s="432"/>
      <c r="CM541" s="432"/>
      <c r="CN541" s="432"/>
      <c r="CO541" s="432"/>
      <c r="CP541" s="432"/>
      <c r="CQ541" s="432"/>
      <c r="CR541" s="432"/>
      <c r="CS541" s="432"/>
      <c r="CT541" s="432"/>
      <c r="CU541" s="432"/>
      <c r="CV541" s="432"/>
      <c r="CW541" s="432"/>
      <c r="CX541" s="432"/>
      <c r="CY541" s="432"/>
      <c r="CZ541" s="432"/>
      <c r="DA541" s="432"/>
      <c r="DB541" s="432"/>
      <c r="DC541" s="432"/>
      <c r="DD541" s="432"/>
      <c r="DE541" s="432"/>
      <c r="DF541" s="432"/>
      <c r="DG541" s="432"/>
      <c r="DH541" s="432"/>
      <c r="DI541" s="432"/>
      <c r="DJ541" s="432"/>
      <c r="DK541" s="432"/>
      <c r="DL541" s="432"/>
      <c r="DM541" s="432"/>
      <c r="DN541" s="432"/>
      <c r="DO541" s="432"/>
      <c r="DP541" s="432"/>
      <c r="DQ541" s="432"/>
      <c r="DR541" s="432"/>
      <c r="DS541" s="432"/>
      <c r="DT541" s="432"/>
      <c r="DU541" s="432"/>
      <c r="DV541" s="432"/>
      <c r="DW541" s="432"/>
      <c r="DX541" s="432"/>
      <c r="DY541" s="432"/>
      <c r="DZ541" s="432"/>
      <c r="EA541" s="432"/>
      <c r="EB541" s="432"/>
      <c r="EC541" s="432"/>
      <c r="ED541" s="432"/>
      <c r="EE541" s="432"/>
      <c r="EF541" s="432"/>
      <c r="EG541" s="432"/>
      <c r="EH541" s="432"/>
      <c r="EI541" s="432"/>
      <c r="EJ541" s="432"/>
      <c r="EK541" s="432"/>
      <c r="EL541" s="432"/>
      <c r="EM541" s="432"/>
      <c r="EN541" s="432"/>
      <c r="EO541" s="432"/>
      <c r="EP541" s="432"/>
      <c r="EQ541" s="432"/>
      <c r="ER541" s="432"/>
      <c r="ES541" s="432"/>
      <c r="ET541" s="432"/>
      <c r="EU541" s="432"/>
      <c r="EV541" s="432"/>
      <c r="EW541" s="432"/>
      <c r="EX541" s="432"/>
      <c r="EY541" s="432"/>
      <c r="EZ541" s="432"/>
      <c r="FA541" s="432"/>
      <c r="FB541" s="432"/>
      <c r="FC541" s="432"/>
      <c r="FD541" s="432"/>
      <c r="FE541" s="432"/>
      <c r="FF541" s="432"/>
      <c r="FG541" s="432"/>
      <c r="FH541" s="432"/>
      <c r="FI541" s="432"/>
      <c r="FJ541" s="432"/>
      <c r="FK541" s="432"/>
      <c r="FL541" s="432"/>
      <c r="FM541" s="432"/>
      <c r="FN541" s="432"/>
      <c r="FO541" s="432"/>
      <c r="FP541" s="432"/>
      <c r="FQ541" s="432"/>
      <c r="FR541" s="432"/>
      <c r="FS541" s="432"/>
      <c r="FT541" s="432"/>
      <c r="FU541" s="432"/>
      <c r="FV541" s="432"/>
      <c r="FW541" s="432"/>
      <c r="FX541" s="432"/>
      <c r="FY541" s="432"/>
      <c r="FZ541" s="432"/>
      <c r="GA541" s="432"/>
      <c r="GB541" s="432"/>
      <c r="GC541" s="432"/>
      <c r="GD541" s="432"/>
      <c r="GE541" s="432"/>
      <c r="GF541" s="432"/>
      <c r="GG541" s="432"/>
      <c r="GH541" s="432"/>
      <c r="GI541" s="432"/>
      <c r="GJ541" s="432"/>
      <c r="GK541" s="432"/>
      <c r="GL541" s="432"/>
      <c r="GM541" s="432"/>
      <c r="GN541" s="432"/>
      <c r="GO541" s="432"/>
      <c r="GP541" s="432"/>
      <c r="GQ541" s="432"/>
      <c r="GR541" s="432"/>
      <c r="GS541" s="432"/>
      <c r="GT541" s="432"/>
      <c r="GU541" s="432"/>
      <c r="GV541" s="432"/>
      <c r="GW541" s="432"/>
      <c r="GX541" s="432"/>
    </row>
    <row r="542" spans="1:206" ht="25.5" hidden="1">
      <c r="A542" s="121" t="str">
        <f t="shared" ref="A542" si="109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8"/>
        <v>0</v>
      </c>
      <c r="O542" s="182"/>
      <c r="P542" s="182"/>
      <c r="Q542" s="436"/>
      <c r="R542" s="436"/>
      <c r="S542" s="438"/>
      <c r="T542" s="436"/>
      <c r="U542" s="436"/>
      <c r="V542" s="436"/>
    </row>
    <row r="543" spans="1:206" hidden="1">
      <c r="A543" s="121" t="str">
        <f t="shared" si="103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8"/>
        <v>0</v>
      </c>
      <c r="O543" s="182"/>
      <c r="P543" s="182"/>
      <c r="Q543" s="436"/>
      <c r="R543" s="436"/>
      <c r="S543" s="438"/>
      <c r="T543" s="436"/>
      <c r="U543" s="436"/>
      <c r="V543" s="436"/>
    </row>
    <row r="544" spans="1:206" ht="18" hidden="1" customHeight="1">
      <c r="A544" s="121" t="str">
        <f t="shared" si="103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436"/>
      <c r="R544" s="436"/>
      <c r="S544" s="438"/>
      <c r="T544" s="436"/>
      <c r="U544" s="436"/>
      <c r="V544" s="436"/>
    </row>
    <row r="545" spans="1:206" s="114" customFormat="1" ht="25.5" hidden="1">
      <c r="A545" s="121" t="str">
        <f t="shared" si="103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8"/>
        <v>0</v>
      </c>
      <c r="O545" s="182"/>
      <c r="P545" s="182"/>
      <c r="Q545" s="436"/>
      <c r="R545" s="436"/>
      <c r="S545" s="438"/>
      <c r="T545" s="436"/>
      <c r="U545" s="436"/>
      <c r="V545" s="436"/>
      <c r="W545" s="432"/>
      <c r="X545" s="432"/>
      <c r="Y545" s="432"/>
      <c r="Z545" s="432"/>
      <c r="AA545" s="432"/>
      <c r="AB545" s="432"/>
      <c r="AC545" s="432"/>
      <c r="AD545" s="432"/>
      <c r="AE545" s="432"/>
      <c r="AF545" s="432"/>
      <c r="AG545" s="432"/>
      <c r="AH545" s="432"/>
      <c r="AI545" s="432"/>
      <c r="AJ545" s="432"/>
      <c r="AK545" s="432"/>
      <c r="AL545" s="432"/>
      <c r="AM545" s="432"/>
      <c r="AN545" s="432"/>
      <c r="AO545" s="432"/>
      <c r="AP545" s="432"/>
      <c r="AQ545" s="432"/>
      <c r="AR545" s="432"/>
      <c r="AS545" s="432"/>
      <c r="AT545" s="432"/>
      <c r="AU545" s="432"/>
      <c r="AV545" s="432"/>
      <c r="AW545" s="432"/>
      <c r="AX545" s="432"/>
      <c r="AY545" s="432"/>
      <c r="AZ545" s="432"/>
      <c r="BA545" s="432"/>
      <c r="BB545" s="432"/>
      <c r="BC545" s="432"/>
      <c r="BD545" s="432"/>
      <c r="BE545" s="432"/>
      <c r="BF545" s="432"/>
      <c r="BG545" s="432"/>
      <c r="BH545" s="432"/>
      <c r="BI545" s="432"/>
      <c r="BJ545" s="432"/>
      <c r="BK545" s="432"/>
      <c r="BL545" s="432"/>
      <c r="BM545" s="432"/>
      <c r="BN545" s="432"/>
      <c r="BO545" s="432"/>
      <c r="BP545" s="432"/>
      <c r="BQ545" s="432"/>
      <c r="BR545" s="432"/>
      <c r="BS545" s="432"/>
      <c r="BT545" s="432"/>
      <c r="BU545" s="432"/>
      <c r="BV545" s="432"/>
      <c r="BW545" s="432"/>
      <c r="BX545" s="432"/>
      <c r="BY545" s="432"/>
      <c r="BZ545" s="432"/>
      <c r="CA545" s="432"/>
      <c r="CB545" s="432"/>
      <c r="CC545" s="432"/>
      <c r="CD545" s="432"/>
      <c r="CE545" s="432"/>
      <c r="CF545" s="432"/>
      <c r="CG545" s="432"/>
      <c r="CH545" s="432"/>
      <c r="CI545" s="432"/>
      <c r="CJ545" s="432"/>
      <c r="CK545" s="432"/>
      <c r="CL545" s="432"/>
      <c r="CM545" s="432"/>
      <c r="CN545" s="432"/>
      <c r="CO545" s="432"/>
      <c r="CP545" s="432"/>
      <c r="CQ545" s="432"/>
      <c r="CR545" s="432"/>
      <c r="CS545" s="432"/>
      <c r="CT545" s="432"/>
      <c r="CU545" s="432"/>
      <c r="CV545" s="432"/>
      <c r="CW545" s="432"/>
      <c r="CX545" s="432"/>
      <c r="CY545" s="432"/>
      <c r="CZ545" s="432"/>
      <c r="DA545" s="432"/>
      <c r="DB545" s="432"/>
      <c r="DC545" s="432"/>
      <c r="DD545" s="432"/>
      <c r="DE545" s="432"/>
      <c r="DF545" s="432"/>
      <c r="DG545" s="432"/>
      <c r="DH545" s="432"/>
      <c r="DI545" s="432"/>
      <c r="DJ545" s="432"/>
      <c r="DK545" s="432"/>
      <c r="DL545" s="432"/>
      <c r="DM545" s="432"/>
      <c r="DN545" s="432"/>
      <c r="DO545" s="432"/>
      <c r="DP545" s="432"/>
      <c r="DQ545" s="432"/>
      <c r="DR545" s="432"/>
      <c r="DS545" s="432"/>
      <c r="DT545" s="432"/>
      <c r="DU545" s="432"/>
      <c r="DV545" s="432"/>
      <c r="DW545" s="432"/>
      <c r="DX545" s="432"/>
      <c r="DY545" s="432"/>
      <c r="DZ545" s="432"/>
      <c r="EA545" s="432"/>
      <c r="EB545" s="432"/>
      <c r="EC545" s="432"/>
      <c r="ED545" s="432"/>
      <c r="EE545" s="432"/>
      <c r="EF545" s="432"/>
      <c r="EG545" s="432"/>
      <c r="EH545" s="432"/>
      <c r="EI545" s="432"/>
      <c r="EJ545" s="432"/>
      <c r="EK545" s="432"/>
      <c r="EL545" s="432"/>
      <c r="EM545" s="432"/>
      <c r="EN545" s="432"/>
      <c r="EO545" s="432"/>
      <c r="EP545" s="432"/>
      <c r="EQ545" s="432"/>
      <c r="ER545" s="432"/>
      <c r="ES545" s="432"/>
      <c r="ET545" s="432"/>
      <c r="EU545" s="432"/>
      <c r="EV545" s="432"/>
      <c r="EW545" s="432"/>
      <c r="EX545" s="432"/>
      <c r="EY545" s="432"/>
      <c r="EZ545" s="432"/>
      <c r="FA545" s="432"/>
      <c r="FB545" s="432"/>
      <c r="FC545" s="432"/>
      <c r="FD545" s="432"/>
      <c r="FE545" s="432"/>
      <c r="FF545" s="432"/>
      <c r="FG545" s="432"/>
      <c r="FH545" s="432"/>
      <c r="FI545" s="432"/>
      <c r="FJ545" s="432"/>
      <c r="FK545" s="432"/>
      <c r="FL545" s="432"/>
      <c r="FM545" s="432"/>
      <c r="FN545" s="432"/>
      <c r="FO545" s="432"/>
      <c r="FP545" s="432"/>
      <c r="FQ545" s="432"/>
      <c r="FR545" s="432"/>
      <c r="FS545" s="432"/>
      <c r="FT545" s="432"/>
      <c r="FU545" s="432"/>
      <c r="FV545" s="432"/>
      <c r="FW545" s="432"/>
      <c r="FX545" s="432"/>
      <c r="FY545" s="432"/>
      <c r="FZ545" s="432"/>
      <c r="GA545" s="432"/>
      <c r="GB545" s="432"/>
      <c r="GC545" s="432"/>
      <c r="GD545" s="432"/>
      <c r="GE545" s="432"/>
      <c r="GF545" s="432"/>
      <c r="GG545" s="432"/>
      <c r="GH545" s="432"/>
      <c r="GI545" s="432"/>
      <c r="GJ545" s="432"/>
      <c r="GK545" s="432"/>
      <c r="GL545" s="432"/>
      <c r="GM545" s="432"/>
      <c r="GN545" s="432"/>
      <c r="GO545" s="432"/>
      <c r="GP545" s="432"/>
      <c r="GQ545" s="432"/>
      <c r="GR545" s="432"/>
      <c r="GS545" s="432"/>
      <c r="GT545" s="432"/>
      <c r="GU545" s="432"/>
      <c r="GV545" s="432"/>
      <c r="GW545" s="432"/>
      <c r="GX545" s="432"/>
    </row>
    <row r="546" spans="1:206" ht="18" hidden="1" customHeight="1">
      <c r="A546" s="121" t="str">
        <f t="shared" ref="A546:A548" si="110">CONCATENATE(B546,C546,D546,E546,F546,G546)</f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864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436"/>
      <c r="R546" s="436"/>
      <c r="S546" s="438"/>
      <c r="T546" s="436"/>
      <c r="U546" s="436"/>
      <c r="V546" s="436"/>
    </row>
    <row r="547" spans="1:206" hidden="1">
      <c r="A547" s="121" t="str">
        <f t="shared" si="11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11">O547+P547</f>
        <v>0</v>
      </c>
      <c r="O547" s="182"/>
      <c r="P547" s="182"/>
      <c r="Q547" s="436"/>
      <c r="R547" s="436"/>
      <c r="S547" s="438"/>
      <c r="T547" s="436"/>
      <c r="U547" s="436"/>
      <c r="V547" s="436"/>
    </row>
    <row r="548" spans="1:206" ht="16.5" hidden="1">
      <c r="A548" s="121" t="str">
        <f t="shared" si="110"/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11"/>
        <v>0</v>
      </c>
      <c r="O548" s="302"/>
      <c r="P548" s="302"/>
      <c r="Q548" s="436"/>
      <c r="R548" s="436"/>
      <c r="S548" s="438"/>
      <c r="T548" s="436"/>
      <c r="U548" s="436"/>
      <c r="V548" s="436"/>
    </row>
    <row r="549" spans="1:206" hidden="1">
      <c r="A549" s="121" t="str">
        <f t="shared" si="103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436"/>
      <c r="R549" s="436"/>
      <c r="S549" s="438"/>
      <c r="T549" s="436"/>
      <c r="U549" s="436"/>
      <c r="V549" s="436"/>
    </row>
    <row r="550" spans="1:206" s="114" customFormat="1" hidden="1">
      <c r="A550" s="121" t="str">
        <f t="shared" si="103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436"/>
      <c r="R550" s="436"/>
      <c r="S550" s="438"/>
      <c r="T550" s="436"/>
      <c r="U550" s="436"/>
      <c r="V550" s="436"/>
      <c r="W550" s="432"/>
      <c r="X550" s="432"/>
      <c r="Y550" s="432"/>
      <c r="Z550" s="432"/>
      <c r="AA550" s="432"/>
      <c r="AB550" s="432"/>
      <c r="AC550" s="432"/>
      <c r="AD550" s="432"/>
      <c r="AE550" s="432"/>
      <c r="AF550" s="432"/>
      <c r="AG550" s="432"/>
      <c r="AH550" s="432"/>
      <c r="AI550" s="432"/>
      <c r="AJ550" s="432"/>
      <c r="AK550" s="432"/>
      <c r="AL550" s="432"/>
      <c r="AM550" s="432"/>
      <c r="AN550" s="432"/>
      <c r="AO550" s="432"/>
      <c r="AP550" s="432"/>
      <c r="AQ550" s="432"/>
      <c r="AR550" s="432"/>
      <c r="AS550" s="432"/>
      <c r="AT550" s="432"/>
      <c r="AU550" s="432"/>
      <c r="AV550" s="432"/>
      <c r="AW550" s="432"/>
      <c r="AX550" s="432"/>
      <c r="AY550" s="432"/>
      <c r="AZ550" s="432"/>
      <c r="BA550" s="432"/>
      <c r="BB550" s="432"/>
      <c r="BC550" s="432"/>
      <c r="BD550" s="432"/>
      <c r="BE550" s="432"/>
      <c r="BF550" s="432"/>
      <c r="BG550" s="432"/>
      <c r="BH550" s="432"/>
      <c r="BI550" s="432"/>
      <c r="BJ550" s="432"/>
      <c r="BK550" s="432"/>
      <c r="BL550" s="432"/>
      <c r="BM550" s="432"/>
      <c r="BN550" s="432"/>
      <c r="BO550" s="432"/>
      <c r="BP550" s="432"/>
      <c r="BQ550" s="432"/>
      <c r="BR550" s="432"/>
      <c r="BS550" s="432"/>
      <c r="BT550" s="432"/>
      <c r="BU550" s="432"/>
      <c r="BV550" s="432"/>
      <c r="BW550" s="432"/>
      <c r="BX550" s="432"/>
      <c r="BY550" s="432"/>
      <c r="BZ550" s="432"/>
      <c r="CA550" s="432"/>
      <c r="CB550" s="432"/>
      <c r="CC550" s="432"/>
      <c r="CD550" s="432"/>
      <c r="CE550" s="432"/>
      <c r="CF550" s="432"/>
      <c r="CG550" s="432"/>
      <c r="CH550" s="432"/>
      <c r="CI550" s="432"/>
      <c r="CJ550" s="432"/>
      <c r="CK550" s="432"/>
      <c r="CL550" s="432"/>
      <c r="CM550" s="432"/>
      <c r="CN550" s="432"/>
      <c r="CO550" s="432"/>
      <c r="CP550" s="432"/>
      <c r="CQ550" s="432"/>
      <c r="CR550" s="432"/>
      <c r="CS550" s="432"/>
      <c r="CT550" s="432"/>
      <c r="CU550" s="432"/>
      <c r="CV550" s="432"/>
      <c r="CW550" s="432"/>
      <c r="CX550" s="432"/>
      <c r="CY550" s="432"/>
      <c r="CZ550" s="432"/>
      <c r="DA550" s="432"/>
      <c r="DB550" s="432"/>
      <c r="DC550" s="432"/>
      <c r="DD550" s="432"/>
      <c r="DE550" s="432"/>
      <c r="DF550" s="432"/>
      <c r="DG550" s="432"/>
      <c r="DH550" s="432"/>
      <c r="DI550" s="432"/>
      <c r="DJ550" s="432"/>
      <c r="DK550" s="432"/>
      <c r="DL550" s="432"/>
      <c r="DM550" s="432"/>
      <c r="DN550" s="432"/>
      <c r="DO550" s="432"/>
      <c r="DP550" s="432"/>
      <c r="DQ550" s="432"/>
      <c r="DR550" s="432"/>
      <c r="DS550" s="432"/>
      <c r="DT550" s="432"/>
      <c r="DU550" s="432"/>
      <c r="DV550" s="432"/>
      <c r="DW550" s="432"/>
      <c r="DX550" s="432"/>
      <c r="DY550" s="432"/>
      <c r="DZ550" s="432"/>
      <c r="EA550" s="432"/>
      <c r="EB550" s="432"/>
      <c r="EC550" s="432"/>
      <c r="ED550" s="432"/>
      <c r="EE550" s="432"/>
      <c r="EF550" s="432"/>
      <c r="EG550" s="432"/>
      <c r="EH550" s="432"/>
      <c r="EI550" s="432"/>
      <c r="EJ550" s="432"/>
      <c r="EK550" s="432"/>
      <c r="EL550" s="432"/>
      <c r="EM550" s="432"/>
      <c r="EN550" s="432"/>
      <c r="EO550" s="432"/>
      <c r="EP550" s="432"/>
      <c r="EQ550" s="432"/>
      <c r="ER550" s="432"/>
      <c r="ES550" s="432"/>
      <c r="ET550" s="432"/>
      <c r="EU550" s="432"/>
      <c r="EV550" s="432"/>
      <c r="EW550" s="432"/>
      <c r="EX550" s="432"/>
      <c r="EY550" s="432"/>
      <c r="EZ550" s="432"/>
      <c r="FA550" s="432"/>
      <c r="FB550" s="432"/>
      <c r="FC550" s="432"/>
      <c r="FD550" s="432"/>
      <c r="FE550" s="432"/>
      <c r="FF550" s="432"/>
      <c r="FG550" s="432"/>
      <c r="FH550" s="432"/>
      <c r="FI550" s="432"/>
      <c r="FJ550" s="432"/>
      <c r="FK550" s="432"/>
      <c r="FL550" s="432"/>
      <c r="FM550" s="432"/>
      <c r="FN550" s="432"/>
      <c r="FO550" s="432"/>
      <c r="FP550" s="432"/>
      <c r="FQ550" s="432"/>
      <c r="FR550" s="432"/>
      <c r="FS550" s="432"/>
      <c r="FT550" s="432"/>
      <c r="FU550" s="432"/>
      <c r="FV550" s="432"/>
      <c r="FW550" s="432"/>
      <c r="FX550" s="432"/>
      <c r="FY550" s="432"/>
      <c r="FZ550" s="432"/>
      <c r="GA550" s="432"/>
      <c r="GB550" s="432"/>
      <c r="GC550" s="432"/>
      <c r="GD550" s="432"/>
      <c r="GE550" s="432"/>
      <c r="GF550" s="432"/>
      <c r="GG550" s="432"/>
      <c r="GH550" s="432"/>
      <c r="GI550" s="432"/>
      <c r="GJ550" s="432"/>
      <c r="GK550" s="432"/>
      <c r="GL550" s="432"/>
      <c r="GM550" s="432"/>
      <c r="GN550" s="432"/>
      <c r="GO550" s="432"/>
      <c r="GP550" s="432"/>
      <c r="GQ550" s="432"/>
      <c r="GR550" s="432"/>
      <c r="GS550" s="432"/>
      <c r="GT550" s="432"/>
      <c r="GU550" s="432"/>
      <c r="GV550" s="432"/>
      <c r="GW550" s="432"/>
      <c r="GX550" s="432"/>
    </row>
    <row r="551" spans="1:206" hidden="1">
      <c r="A551" s="121" t="str">
        <f t="shared" si="103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436"/>
      <c r="R551" s="436"/>
      <c r="S551" s="438"/>
      <c r="T551" s="436"/>
      <c r="U551" s="436"/>
      <c r="V551" s="436"/>
    </row>
    <row r="552" spans="1:206" ht="25.5" hidden="1">
      <c r="A552" s="121" t="str">
        <f t="shared" si="103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2">O552+P552</f>
        <v>0</v>
      </c>
      <c r="O552" s="182"/>
      <c r="P552" s="182"/>
      <c r="Q552" s="436"/>
      <c r="R552" s="436"/>
      <c r="S552" s="438"/>
      <c r="T552" s="436"/>
      <c r="U552" s="436"/>
      <c r="V552" s="436"/>
    </row>
    <row r="553" spans="1:206" s="181" customFormat="1" hidden="1">
      <c r="A553" s="121" t="str">
        <f t="shared" si="103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436"/>
      <c r="R553" s="436"/>
      <c r="S553" s="438"/>
      <c r="T553" s="436"/>
      <c r="U553" s="436"/>
      <c r="V553" s="436"/>
      <c r="W553" s="432"/>
      <c r="X553" s="432"/>
      <c r="Y553" s="432"/>
      <c r="Z553" s="432"/>
      <c r="AA553" s="432"/>
      <c r="AB553" s="432"/>
      <c r="AC553" s="432"/>
      <c r="AD553" s="432"/>
      <c r="AE553" s="432"/>
      <c r="AF553" s="432"/>
      <c r="AG553" s="432"/>
      <c r="AH553" s="432"/>
      <c r="AI553" s="432"/>
      <c r="AJ553" s="432"/>
      <c r="AK553" s="432"/>
      <c r="AL553" s="432"/>
      <c r="AM553" s="432"/>
      <c r="AN553" s="432"/>
      <c r="AO553" s="432"/>
      <c r="AP553" s="432"/>
      <c r="AQ553" s="432"/>
      <c r="AR553" s="432"/>
      <c r="AS553" s="432"/>
      <c r="AT553" s="432"/>
      <c r="AU553" s="432"/>
      <c r="AV553" s="432"/>
      <c r="AW553" s="432"/>
      <c r="AX553" s="432"/>
      <c r="AY553" s="432"/>
      <c r="AZ553" s="432"/>
      <c r="BA553" s="432"/>
      <c r="BB553" s="432"/>
      <c r="BC553" s="432"/>
      <c r="BD553" s="432"/>
      <c r="BE553" s="432"/>
      <c r="BF553" s="432"/>
      <c r="BG553" s="432"/>
      <c r="BH553" s="432"/>
      <c r="BI553" s="432"/>
      <c r="BJ553" s="432"/>
      <c r="BK553" s="432"/>
      <c r="BL553" s="432"/>
      <c r="BM553" s="432"/>
      <c r="BN553" s="432"/>
      <c r="BO553" s="432"/>
      <c r="BP553" s="432"/>
      <c r="BQ553" s="432"/>
      <c r="BR553" s="432"/>
      <c r="BS553" s="432"/>
      <c r="BT553" s="432"/>
      <c r="BU553" s="432"/>
      <c r="BV553" s="432"/>
      <c r="BW553" s="432"/>
      <c r="BX553" s="432"/>
      <c r="BY553" s="432"/>
      <c r="BZ553" s="432"/>
      <c r="CA553" s="432"/>
      <c r="CB553" s="432"/>
      <c r="CC553" s="432"/>
      <c r="CD553" s="432"/>
      <c r="CE553" s="432"/>
      <c r="CF553" s="432"/>
      <c r="CG553" s="432"/>
      <c r="CH553" s="432"/>
      <c r="CI553" s="432"/>
      <c r="CJ553" s="432"/>
      <c r="CK553" s="432"/>
      <c r="CL553" s="432"/>
      <c r="CM553" s="432"/>
      <c r="CN553" s="432"/>
      <c r="CO553" s="432"/>
      <c r="CP553" s="432"/>
      <c r="CQ553" s="432"/>
      <c r="CR553" s="432"/>
      <c r="CS553" s="432"/>
      <c r="CT553" s="432"/>
      <c r="CU553" s="432"/>
      <c r="CV553" s="432"/>
      <c r="CW553" s="432"/>
      <c r="CX553" s="432"/>
      <c r="CY553" s="432"/>
      <c r="CZ553" s="432"/>
      <c r="DA553" s="432"/>
      <c r="DB553" s="432"/>
      <c r="DC553" s="432"/>
      <c r="DD553" s="432"/>
      <c r="DE553" s="432"/>
      <c r="DF553" s="432"/>
      <c r="DG553" s="432"/>
      <c r="DH553" s="432"/>
      <c r="DI553" s="432"/>
      <c r="DJ553" s="432"/>
      <c r="DK553" s="432"/>
      <c r="DL553" s="432"/>
      <c r="DM553" s="432"/>
      <c r="DN553" s="432"/>
      <c r="DO553" s="432"/>
      <c r="DP553" s="432"/>
      <c r="DQ553" s="432"/>
      <c r="DR553" s="432"/>
      <c r="DS553" s="432"/>
      <c r="DT553" s="432"/>
      <c r="DU553" s="432"/>
      <c r="DV553" s="432"/>
      <c r="DW553" s="432"/>
      <c r="DX553" s="432"/>
      <c r="DY553" s="432"/>
      <c r="DZ553" s="432"/>
      <c r="EA553" s="432"/>
      <c r="EB553" s="432"/>
      <c r="EC553" s="432"/>
      <c r="ED553" s="432"/>
      <c r="EE553" s="432"/>
      <c r="EF553" s="432"/>
      <c r="EG553" s="432"/>
      <c r="EH553" s="432"/>
      <c r="EI553" s="432"/>
      <c r="EJ553" s="432"/>
      <c r="EK553" s="432"/>
      <c r="EL553" s="432"/>
      <c r="EM553" s="432"/>
      <c r="EN553" s="432"/>
      <c r="EO553" s="432"/>
      <c r="EP553" s="432"/>
      <c r="EQ553" s="432"/>
      <c r="ER553" s="432"/>
      <c r="ES553" s="432"/>
      <c r="ET553" s="432"/>
      <c r="EU553" s="432"/>
      <c r="EV553" s="432"/>
      <c r="EW553" s="432"/>
      <c r="EX553" s="432"/>
      <c r="EY553" s="432"/>
      <c r="EZ553" s="432"/>
      <c r="FA553" s="432"/>
      <c r="FB553" s="432"/>
      <c r="FC553" s="432"/>
      <c r="FD553" s="432"/>
      <c r="FE553" s="432"/>
      <c r="FF553" s="432"/>
      <c r="FG553" s="432"/>
      <c r="FH553" s="432"/>
      <c r="FI553" s="432"/>
      <c r="FJ553" s="432"/>
      <c r="FK553" s="432"/>
      <c r="FL553" s="432"/>
      <c r="FM553" s="432"/>
      <c r="FN553" s="432"/>
      <c r="FO553" s="432"/>
      <c r="FP553" s="432"/>
      <c r="FQ553" s="432"/>
      <c r="FR553" s="432"/>
      <c r="FS553" s="432"/>
      <c r="FT553" s="432"/>
      <c r="FU553" s="432"/>
      <c r="FV553" s="432"/>
      <c r="FW553" s="432"/>
      <c r="FX553" s="432"/>
      <c r="FY553" s="432"/>
      <c r="FZ553" s="432"/>
      <c r="GA553" s="432"/>
      <c r="GB553" s="432"/>
      <c r="GC553" s="432"/>
      <c r="GD553" s="432"/>
      <c r="GE553" s="432"/>
      <c r="GF553" s="432"/>
      <c r="GG553" s="432"/>
      <c r="GH553" s="432"/>
      <c r="GI553" s="432"/>
      <c r="GJ553" s="432"/>
      <c r="GK553" s="432"/>
      <c r="GL553" s="432"/>
      <c r="GM553" s="432"/>
      <c r="GN553" s="432"/>
      <c r="GO553" s="432"/>
      <c r="GP553" s="432"/>
      <c r="GQ553" s="432"/>
      <c r="GR553" s="432"/>
      <c r="GS553" s="432"/>
      <c r="GT553" s="432"/>
      <c r="GU553" s="432"/>
      <c r="GV553" s="432"/>
      <c r="GW553" s="432"/>
      <c r="GX553" s="432"/>
    </row>
    <row r="554" spans="1:206" ht="25.5" hidden="1">
      <c r="A554" s="121" t="str">
        <f t="shared" si="103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2"/>
        <v>0</v>
      </c>
      <c r="O554" s="182"/>
      <c r="P554" s="182"/>
      <c r="Q554" s="436"/>
      <c r="R554" s="436"/>
      <c r="S554" s="438"/>
      <c r="T554" s="436"/>
      <c r="U554" s="436"/>
      <c r="V554" s="436"/>
    </row>
    <row r="555" spans="1:206" s="169" customFormat="1" hidden="1">
      <c r="A555" s="121" t="str">
        <f t="shared" si="103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616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436"/>
      <c r="R555" s="436"/>
      <c r="S555" s="438"/>
      <c r="T555" s="436"/>
      <c r="U555" s="436"/>
      <c r="V555" s="436"/>
      <c r="W555" s="432"/>
      <c r="X555" s="432"/>
      <c r="Y555" s="432"/>
      <c r="Z555" s="432"/>
      <c r="AA555" s="432"/>
      <c r="AB555" s="432"/>
      <c r="AC555" s="432"/>
      <c r="AD555" s="432"/>
      <c r="AE555" s="432"/>
      <c r="AF555" s="432"/>
      <c r="AG555" s="432"/>
      <c r="AH555" s="432"/>
      <c r="AI555" s="432"/>
      <c r="AJ555" s="432"/>
      <c r="AK555" s="432"/>
      <c r="AL555" s="432"/>
      <c r="AM555" s="432"/>
      <c r="AN555" s="432"/>
      <c r="AO555" s="432"/>
      <c r="AP555" s="432"/>
      <c r="AQ555" s="432"/>
      <c r="AR555" s="432"/>
      <c r="AS555" s="432"/>
      <c r="AT555" s="432"/>
      <c r="AU555" s="432"/>
      <c r="AV555" s="432"/>
      <c r="AW555" s="432"/>
      <c r="AX555" s="432"/>
      <c r="AY555" s="432"/>
      <c r="AZ555" s="432"/>
      <c r="BA555" s="432"/>
      <c r="BB555" s="432"/>
      <c r="BC555" s="432"/>
      <c r="BD555" s="432"/>
      <c r="BE555" s="432"/>
      <c r="BF555" s="432"/>
      <c r="BG555" s="432"/>
      <c r="BH555" s="432"/>
      <c r="BI555" s="432"/>
      <c r="BJ555" s="432"/>
      <c r="BK555" s="432"/>
      <c r="BL555" s="432"/>
      <c r="BM555" s="432"/>
      <c r="BN555" s="432"/>
      <c r="BO555" s="432"/>
      <c r="BP555" s="432"/>
      <c r="BQ555" s="432"/>
      <c r="BR555" s="432"/>
      <c r="BS555" s="432"/>
      <c r="BT555" s="432"/>
      <c r="BU555" s="432"/>
      <c r="BV555" s="432"/>
      <c r="BW555" s="432"/>
      <c r="BX555" s="432"/>
      <c r="BY555" s="432"/>
      <c r="BZ555" s="432"/>
      <c r="CA555" s="432"/>
      <c r="CB555" s="432"/>
      <c r="CC555" s="432"/>
      <c r="CD555" s="432"/>
      <c r="CE555" s="432"/>
      <c r="CF555" s="432"/>
      <c r="CG555" s="432"/>
      <c r="CH555" s="432"/>
      <c r="CI555" s="432"/>
      <c r="CJ555" s="432"/>
      <c r="CK555" s="432"/>
      <c r="CL555" s="432"/>
      <c r="CM555" s="432"/>
      <c r="CN555" s="432"/>
      <c r="CO555" s="432"/>
      <c r="CP555" s="432"/>
      <c r="CQ555" s="432"/>
      <c r="CR555" s="432"/>
      <c r="CS555" s="432"/>
      <c r="CT555" s="432"/>
      <c r="CU555" s="432"/>
      <c r="CV555" s="432"/>
      <c r="CW555" s="432"/>
      <c r="CX555" s="432"/>
      <c r="CY555" s="432"/>
      <c r="CZ555" s="432"/>
      <c r="DA555" s="432"/>
      <c r="DB555" s="432"/>
      <c r="DC555" s="432"/>
      <c r="DD555" s="432"/>
      <c r="DE555" s="432"/>
      <c r="DF555" s="432"/>
      <c r="DG555" s="432"/>
      <c r="DH555" s="432"/>
      <c r="DI555" s="432"/>
      <c r="DJ555" s="432"/>
      <c r="DK555" s="432"/>
      <c r="DL555" s="432"/>
      <c r="DM555" s="432"/>
      <c r="DN555" s="432"/>
      <c r="DO555" s="432"/>
      <c r="DP555" s="432"/>
      <c r="DQ555" s="432"/>
      <c r="DR555" s="432"/>
      <c r="DS555" s="432"/>
      <c r="DT555" s="432"/>
      <c r="DU555" s="432"/>
      <c r="DV555" s="432"/>
      <c r="DW555" s="432"/>
      <c r="DX555" s="432"/>
      <c r="DY555" s="432"/>
      <c r="DZ555" s="432"/>
      <c r="EA555" s="432"/>
      <c r="EB555" s="432"/>
      <c r="EC555" s="432"/>
      <c r="ED555" s="432"/>
      <c r="EE555" s="432"/>
      <c r="EF555" s="432"/>
      <c r="EG555" s="432"/>
      <c r="EH555" s="432"/>
      <c r="EI555" s="432"/>
      <c r="EJ555" s="432"/>
      <c r="EK555" s="432"/>
      <c r="EL555" s="432"/>
      <c r="EM555" s="432"/>
      <c r="EN555" s="432"/>
      <c r="EO555" s="432"/>
      <c r="EP555" s="432"/>
      <c r="EQ555" s="432"/>
      <c r="ER555" s="432"/>
      <c r="ES555" s="432"/>
      <c r="ET555" s="432"/>
      <c r="EU555" s="432"/>
      <c r="EV555" s="432"/>
      <c r="EW555" s="432"/>
      <c r="EX555" s="432"/>
      <c r="EY555" s="432"/>
      <c r="EZ555" s="432"/>
      <c r="FA555" s="432"/>
      <c r="FB555" s="432"/>
      <c r="FC555" s="432"/>
      <c r="FD555" s="432"/>
      <c r="FE555" s="432"/>
      <c r="FF555" s="432"/>
      <c r="FG555" s="432"/>
      <c r="FH555" s="432"/>
      <c r="FI555" s="432"/>
      <c r="FJ555" s="432"/>
      <c r="FK555" s="432"/>
      <c r="FL555" s="432"/>
      <c r="FM555" s="432"/>
      <c r="FN555" s="432"/>
      <c r="FO555" s="432"/>
      <c r="FP555" s="432"/>
      <c r="FQ555" s="432"/>
      <c r="FR555" s="432"/>
      <c r="FS555" s="432"/>
      <c r="FT555" s="432"/>
      <c r="FU555" s="432"/>
      <c r="FV555" s="432"/>
      <c r="FW555" s="432"/>
      <c r="FX555" s="432"/>
      <c r="FY555" s="432"/>
      <c r="FZ555" s="432"/>
      <c r="GA555" s="432"/>
      <c r="GB555" s="432"/>
      <c r="GC555" s="432"/>
      <c r="GD555" s="432"/>
      <c r="GE555" s="432"/>
      <c r="GF555" s="432"/>
      <c r="GG555" s="432"/>
      <c r="GH555" s="432"/>
      <c r="GI555" s="432"/>
      <c r="GJ555" s="432"/>
      <c r="GK555" s="432"/>
      <c r="GL555" s="432"/>
      <c r="GM555" s="432"/>
      <c r="GN555" s="432"/>
      <c r="GO555" s="432"/>
      <c r="GP555" s="432"/>
      <c r="GQ555" s="432"/>
      <c r="GR555" s="432"/>
      <c r="GS555" s="432"/>
      <c r="GT555" s="432"/>
      <c r="GU555" s="432"/>
      <c r="GV555" s="432"/>
      <c r="GW555" s="432"/>
      <c r="GX555" s="432"/>
    </row>
    <row r="556" spans="1:206" ht="16.5" hidden="1">
      <c r="A556" s="121" t="str">
        <f t="shared" si="103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2"/>
        <v>0</v>
      </c>
      <c r="O556" s="302"/>
      <c r="P556" s="302"/>
      <c r="Q556" s="436"/>
      <c r="R556" s="436"/>
      <c r="S556" s="438"/>
      <c r="T556" s="436"/>
      <c r="U556" s="436"/>
      <c r="V556" s="436"/>
    </row>
    <row r="557" spans="1:206" s="155" customFormat="1" ht="16.5" hidden="1">
      <c r="A557" s="121" t="str">
        <f t="shared" si="103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2"/>
        <v>0</v>
      </c>
      <c r="O557" s="302"/>
      <c r="P557" s="302"/>
      <c r="Q557" s="436"/>
      <c r="R557" s="436"/>
      <c r="S557" s="438"/>
      <c r="T557" s="436"/>
      <c r="U557" s="436"/>
      <c r="V557" s="436"/>
      <c r="W557" s="432"/>
      <c r="X557" s="432"/>
      <c r="Y557" s="432"/>
      <c r="Z557" s="432"/>
      <c r="AA557" s="432"/>
      <c r="AB557" s="432"/>
      <c r="AC557" s="432"/>
      <c r="AD557" s="432"/>
      <c r="AE557" s="432"/>
      <c r="AF557" s="432"/>
      <c r="AG557" s="432"/>
      <c r="AH557" s="432"/>
      <c r="AI557" s="432"/>
      <c r="AJ557" s="432"/>
      <c r="AK557" s="432"/>
      <c r="AL557" s="432"/>
      <c r="AM557" s="432"/>
      <c r="AN557" s="432"/>
      <c r="AO557" s="432"/>
      <c r="AP557" s="432"/>
      <c r="AQ557" s="432"/>
      <c r="AR557" s="432"/>
      <c r="AS557" s="432"/>
      <c r="AT557" s="432"/>
      <c r="AU557" s="432"/>
      <c r="AV557" s="432"/>
      <c r="AW557" s="432"/>
      <c r="AX557" s="432"/>
      <c r="AY557" s="432"/>
      <c r="AZ557" s="432"/>
      <c r="BA557" s="432"/>
      <c r="BB557" s="432"/>
      <c r="BC557" s="432"/>
      <c r="BD557" s="432"/>
      <c r="BE557" s="432"/>
      <c r="BF557" s="432"/>
      <c r="BG557" s="432"/>
      <c r="BH557" s="432"/>
      <c r="BI557" s="432"/>
      <c r="BJ557" s="432"/>
      <c r="BK557" s="432"/>
      <c r="BL557" s="432"/>
      <c r="BM557" s="432"/>
      <c r="BN557" s="432"/>
      <c r="BO557" s="432"/>
      <c r="BP557" s="432"/>
      <c r="BQ557" s="432"/>
      <c r="BR557" s="432"/>
      <c r="BS557" s="432"/>
      <c r="BT557" s="432"/>
      <c r="BU557" s="432"/>
      <c r="BV557" s="432"/>
      <c r="BW557" s="432"/>
      <c r="BX557" s="432"/>
      <c r="BY557" s="432"/>
      <c r="BZ557" s="432"/>
      <c r="CA557" s="432"/>
      <c r="CB557" s="432"/>
      <c r="CC557" s="432"/>
      <c r="CD557" s="432"/>
      <c r="CE557" s="432"/>
      <c r="CF557" s="432"/>
      <c r="CG557" s="432"/>
      <c r="CH557" s="432"/>
      <c r="CI557" s="432"/>
      <c r="CJ557" s="432"/>
      <c r="CK557" s="432"/>
      <c r="CL557" s="432"/>
      <c r="CM557" s="432"/>
      <c r="CN557" s="432"/>
      <c r="CO557" s="432"/>
      <c r="CP557" s="432"/>
      <c r="CQ557" s="432"/>
      <c r="CR557" s="432"/>
      <c r="CS557" s="432"/>
      <c r="CT557" s="432"/>
      <c r="CU557" s="432"/>
      <c r="CV557" s="432"/>
      <c r="CW557" s="432"/>
      <c r="CX557" s="432"/>
      <c r="CY557" s="432"/>
      <c r="CZ557" s="432"/>
      <c r="DA557" s="432"/>
      <c r="DB557" s="432"/>
      <c r="DC557" s="432"/>
      <c r="DD557" s="432"/>
      <c r="DE557" s="432"/>
      <c r="DF557" s="432"/>
      <c r="DG557" s="432"/>
      <c r="DH557" s="432"/>
      <c r="DI557" s="432"/>
      <c r="DJ557" s="432"/>
      <c r="DK557" s="432"/>
      <c r="DL557" s="432"/>
      <c r="DM557" s="432"/>
      <c r="DN557" s="432"/>
      <c r="DO557" s="432"/>
      <c r="DP557" s="432"/>
      <c r="DQ557" s="432"/>
      <c r="DR557" s="432"/>
      <c r="DS557" s="432"/>
      <c r="DT557" s="432"/>
      <c r="DU557" s="432"/>
      <c r="DV557" s="432"/>
      <c r="DW557" s="432"/>
      <c r="DX557" s="432"/>
      <c r="DY557" s="432"/>
      <c r="DZ557" s="432"/>
      <c r="EA557" s="432"/>
      <c r="EB557" s="432"/>
      <c r="EC557" s="432"/>
      <c r="ED557" s="432"/>
      <c r="EE557" s="432"/>
      <c r="EF557" s="432"/>
      <c r="EG557" s="432"/>
      <c r="EH557" s="432"/>
      <c r="EI557" s="432"/>
      <c r="EJ557" s="432"/>
      <c r="EK557" s="432"/>
      <c r="EL557" s="432"/>
      <c r="EM557" s="432"/>
      <c r="EN557" s="432"/>
      <c r="EO557" s="432"/>
      <c r="EP557" s="432"/>
      <c r="EQ557" s="432"/>
      <c r="ER557" s="432"/>
      <c r="ES557" s="432"/>
      <c r="ET557" s="432"/>
      <c r="EU557" s="432"/>
      <c r="EV557" s="432"/>
      <c r="EW557" s="432"/>
      <c r="EX557" s="432"/>
      <c r="EY557" s="432"/>
      <c r="EZ557" s="432"/>
      <c r="FA557" s="432"/>
      <c r="FB557" s="432"/>
      <c r="FC557" s="432"/>
      <c r="FD557" s="432"/>
      <c r="FE557" s="432"/>
      <c r="FF557" s="432"/>
      <c r="FG557" s="432"/>
      <c r="FH557" s="432"/>
      <c r="FI557" s="432"/>
      <c r="FJ557" s="432"/>
      <c r="FK557" s="432"/>
      <c r="FL557" s="432"/>
      <c r="FM557" s="432"/>
      <c r="FN557" s="432"/>
      <c r="FO557" s="432"/>
      <c r="FP557" s="432"/>
      <c r="FQ557" s="432"/>
      <c r="FR557" s="432"/>
      <c r="FS557" s="432"/>
      <c r="FT557" s="432"/>
      <c r="FU557" s="432"/>
      <c r="FV557" s="432"/>
      <c r="FW557" s="432"/>
      <c r="FX557" s="432"/>
      <c r="FY557" s="432"/>
      <c r="FZ557" s="432"/>
      <c r="GA557" s="432"/>
      <c r="GB557" s="432"/>
      <c r="GC557" s="432"/>
      <c r="GD557" s="432"/>
      <c r="GE557" s="432"/>
      <c r="GF557" s="432"/>
      <c r="GG557" s="432"/>
      <c r="GH557" s="432"/>
      <c r="GI557" s="432"/>
      <c r="GJ557" s="432"/>
      <c r="GK557" s="432"/>
      <c r="GL557" s="432"/>
      <c r="GM557" s="432"/>
      <c r="GN557" s="432"/>
      <c r="GO557" s="432"/>
      <c r="GP557" s="432"/>
      <c r="GQ557" s="432"/>
      <c r="GR557" s="432"/>
      <c r="GS557" s="432"/>
      <c r="GT557" s="432"/>
      <c r="GU557" s="432"/>
      <c r="GV557" s="432"/>
      <c r="GW557" s="432"/>
      <c r="GX557" s="432"/>
    </row>
    <row r="558" spans="1:206" ht="25.5" hidden="1">
      <c r="A558" s="121" t="str">
        <f t="shared" si="103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3">+O560</f>
        <v>0</v>
      </c>
      <c r="P558" s="191">
        <f t="shared" si="113"/>
        <v>0</v>
      </c>
      <c r="Q558" s="436"/>
      <c r="R558" s="436"/>
      <c r="S558" s="438"/>
      <c r="T558" s="436"/>
      <c r="U558" s="436"/>
      <c r="V558" s="436"/>
    </row>
    <row r="559" spans="1:206" s="114" customFormat="1" hidden="1">
      <c r="A559" s="121" t="str">
        <f t="shared" si="103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436"/>
      <c r="R559" s="436"/>
      <c r="S559" s="438"/>
      <c r="T559" s="436"/>
      <c r="U559" s="436"/>
      <c r="V559" s="436"/>
      <c r="W559" s="432"/>
      <c r="X559" s="432"/>
      <c r="Y559" s="432"/>
      <c r="Z559" s="432"/>
      <c r="AA559" s="432"/>
      <c r="AB559" s="432"/>
      <c r="AC559" s="432"/>
      <c r="AD559" s="432"/>
      <c r="AE559" s="432"/>
      <c r="AF559" s="432"/>
      <c r="AG559" s="432"/>
      <c r="AH559" s="432"/>
      <c r="AI559" s="432"/>
      <c r="AJ559" s="432"/>
      <c r="AK559" s="432"/>
      <c r="AL559" s="432"/>
      <c r="AM559" s="432"/>
      <c r="AN559" s="432"/>
      <c r="AO559" s="432"/>
      <c r="AP559" s="432"/>
      <c r="AQ559" s="432"/>
      <c r="AR559" s="432"/>
      <c r="AS559" s="432"/>
      <c r="AT559" s="432"/>
      <c r="AU559" s="432"/>
      <c r="AV559" s="432"/>
      <c r="AW559" s="432"/>
      <c r="AX559" s="432"/>
      <c r="AY559" s="432"/>
      <c r="AZ559" s="432"/>
      <c r="BA559" s="432"/>
      <c r="BB559" s="432"/>
      <c r="BC559" s="432"/>
      <c r="BD559" s="432"/>
      <c r="BE559" s="432"/>
      <c r="BF559" s="432"/>
      <c r="BG559" s="432"/>
      <c r="BH559" s="432"/>
      <c r="BI559" s="432"/>
      <c r="BJ559" s="432"/>
      <c r="BK559" s="432"/>
      <c r="BL559" s="432"/>
      <c r="BM559" s="432"/>
      <c r="BN559" s="432"/>
      <c r="BO559" s="432"/>
      <c r="BP559" s="432"/>
      <c r="BQ559" s="432"/>
      <c r="BR559" s="432"/>
      <c r="BS559" s="432"/>
      <c r="BT559" s="432"/>
      <c r="BU559" s="432"/>
      <c r="BV559" s="432"/>
      <c r="BW559" s="432"/>
      <c r="BX559" s="432"/>
      <c r="BY559" s="432"/>
      <c r="BZ559" s="432"/>
      <c r="CA559" s="432"/>
      <c r="CB559" s="432"/>
      <c r="CC559" s="432"/>
      <c r="CD559" s="432"/>
      <c r="CE559" s="432"/>
      <c r="CF559" s="432"/>
      <c r="CG559" s="432"/>
      <c r="CH559" s="432"/>
      <c r="CI559" s="432"/>
      <c r="CJ559" s="432"/>
      <c r="CK559" s="432"/>
      <c r="CL559" s="432"/>
      <c r="CM559" s="432"/>
      <c r="CN559" s="432"/>
      <c r="CO559" s="432"/>
      <c r="CP559" s="432"/>
      <c r="CQ559" s="432"/>
      <c r="CR559" s="432"/>
      <c r="CS559" s="432"/>
      <c r="CT559" s="432"/>
      <c r="CU559" s="432"/>
      <c r="CV559" s="432"/>
      <c r="CW559" s="432"/>
      <c r="CX559" s="432"/>
      <c r="CY559" s="432"/>
      <c r="CZ559" s="432"/>
      <c r="DA559" s="432"/>
      <c r="DB559" s="432"/>
      <c r="DC559" s="432"/>
      <c r="DD559" s="432"/>
      <c r="DE559" s="432"/>
      <c r="DF559" s="432"/>
      <c r="DG559" s="432"/>
      <c r="DH559" s="432"/>
      <c r="DI559" s="432"/>
      <c r="DJ559" s="432"/>
      <c r="DK559" s="432"/>
      <c r="DL559" s="432"/>
      <c r="DM559" s="432"/>
      <c r="DN559" s="432"/>
      <c r="DO559" s="432"/>
      <c r="DP559" s="432"/>
      <c r="DQ559" s="432"/>
      <c r="DR559" s="432"/>
      <c r="DS559" s="432"/>
      <c r="DT559" s="432"/>
      <c r="DU559" s="432"/>
      <c r="DV559" s="432"/>
      <c r="DW559" s="432"/>
      <c r="DX559" s="432"/>
      <c r="DY559" s="432"/>
      <c r="DZ559" s="432"/>
      <c r="EA559" s="432"/>
      <c r="EB559" s="432"/>
      <c r="EC559" s="432"/>
      <c r="ED559" s="432"/>
      <c r="EE559" s="432"/>
      <c r="EF559" s="432"/>
      <c r="EG559" s="432"/>
      <c r="EH559" s="432"/>
      <c r="EI559" s="432"/>
      <c r="EJ559" s="432"/>
      <c r="EK559" s="432"/>
      <c r="EL559" s="432"/>
      <c r="EM559" s="432"/>
      <c r="EN559" s="432"/>
      <c r="EO559" s="432"/>
      <c r="EP559" s="432"/>
      <c r="EQ559" s="432"/>
      <c r="ER559" s="432"/>
      <c r="ES559" s="432"/>
      <c r="ET559" s="432"/>
      <c r="EU559" s="432"/>
      <c r="EV559" s="432"/>
      <c r="EW559" s="432"/>
      <c r="EX559" s="432"/>
      <c r="EY559" s="432"/>
      <c r="EZ559" s="432"/>
      <c r="FA559" s="432"/>
      <c r="FB559" s="432"/>
      <c r="FC559" s="432"/>
      <c r="FD559" s="432"/>
      <c r="FE559" s="432"/>
      <c r="FF559" s="432"/>
      <c r="FG559" s="432"/>
      <c r="FH559" s="432"/>
      <c r="FI559" s="432"/>
      <c r="FJ559" s="432"/>
      <c r="FK559" s="432"/>
      <c r="FL559" s="432"/>
      <c r="FM559" s="432"/>
      <c r="FN559" s="432"/>
      <c r="FO559" s="432"/>
      <c r="FP559" s="432"/>
      <c r="FQ559" s="432"/>
      <c r="FR559" s="432"/>
      <c r="FS559" s="432"/>
      <c r="FT559" s="432"/>
      <c r="FU559" s="432"/>
      <c r="FV559" s="432"/>
      <c r="FW559" s="432"/>
      <c r="FX559" s="432"/>
      <c r="FY559" s="432"/>
      <c r="FZ559" s="432"/>
      <c r="GA559" s="432"/>
      <c r="GB559" s="432"/>
      <c r="GC559" s="432"/>
      <c r="GD559" s="432"/>
      <c r="GE559" s="432"/>
      <c r="GF559" s="432"/>
      <c r="GG559" s="432"/>
      <c r="GH559" s="432"/>
      <c r="GI559" s="432"/>
      <c r="GJ559" s="432"/>
      <c r="GK559" s="432"/>
      <c r="GL559" s="432"/>
      <c r="GM559" s="432"/>
      <c r="GN559" s="432"/>
      <c r="GO559" s="432"/>
      <c r="GP559" s="432"/>
      <c r="GQ559" s="432"/>
      <c r="GR559" s="432"/>
      <c r="GS559" s="432"/>
      <c r="GT559" s="432"/>
      <c r="GU559" s="432"/>
      <c r="GV559" s="432"/>
      <c r="GW559" s="432"/>
      <c r="GX559" s="432"/>
    </row>
    <row r="560" spans="1:206" hidden="1">
      <c r="A560" s="121" t="str">
        <f t="shared" si="103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436"/>
      <c r="R560" s="436"/>
      <c r="S560" s="438"/>
      <c r="T560" s="436"/>
      <c r="U560" s="436"/>
      <c r="V560" s="436"/>
    </row>
    <row r="561" spans="1:206" hidden="1">
      <c r="A561" s="121" t="str">
        <f t="shared" si="103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4">O561+P561</f>
        <v>0</v>
      </c>
      <c r="O561" s="182"/>
      <c r="P561" s="182"/>
      <c r="Q561" s="436"/>
      <c r="R561" s="436"/>
      <c r="S561" s="438"/>
      <c r="T561" s="436"/>
      <c r="U561" s="436"/>
      <c r="V561" s="436"/>
    </row>
    <row r="562" spans="1:206" ht="28.5" hidden="1" customHeight="1">
      <c r="A562" s="121" t="str">
        <f t="shared" si="103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4"/>
        <v>0</v>
      </c>
      <c r="O562" s="182"/>
      <c r="P562" s="182"/>
      <c r="Q562" s="436"/>
      <c r="R562" s="436"/>
      <c r="S562" s="438"/>
      <c r="T562" s="436"/>
      <c r="U562" s="436"/>
      <c r="V562" s="436"/>
    </row>
    <row r="563" spans="1:206" s="155" customFormat="1" ht="20.25" hidden="1" customHeight="1">
      <c r="A563" s="121" t="str">
        <f t="shared" ref="A563:A564" si="115">CONCATENATE(B563,C563,D563,E563,F563,G563)</f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4"/>
        <v>0</v>
      </c>
      <c r="O563" s="302"/>
      <c r="P563" s="302"/>
      <c r="Q563" s="436"/>
      <c r="R563" s="436"/>
      <c r="S563" s="438"/>
      <c r="T563" s="436"/>
      <c r="U563" s="436"/>
      <c r="V563" s="436"/>
      <c r="W563" s="432"/>
      <c r="X563" s="432"/>
      <c r="Y563" s="432"/>
      <c r="Z563" s="432"/>
      <c r="AA563" s="432"/>
      <c r="AB563" s="432"/>
      <c r="AC563" s="432"/>
      <c r="AD563" s="432"/>
      <c r="AE563" s="432"/>
      <c r="AF563" s="432"/>
      <c r="AG563" s="432"/>
      <c r="AH563" s="432"/>
      <c r="AI563" s="432"/>
      <c r="AJ563" s="432"/>
      <c r="AK563" s="432"/>
      <c r="AL563" s="432"/>
      <c r="AM563" s="432"/>
      <c r="AN563" s="432"/>
      <c r="AO563" s="432"/>
      <c r="AP563" s="432"/>
      <c r="AQ563" s="432"/>
      <c r="AR563" s="432"/>
      <c r="AS563" s="432"/>
      <c r="AT563" s="432"/>
      <c r="AU563" s="432"/>
      <c r="AV563" s="432"/>
      <c r="AW563" s="432"/>
      <c r="AX563" s="432"/>
      <c r="AY563" s="432"/>
      <c r="AZ563" s="432"/>
      <c r="BA563" s="432"/>
      <c r="BB563" s="432"/>
      <c r="BC563" s="432"/>
      <c r="BD563" s="432"/>
      <c r="BE563" s="432"/>
      <c r="BF563" s="432"/>
      <c r="BG563" s="432"/>
      <c r="BH563" s="432"/>
      <c r="BI563" s="432"/>
      <c r="BJ563" s="432"/>
      <c r="BK563" s="432"/>
      <c r="BL563" s="432"/>
      <c r="BM563" s="432"/>
      <c r="BN563" s="432"/>
      <c r="BO563" s="432"/>
      <c r="BP563" s="432"/>
      <c r="BQ563" s="432"/>
      <c r="BR563" s="432"/>
      <c r="BS563" s="432"/>
      <c r="BT563" s="432"/>
      <c r="BU563" s="432"/>
      <c r="BV563" s="432"/>
      <c r="BW563" s="432"/>
      <c r="BX563" s="432"/>
      <c r="BY563" s="432"/>
      <c r="BZ563" s="432"/>
      <c r="CA563" s="432"/>
      <c r="CB563" s="432"/>
      <c r="CC563" s="432"/>
      <c r="CD563" s="432"/>
      <c r="CE563" s="432"/>
      <c r="CF563" s="432"/>
      <c r="CG563" s="432"/>
      <c r="CH563" s="432"/>
      <c r="CI563" s="432"/>
      <c r="CJ563" s="432"/>
      <c r="CK563" s="432"/>
      <c r="CL563" s="432"/>
      <c r="CM563" s="432"/>
      <c r="CN563" s="432"/>
      <c r="CO563" s="432"/>
      <c r="CP563" s="432"/>
      <c r="CQ563" s="432"/>
      <c r="CR563" s="432"/>
      <c r="CS563" s="432"/>
      <c r="CT563" s="432"/>
      <c r="CU563" s="432"/>
      <c r="CV563" s="432"/>
      <c r="CW563" s="432"/>
      <c r="CX563" s="432"/>
      <c r="CY563" s="432"/>
      <c r="CZ563" s="432"/>
      <c r="DA563" s="432"/>
      <c r="DB563" s="432"/>
      <c r="DC563" s="432"/>
      <c r="DD563" s="432"/>
      <c r="DE563" s="432"/>
      <c r="DF563" s="432"/>
      <c r="DG563" s="432"/>
      <c r="DH563" s="432"/>
      <c r="DI563" s="432"/>
      <c r="DJ563" s="432"/>
      <c r="DK563" s="432"/>
      <c r="DL563" s="432"/>
      <c r="DM563" s="432"/>
      <c r="DN563" s="432"/>
      <c r="DO563" s="432"/>
      <c r="DP563" s="432"/>
      <c r="DQ563" s="432"/>
      <c r="DR563" s="432"/>
      <c r="DS563" s="432"/>
      <c r="DT563" s="432"/>
      <c r="DU563" s="432"/>
      <c r="DV563" s="432"/>
      <c r="DW563" s="432"/>
      <c r="DX563" s="432"/>
      <c r="DY563" s="432"/>
      <c r="DZ563" s="432"/>
      <c r="EA563" s="432"/>
      <c r="EB563" s="432"/>
      <c r="EC563" s="432"/>
      <c r="ED563" s="432"/>
      <c r="EE563" s="432"/>
      <c r="EF563" s="432"/>
      <c r="EG563" s="432"/>
      <c r="EH563" s="432"/>
      <c r="EI563" s="432"/>
      <c r="EJ563" s="432"/>
      <c r="EK563" s="432"/>
      <c r="EL563" s="432"/>
      <c r="EM563" s="432"/>
      <c r="EN563" s="432"/>
      <c r="EO563" s="432"/>
      <c r="EP563" s="432"/>
      <c r="EQ563" s="432"/>
      <c r="ER563" s="432"/>
      <c r="ES563" s="432"/>
      <c r="ET563" s="432"/>
      <c r="EU563" s="432"/>
      <c r="EV563" s="432"/>
      <c r="EW563" s="432"/>
      <c r="EX563" s="432"/>
      <c r="EY563" s="432"/>
      <c r="EZ563" s="432"/>
      <c r="FA563" s="432"/>
      <c r="FB563" s="432"/>
      <c r="FC563" s="432"/>
      <c r="FD563" s="432"/>
      <c r="FE563" s="432"/>
      <c r="FF563" s="432"/>
      <c r="FG563" s="432"/>
      <c r="FH563" s="432"/>
      <c r="FI563" s="432"/>
      <c r="FJ563" s="432"/>
      <c r="FK563" s="432"/>
      <c r="FL563" s="432"/>
      <c r="FM563" s="432"/>
      <c r="FN563" s="432"/>
      <c r="FO563" s="432"/>
      <c r="FP563" s="432"/>
      <c r="FQ563" s="432"/>
      <c r="FR563" s="432"/>
      <c r="FS563" s="432"/>
      <c r="FT563" s="432"/>
      <c r="FU563" s="432"/>
      <c r="FV563" s="432"/>
      <c r="FW563" s="432"/>
      <c r="FX563" s="432"/>
      <c r="FY563" s="432"/>
      <c r="FZ563" s="432"/>
      <c r="GA563" s="432"/>
      <c r="GB563" s="432"/>
      <c r="GC563" s="432"/>
      <c r="GD563" s="432"/>
      <c r="GE563" s="432"/>
      <c r="GF563" s="432"/>
      <c r="GG563" s="432"/>
      <c r="GH563" s="432"/>
      <c r="GI563" s="432"/>
      <c r="GJ563" s="432"/>
      <c r="GK563" s="432"/>
      <c r="GL563" s="432"/>
      <c r="GM563" s="432"/>
      <c r="GN563" s="432"/>
      <c r="GO563" s="432"/>
      <c r="GP563" s="432"/>
      <c r="GQ563" s="432"/>
      <c r="GR563" s="432"/>
      <c r="GS563" s="432"/>
      <c r="GT563" s="432"/>
      <c r="GU563" s="432"/>
      <c r="GV563" s="432"/>
      <c r="GW563" s="432"/>
      <c r="GX563" s="432"/>
    </row>
    <row r="564" spans="1:206" hidden="1">
      <c r="A564" s="121" t="str">
        <f t="shared" si="115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4"/>
        <v>0</v>
      </c>
      <c r="O564" s="182"/>
      <c r="P564" s="182"/>
      <c r="Q564" s="436"/>
      <c r="R564" s="436"/>
      <c r="S564" s="438"/>
      <c r="T564" s="436"/>
      <c r="U564" s="436"/>
      <c r="V564" s="436"/>
    </row>
    <row r="565" spans="1:206" hidden="1">
      <c r="A565" s="121" t="str">
        <f t="shared" si="103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436"/>
      <c r="R565" s="436"/>
      <c r="S565" s="438"/>
      <c r="T565" s="436"/>
      <c r="U565" s="436"/>
      <c r="V565" s="436"/>
    </row>
    <row r="566" spans="1:206" s="114" customFormat="1" hidden="1">
      <c r="A566" s="121" t="str">
        <f t="shared" si="103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436"/>
      <c r="R566" s="436"/>
      <c r="S566" s="438"/>
      <c r="T566" s="436"/>
      <c r="U566" s="436"/>
      <c r="V566" s="436"/>
      <c r="W566" s="432"/>
      <c r="X566" s="432"/>
      <c r="Y566" s="432"/>
      <c r="Z566" s="432"/>
      <c r="AA566" s="432"/>
      <c r="AB566" s="432"/>
      <c r="AC566" s="432"/>
      <c r="AD566" s="432"/>
      <c r="AE566" s="432"/>
      <c r="AF566" s="432"/>
      <c r="AG566" s="432"/>
      <c r="AH566" s="432"/>
      <c r="AI566" s="432"/>
      <c r="AJ566" s="432"/>
      <c r="AK566" s="432"/>
      <c r="AL566" s="432"/>
      <c r="AM566" s="432"/>
      <c r="AN566" s="432"/>
      <c r="AO566" s="432"/>
      <c r="AP566" s="432"/>
      <c r="AQ566" s="432"/>
      <c r="AR566" s="432"/>
      <c r="AS566" s="432"/>
      <c r="AT566" s="432"/>
      <c r="AU566" s="432"/>
      <c r="AV566" s="432"/>
      <c r="AW566" s="432"/>
      <c r="AX566" s="432"/>
      <c r="AY566" s="432"/>
      <c r="AZ566" s="432"/>
      <c r="BA566" s="432"/>
      <c r="BB566" s="432"/>
      <c r="BC566" s="432"/>
      <c r="BD566" s="432"/>
      <c r="BE566" s="432"/>
      <c r="BF566" s="432"/>
      <c r="BG566" s="432"/>
      <c r="BH566" s="432"/>
      <c r="BI566" s="432"/>
      <c r="BJ566" s="432"/>
      <c r="BK566" s="432"/>
      <c r="BL566" s="432"/>
      <c r="BM566" s="432"/>
      <c r="BN566" s="432"/>
      <c r="BO566" s="432"/>
      <c r="BP566" s="432"/>
      <c r="BQ566" s="432"/>
      <c r="BR566" s="432"/>
      <c r="BS566" s="432"/>
      <c r="BT566" s="432"/>
      <c r="BU566" s="432"/>
      <c r="BV566" s="432"/>
      <c r="BW566" s="432"/>
      <c r="BX566" s="432"/>
      <c r="BY566" s="432"/>
      <c r="BZ566" s="432"/>
      <c r="CA566" s="432"/>
      <c r="CB566" s="432"/>
      <c r="CC566" s="432"/>
      <c r="CD566" s="432"/>
      <c r="CE566" s="432"/>
      <c r="CF566" s="432"/>
      <c r="CG566" s="432"/>
      <c r="CH566" s="432"/>
      <c r="CI566" s="432"/>
      <c r="CJ566" s="432"/>
      <c r="CK566" s="432"/>
      <c r="CL566" s="432"/>
      <c r="CM566" s="432"/>
      <c r="CN566" s="432"/>
      <c r="CO566" s="432"/>
      <c r="CP566" s="432"/>
      <c r="CQ566" s="432"/>
      <c r="CR566" s="432"/>
      <c r="CS566" s="432"/>
      <c r="CT566" s="432"/>
      <c r="CU566" s="432"/>
      <c r="CV566" s="432"/>
      <c r="CW566" s="432"/>
      <c r="CX566" s="432"/>
      <c r="CY566" s="432"/>
      <c r="CZ566" s="432"/>
      <c r="DA566" s="432"/>
      <c r="DB566" s="432"/>
      <c r="DC566" s="432"/>
      <c r="DD566" s="432"/>
      <c r="DE566" s="432"/>
      <c r="DF566" s="432"/>
      <c r="DG566" s="432"/>
      <c r="DH566" s="432"/>
      <c r="DI566" s="432"/>
      <c r="DJ566" s="432"/>
      <c r="DK566" s="432"/>
      <c r="DL566" s="432"/>
      <c r="DM566" s="432"/>
      <c r="DN566" s="432"/>
      <c r="DO566" s="432"/>
      <c r="DP566" s="432"/>
      <c r="DQ566" s="432"/>
      <c r="DR566" s="432"/>
      <c r="DS566" s="432"/>
      <c r="DT566" s="432"/>
      <c r="DU566" s="432"/>
      <c r="DV566" s="432"/>
      <c r="DW566" s="432"/>
      <c r="DX566" s="432"/>
      <c r="DY566" s="432"/>
      <c r="DZ566" s="432"/>
      <c r="EA566" s="432"/>
      <c r="EB566" s="432"/>
      <c r="EC566" s="432"/>
      <c r="ED566" s="432"/>
      <c r="EE566" s="432"/>
      <c r="EF566" s="432"/>
      <c r="EG566" s="432"/>
      <c r="EH566" s="432"/>
      <c r="EI566" s="432"/>
      <c r="EJ566" s="432"/>
      <c r="EK566" s="432"/>
      <c r="EL566" s="432"/>
      <c r="EM566" s="432"/>
      <c r="EN566" s="432"/>
      <c r="EO566" s="432"/>
      <c r="EP566" s="432"/>
      <c r="EQ566" s="432"/>
      <c r="ER566" s="432"/>
      <c r="ES566" s="432"/>
      <c r="ET566" s="432"/>
      <c r="EU566" s="432"/>
      <c r="EV566" s="432"/>
      <c r="EW566" s="432"/>
      <c r="EX566" s="432"/>
      <c r="EY566" s="432"/>
      <c r="EZ566" s="432"/>
      <c r="FA566" s="432"/>
      <c r="FB566" s="432"/>
      <c r="FC566" s="432"/>
      <c r="FD566" s="432"/>
      <c r="FE566" s="432"/>
      <c r="FF566" s="432"/>
      <c r="FG566" s="432"/>
      <c r="FH566" s="432"/>
      <c r="FI566" s="432"/>
      <c r="FJ566" s="432"/>
      <c r="FK566" s="432"/>
      <c r="FL566" s="432"/>
      <c r="FM566" s="432"/>
      <c r="FN566" s="432"/>
      <c r="FO566" s="432"/>
      <c r="FP566" s="432"/>
      <c r="FQ566" s="432"/>
      <c r="FR566" s="432"/>
      <c r="FS566" s="432"/>
      <c r="FT566" s="432"/>
      <c r="FU566" s="432"/>
      <c r="FV566" s="432"/>
      <c r="FW566" s="432"/>
      <c r="FX566" s="432"/>
      <c r="FY566" s="432"/>
      <c r="FZ566" s="432"/>
      <c r="GA566" s="432"/>
      <c r="GB566" s="432"/>
      <c r="GC566" s="432"/>
      <c r="GD566" s="432"/>
      <c r="GE566" s="432"/>
      <c r="GF566" s="432"/>
      <c r="GG566" s="432"/>
      <c r="GH566" s="432"/>
      <c r="GI566" s="432"/>
      <c r="GJ566" s="432"/>
      <c r="GK566" s="432"/>
      <c r="GL566" s="432"/>
      <c r="GM566" s="432"/>
      <c r="GN566" s="432"/>
      <c r="GO566" s="432"/>
      <c r="GP566" s="432"/>
      <c r="GQ566" s="432"/>
      <c r="GR566" s="432"/>
      <c r="GS566" s="432"/>
      <c r="GT566" s="432"/>
      <c r="GU566" s="432"/>
      <c r="GV566" s="432"/>
      <c r="GW566" s="432"/>
      <c r="GX566" s="432"/>
    </row>
    <row r="567" spans="1:206" hidden="1">
      <c r="A567" s="121" t="str">
        <f t="shared" si="103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743</v>
      </c>
      <c r="I567" s="151" t="s">
        <v>185</v>
      </c>
      <c r="J567" s="152">
        <v>4</v>
      </c>
      <c r="K567" s="152">
        <v>1</v>
      </c>
      <c r="L567" s="153" t="s">
        <v>744</v>
      </c>
      <c r="M567" s="154"/>
      <c r="N567" s="191">
        <f t="shared" ref="N567" si="116">+N569</f>
        <v>0</v>
      </c>
      <c r="O567" s="191">
        <f>+O569</f>
        <v>0</v>
      </c>
      <c r="P567" s="191">
        <f>+P569</f>
        <v>0</v>
      </c>
      <c r="Q567" s="436"/>
      <c r="R567" s="436"/>
      <c r="S567" s="438"/>
      <c r="T567" s="436"/>
      <c r="U567" s="436"/>
      <c r="V567" s="436"/>
    </row>
    <row r="568" spans="1:206" hidden="1">
      <c r="A568" s="121" t="str">
        <f t="shared" si="103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436"/>
      <c r="R568" s="436"/>
      <c r="S568" s="438"/>
      <c r="T568" s="436"/>
      <c r="U568" s="436"/>
      <c r="V568" s="436"/>
    </row>
    <row r="569" spans="1:206" hidden="1">
      <c r="A569" s="121" t="str">
        <f t="shared" si="103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745</v>
      </c>
      <c r="M569" s="27"/>
      <c r="N569" s="196">
        <f>SUM(N570:N571)</f>
        <v>0</v>
      </c>
      <c r="O569" s="196">
        <f t="shared" ref="O569:P569" si="117">SUM(O570:O571)</f>
        <v>0</v>
      </c>
      <c r="P569" s="196">
        <f t="shared" si="117"/>
        <v>0</v>
      </c>
      <c r="Q569" s="436"/>
      <c r="R569" s="436"/>
      <c r="S569" s="438"/>
      <c r="T569" s="436"/>
      <c r="U569" s="436"/>
      <c r="V569" s="436"/>
    </row>
    <row r="570" spans="1:206" ht="16.5" hidden="1">
      <c r="A570" s="121" t="str">
        <f t="shared" si="103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8">O570+P570</f>
        <v>0</v>
      </c>
      <c r="O570" s="302"/>
      <c r="P570" s="302"/>
      <c r="Q570" s="436"/>
      <c r="R570" s="436"/>
      <c r="S570" s="438"/>
      <c r="T570" s="436"/>
      <c r="U570" s="436"/>
      <c r="V570" s="436"/>
    </row>
    <row r="571" spans="1:206" ht="25.5" hidden="1">
      <c r="A571" s="121" t="str">
        <f t="shared" si="103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8"/>
        <v>0</v>
      </c>
      <c r="O571" s="182"/>
      <c r="P571" s="182"/>
      <c r="Q571" s="436"/>
      <c r="R571" s="436"/>
      <c r="S571" s="438"/>
      <c r="T571" s="436"/>
      <c r="U571" s="436"/>
      <c r="V571" s="436"/>
    </row>
    <row r="572" spans="1:206" hidden="1">
      <c r="A572" s="121" t="str">
        <f t="shared" si="103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436"/>
      <c r="R572" s="436"/>
      <c r="S572" s="438"/>
      <c r="T572" s="436"/>
      <c r="U572" s="436"/>
      <c r="V572" s="436"/>
    </row>
    <row r="573" spans="1:206" hidden="1">
      <c r="A573" s="121" t="str">
        <f t="shared" si="103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436"/>
      <c r="R573" s="436"/>
      <c r="S573" s="438"/>
      <c r="T573" s="436"/>
      <c r="U573" s="436"/>
      <c r="V573" s="436"/>
    </row>
    <row r="574" spans="1:206" hidden="1">
      <c r="A574" s="121" t="str">
        <f t="shared" si="103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56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436"/>
      <c r="R574" s="436"/>
      <c r="S574" s="438"/>
      <c r="T574" s="436"/>
      <c r="U574" s="436"/>
      <c r="V574" s="436"/>
    </row>
    <row r="575" spans="1:206" s="169" customFormat="1" hidden="1">
      <c r="A575" s="121" t="str">
        <f t="shared" si="103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436"/>
      <c r="R575" s="436"/>
      <c r="S575" s="438"/>
      <c r="T575" s="436"/>
      <c r="U575" s="436"/>
      <c r="V575" s="436"/>
      <c r="W575" s="432"/>
      <c r="X575" s="432"/>
      <c r="Y575" s="432"/>
      <c r="Z575" s="432"/>
      <c r="AA575" s="432"/>
      <c r="AB575" s="432"/>
      <c r="AC575" s="432"/>
      <c r="AD575" s="432"/>
      <c r="AE575" s="432"/>
      <c r="AF575" s="432"/>
      <c r="AG575" s="432"/>
      <c r="AH575" s="432"/>
      <c r="AI575" s="432"/>
      <c r="AJ575" s="432"/>
      <c r="AK575" s="432"/>
      <c r="AL575" s="432"/>
      <c r="AM575" s="432"/>
      <c r="AN575" s="432"/>
      <c r="AO575" s="432"/>
      <c r="AP575" s="432"/>
      <c r="AQ575" s="432"/>
      <c r="AR575" s="432"/>
      <c r="AS575" s="432"/>
      <c r="AT575" s="432"/>
      <c r="AU575" s="432"/>
      <c r="AV575" s="432"/>
      <c r="AW575" s="432"/>
      <c r="AX575" s="432"/>
      <c r="AY575" s="432"/>
      <c r="AZ575" s="432"/>
      <c r="BA575" s="432"/>
      <c r="BB575" s="432"/>
      <c r="BC575" s="432"/>
      <c r="BD575" s="432"/>
      <c r="BE575" s="432"/>
      <c r="BF575" s="432"/>
      <c r="BG575" s="432"/>
      <c r="BH575" s="432"/>
      <c r="BI575" s="432"/>
      <c r="BJ575" s="432"/>
      <c r="BK575" s="432"/>
      <c r="BL575" s="432"/>
      <c r="BM575" s="432"/>
      <c r="BN575" s="432"/>
      <c r="BO575" s="432"/>
      <c r="BP575" s="432"/>
      <c r="BQ575" s="432"/>
      <c r="BR575" s="432"/>
      <c r="BS575" s="432"/>
      <c r="BT575" s="432"/>
      <c r="BU575" s="432"/>
      <c r="BV575" s="432"/>
      <c r="BW575" s="432"/>
      <c r="BX575" s="432"/>
      <c r="BY575" s="432"/>
      <c r="BZ575" s="432"/>
      <c r="CA575" s="432"/>
      <c r="CB575" s="432"/>
      <c r="CC575" s="432"/>
      <c r="CD575" s="432"/>
      <c r="CE575" s="432"/>
      <c r="CF575" s="432"/>
      <c r="CG575" s="432"/>
      <c r="CH575" s="432"/>
      <c r="CI575" s="432"/>
      <c r="CJ575" s="432"/>
      <c r="CK575" s="432"/>
      <c r="CL575" s="432"/>
      <c r="CM575" s="432"/>
      <c r="CN575" s="432"/>
      <c r="CO575" s="432"/>
      <c r="CP575" s="432"/>
      <c r="CQ575" s="432"/>
      <c r="CR575" s="432"/>
      <c r="CS575" s="432"/>
      <c r="CT575" s="432"/>
      <c r="CU575" s="432"/>
      <c r="CV575" s="432"/>
      <c r="CW575" s="432"/>
      <c r="CX575" s="432"/>
      <c r="CY575" s="432"/>
      <c r="CZ575" s="432"/>
      <c r="DA575" s="432"/>
      <c r="DB575" s="432"/>
      <c r="DC575" s="432"/>
      <c r="DD575" s="432"/>
      <c r="DE575" s="432"/>
      <c r="DF575" s="432"/>
      <c r="DG575" s="432"/>
      <c r="DH575" s="432"/>
      <c r="DI575" s="432"/>
      <c r="DJ575" s="432"/>
      <c r="DK575" s="432"/>
      <c r="DL575" s="432"/>
      <c r="DM575" s="432"/>
      <c r="DN575" s="432"/>
      <c r="DO575" s="432"/>
      <c r="DP575" s="432"/>
      <c r="DQ575" s="432"/>
      <c r="DR575" s="432"/>
      <c r="DS575" s="432"/>
      <c r="DT575" s="432"/>
      <c r="DU575" s="432"/>
      <c r="DV575" s="432"/>
      <c r="DW575" s="432"/>
      <c r="DX575" s="432"/>
      <c r="DY575" s="432"/>
      <c r="DZ575" s="432"/>
      <c r="EA575" s="432"/>
      <c r="EB575" s="432"/>
      <c r="EC575" s="432"/>
      <c r="ED575" s="432"/>
      <c r="EE575" s="432"/>
      <c r="EF575" s="432"/>
      <c r="EG575" s="432"/>
      <c r="EH575" s="432"/>
      <c r="EI575" s="432"/>
      <c r="EJ575" s="432"/>
      <c r="EK575" s="432"/>
      <c r="EL575" s="432"/>
      <c r="EM575" s="432"/>
      <c r="EN575" s="432"/>
      <c r="EO575" s="432"/>
      <c r="EP575" s="432"/>
      <c r="EQ575" s="432"/>
      <c r="ER575" s="432"/>
      <c r="ES575" s="432"/>
      <c r="ET575" s="432"/>
      <c r="EU575" s="432"/>
      <c r="EV575" s="432"/>
      <c r="EW575" s="432"/>
      <c r="EX575" s="432"/>
      <c r="EY575" s="432"/>
      <c r="EZ575" s="432"/>
      <c r="FA575" s="432"/>
      <c r="FB575" s="432"/>
      <c r="FC575" s="432"/>
      <c r="FD575" s="432"/>
      <c r="FE575" s="432"/>
      <c r="FF575" s="432"/>
      <c r="FG575" s="432"/>
      <c r="FH575" s="432"/>
      <c r="FI575" s="432"/>
      <c r="FJ575" s="432"/>
      <c r="FK575" s="432"/>
      <c r="FL575" s="432"/>
      <c r="FM575" s="432"/>
      <c r="FN575" s="432"/>
      <c r="FO575" s="432"/>
      <c r="FP575" s="432"/>
      <c r="FQ575" s="432"/>
      <c r="FR575" s="432"/>
      <c r="FS575" s="432"/>
      <c r="FT575" s="432"/>
      <c r="FU575" s="432"/>
      <c r="FV575" s="432"/>
      <c r="FW575" s="432"/>
      <c r="FX575" s="432"/>
      <c r="FY575" s="432"/>
      <c r="FZ575" s="432"/>
      <c r="GA575" s="432"/>
      <c r="GB575" s="432"/>
      <c r="GC575" s="432"/>
      <c r="GD575" s="432"/>
      <c r="GE575" s="432"/>
      <c r="GF575" s="432"/>
      <c r="GG575" s="432"/>
      <c r="GH575" s="432"/>
      <c r="GI575" s="432"/>
      <c r="GJ575" s="432"/>
      <c r="GK575" s="432"/>
      <c r="GL575" s="432"/>
      <c r="GM575" s="432"/>
      <c r="GN575" s="432"/>
      <c r="GO575" s="432"/>
      <c r="GP575" s="432"/>
      <c r="GQ575" s="432"/>
      <c r="GR575" s="432"/>
      <c r="GS575" s="432"/>
      <c r="GT575" s="432"/>
      <c r="GU575" s="432"/>
      <c r="GV575" s="432"/>
      <c r="GW575" s="432"/>
      <c r="GX575" s="432"/>
    </row>
    <row r="576" spans="1:206" hidden="1">
      <c r="A576" s="121" t="str">
        <f t="shared" ref="A576:A610" si="119">CONCATENATE(B576,C576,D576,E576,F576,G576)</f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436"/>
      <c r="R576" s="436"/>
      <c r="S576" s="438"/>
      <c r="T576" s="436"/>
      <c r="U576" s="436"/>
      <c r="V576" s="436"/>
    </row>
    <row r="577" spans="1:206" s="155" customFormat="1" hidden="1">
      <c r="A577" s="121" t="str">
        <f t="shared" si="119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436"/>
      <c r="R577" s="436"/>
      <c r="S577" s="438"/>
      <c r="T577" s="436"/>
      <c r="U577" s="436"/>
      <c r="V577" s="436"/>
      <c r="W577" s="432"/>
      <c r="X577" s="432"/>
      <c r="Y577" s="432"/>
      <c r="Z577" s="432"/>
      <c r="AA577" s="432"/>
      <c r="AB577" s="432"/>
      <c r="AC577" s="432"/>
      <c r="AD577" s="432"/>
      <c r="AE577" s="432"/>
      <c r="AF577" s="432"/>
      <c r="AG577" s="432"/>
      <c r="AH577" s="432"/>
      <c r="AI577" s="432"/>
      <c r="AJ577" s="432"/>
      <c r="AK577" s="432"/>
      <c r="AL577" s="432"/>
      <c r="AM577" s="432"/>
      <c r="AN577" s="432"/>
      <c r="AO577" s="432"/>
      <c r="AP577" s="432"/>
      <c r="AQ577" s="432"/>
      <c r="AR577" s="432"/>
      <c r="AS577" s="432"/>
      <c r="AT577" s="432"/>
      <c r="AU577" s="432"/>
      <c r="AV577" s="432"/>
      <c r="AW577" s="432"/>
      <c r="AX577" s="432"/>
      <c r="AY577" s="432"/>
      <c r="AZ577" s="432"/>
      <c r="BA577" s="432"/>
      <c r="BB577" s="432"/>
      <c r="BC577" s="432"/>
      <c r="BD577" s="432"/>
      <c r="BE577" s="432"/>
      <c r="BF577" s="432"/>
      <c r="BG577" s="432"/>
      <c r="BH577" s="432"/>
      <c r="BI577" s="432"/>
      <c r="BJ577" s="432"/>
      <c r="BK577" s="432"/>
      <c r="BL577" s="432"/>
      <c r="BM577" s="432"/>
      <c r="BN577" s="432"/>
      <c r="BO577" s="432"/>
      <c r="BP577" s="432"/>
      <c r="BQ577" s="432"/>
      <c r="BR577" s="432"/>
      <c r="BS577" s="432"/>
      <c r="BT577" s="432"/>
      <c r="BU577" s="432"/>
      <c r="BV577" s="432"/>
      <c r="BW577" s="432"/>
      <c r="BX577" s="432"/>
      <c r="BY577" s="432"/>
      <c r="BZ577" s="432"/>
      <c r="CA577" s="432"/>
      <c r="CB577" s="432"/>
      <c r="CC577" s="432"/>
      <c r="CD577" s="432"/>
      <c r="CE577" s="432"/>
      <c r="CF577" s="432"/>
      <c r="CG577" s="432"/>
      <c r="CH577" s="432"/>
      <c r="CI577" s="432"/>
      <c r="CJ577" s="432"/>
      <c r="CK577" s="432"/>
      <c r="CL577" s="432"/>
      <c r="CM577" s="432"/>
      <c r="CN577" s="432"/>
      <c r="CO577" s="432"/>
      <c r="CP577" s="432"/>
      <c r="CQ577" s="432"/>
      <c r="CR577" s="432"/>
      <c r="CS577" s="432"/>
      <c r="CT577" s="432"/>
      <c r="CU577" s="432"/>
      <c r="CV577" s="432"/>
      <c r="CW577" s="432"/>
      <c r="CX577" s="432"/>
      <c r="CY577" s="432"/>
      <c r="CZ577" s="432"/>
      <c r="DA577" s="432"/>
      <c r="DB577" s="432"/>
      <c r="DC577" s="432"/>
      <c r="DD577" s="432"/>
      <c r="DE577" s="432"/>
      <c r="DF577" s="432"/>
      <c r="DG577" s="432"/>
      <c r="DH577" s="432"/>
      <c r="DI577" s="432"/>
      <c r="DJ577" s="432"/>
      <c r="DK577" s="432"/>
      <c r="DL577" s="432"/>
      <c r="DM577" s="432"/>
      <c r="DN577" s="432"/>
      <c r="DO577" s="432"/>
      <c r="DP577" s="432"/>
      <c r="DQ577" s="432"/>
      <c r="DR577" s="432"/>
      <c r="DS577" s="432"/>
      <c r="DT577" s="432"/>
      <c r="DU577" s="432"/>
      <c r="DV577" s="432"/>
      <c r="DW577" s="432"/>
      <c r="DX577" s="432"/>
      <c r="DY577" s="432"/>
      <c r="DZ577" s="432"/>
      <c r="EA577" s="432"/>
      <c r="EB577" s="432"/>
      <c r="EC577" s="432"/>
      <c r="ED577" s="432"/>
      <c r="EE577" s="432"/>
      <c r="EF577" s="432"/>
      <c r="EG577" s="432"/>
      <c r="EH577" s="432"/>
      <c r="EI577" s="432"/>
      <c r="EJ577" s="432"/>
      <c r="EK577" s="432"/>
      <c r="EL577" s="432"/>
      <c r="EM577" s="432"/>
      <c r="EN577" s="432"/>
      <c r="EO577" s="432"/>
      <c r="EP577" s="432"/>
      <c r="EQ577" s="432"/>
      <c r="ER577" s="432"/>
      <c r="ES577" s="432"/>
      <c r="ET577" s="432"/>
      <c r="EU577" s="432"/>
      <c r="EV577" s="432"/>
      <c r="EW577" s="432"/>
      <c r="EX577" s="432"/>
      <c r="EY577" s="432"/>
      <c r="EZ577" s="432"/>
      <c r="FA577" s="432"/>
      <c r="FB577" s="432"/>
      <c r="FC577" s="432"/>
      <c r="FD577" s="432"/>
      <c r="FE577" s="432"/>
      <c r="FF577" s="432"/>
      <c r="FG577" s="432"/>
      <c r="FH577" s="432"/>
      <c r="FI577" s="432"/>
      <c r="FJ577" s="432"/>
      <c r="FK577" s="432"/>
      <c r="FL577" s="432"/>
      <c r="FM577" s="432"/>
      <c r="FN577" s="432"/>
      <c r="FO577" s="432"/>
      <c r="FP577" s="432"/>
      <c r="FQ577" s="432"/>
      <c r="FR577" s="432"/>
      <c r="FS577" s="432"/>
      <c r="FT577" s="432"/>
      <c r="FU577" s="432"/>
      <c r="FV577" s="432"/>
      <c r="FW577" s="432"/>
      <c r="FX577" s="432"/>
      <c r="FY577" s="432"/>
      <c r="FZ577" s="432"/>
      <c r="GA577" s="432"/>
      <c r="GB577" s="432"/>
      <c r="GC577" s="432"/>
      <c r="GD577" s="432"/>
      <c r="GE577" s="432"/>
      <c r="GF577" s="432"/>
      <c r="GG577" s="432"/>
      <c r="GH577" s="432"/>
      <c r="GI577" s="432"/>
      <c r="GJ577" s="432"/>
      <c r="GK577" s="432"/>
      <c r="GL577" s="432"/>
      <c r="GM577" s="432"/>
      <c r="GN577" s="432"/>
      <c r="GO577" s="432"/>
      <c r="GP577" s="432"/>
      <c r="GQ577" s="432"/>
      <c r="GR577" s="432"/>
      <c r="GS577" s="432"/>
      <c r="GT577" s="432"/>
      <c r="GU577" s="432"/>
      <c r="GV577" s="432"/>
      <c r="GW577" s="432"/>
      <c r="GX577" s="432"/>
    </row>
    <row r="578" spans="1:206" hidden="1">
      <c r="A578" s="121" t="str">
        <f t="shared" si="119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20">+O580+O585+O589+O593+O595+O597+O599</f>
        <v>0</v>
      </c>
      <c r="P578" s="191">
        <f t="shared" si="120"/>
        <v>0</v>
      </c>
      <c r="Q578" s="436"/>
      <c r="R578" s="436"/>
      <c r="S578" s="438"/>
      <c r="T578" s="436"/>
      <c r="U578" s="436"/>
      <c r="V578" s="436"/>
    </row>
    <row r="579" spans="1:206" s="114" customFormat="1" hidden="1">
      <c r="A579" s="121" t="str">
        <f t="shared" si="119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436"/>
      <c r="R579" s="436"/>
      <c r="S579" s="438"/>
      <c r="T579" s="436"/>
      <c r="U579" s="436"/>
      <c r="V579" s="436"/>
      <c r="W579" s="432"/>
      <c r="X579" s="432"/>
      <c r="Y579" s="432"/>
      <c r="Z579" s="432"/>
      <c r="AA579" s="432"/>
      <c r="AB579" s="432"/>
      <c r="AC579" s="432"/>
      <c r="AD579" s="432"/>
      <c r="AE579" s="432"/>
      <c r="AF579" s="432"/>
      <c r="AG579" s="432"/>
      <c r="AH579" s="432"/>
      <c r="AI579" s="432"/>
      <c r="AJ579" s="432"/>
      <c r="AK579" s="432"/>
      <c r="AL579" s="432"/>
      <c r="AM579" s="432"/>
      <c r="AN579" s="432"/>
      <c r="AO579" s="432"/>
      <c r="AP579" s="432"/>
      <c r="AQ579" s="432"/>
      <c r="AR579" s="432"/>
      <c r="AS579" s="432"/>
      <c r="AT579" s="432"/>
      <c r="AU579" s="432"/>
      <c r="AV579" s="432"/>
      <c r="AW579" s="432"/>
      <c r="AX579" s="432"/>
      <c r="AY579" s="432"/>
      <c r="AZ579" s="432"/>
      <c r="BA579" s="432"/>
      <c r="BB579" s="432"/>
      <c r="BC579" s="432"/>
      <c r="BD579" s="432"/>
      <c r="BE579" s="432"/>
      <c r="BF579" s="432"/>
      <c r="BG579" s="432"/>
      <c r="BH579" s="432"/>
      <c r="BI579" s="432"/>
      <c r="BJ579" s="432"/>
      <c r="BK579" s="432"/>
      <c r="BL579" s="432"/>
      <c r="BM579" s="432"/>
      <c r="BN579" s="432"/>
      <c r="BO579" s="432"/>
      <c r="BP579" s="432"/>
      <c r="BQ579" s="432"/>
      <c r="BR579" s="432"/>
      <c r="BS579" s="432"/>
      <c r="BT579" s="432"/>
      <c r="BU579" s="432"/>
      <c r="BV579" s="432"/>
      <c r="BW579" s="432"/>
      <c r="BX579" s="432"/>
      <c r="BY579" s="432"/>
      <c r="BZ579" s="432"/>
      <c r="CA579" s="432"/>
      <c r="CB579" s="432"/>
      <c r="CC579" s="432"/>
      <c r="CD579" s="432"/>
      <c r="CE579" s="432"/>
      <c r="CF579" s="432"/>
      <c r="CG579" s="432"/>
      <c r="CH579" s="432"/>
      <c r="CI579" s="432"/>
      <c r="CJ579" s="432"/>
      <c r="CK579" s="432"/>
      <c r="CL579" s="432"/>
      <c r="CM579" s="432"/>
      <c r="CN579" s="432"/>
      <c r="CO579" s="432"/>
      <c r="CP579" s="432"/>
      <c r="CQ579" s="432"/>
      <c r="CR579" s="432"/>
      <c r="CS579" s="432"/>
      <c r="CT579" s="432"/>
      <c r="CU579" s="432"/>
      <c r="CV579" s="432"/>
      <c r="CW579" s="432"/>
      <c r="CX579" s="432"/>
      <c r="CY579" s="432"/>
      <c r="CZ579" s="432"/>
      <c r="DA579" s="432"/>
      <c r="DB579" s="432"/>
      <c r="DC579" s="432"/>
      <c r="DD579" s="432"/>
      <c r="DE579" s="432"/>
      <c r="DF579" s="432"/>
      <c r="DG579" s="432"/>
      <c r="DH579" s="432"/>
      <c r="DI579" s="432"/>
      <c r="DJ579" s="432"/>
      <c r="DK579" s="432"/>
      <c r="DL579" s="432"/>
      <c r="DM579" s="432"/>
      <c r="DN579" s="432"/>
      <c r="DO579" s="432"/>
      <c r="DP579" s="432"/>
      <c r="DQ579" s="432"/>
      <c r="DR579" s="432"/>
      <c r="DS579" s="432"/>
      <c r="DT579" s="432"/>
      <c r="DU579" s="432"/>
      <c r="DV579" s="432"/>
      <c r="DW579" s="432"/>
      <c r="DX579" s="432"/>
      <c r="DY579" s="432"/>
      <c r="DZ579" s="432"/>
      <c r="EA579" s="432"/>
      <c r="EB579" s="432"/>
      <c r="EC579" s="432"/>
      <c r="ED579" s="432"/>
      <c r="EE579" s="432"/>
      <c r="EF579" s="432"/>
      <c r="EG579" s="432"/>
      <c r="EH579" s="432"/>
      <c r="EI579" s="432"/>
      <c r="EJ579" s="432"/>
      <c r="EK579" s="432"/>
      <c r="EL579" s="432"/>
      <c r="EM579" s="432"/>
      <c r="EN579" s="432"/>
      <c r="EO579" s="432"/>
      <c r="EP579" s="432"/>
      <c r="EQ579" s="432"/>
      <c r="ER579" s="432"/>
      <c r="ES579" s="432"/>
      <c r="ET579" s="432"/>
      <c r="EU579" s="432"/>
      <c r="EV579" s="432"/>
      <c r="EW579" s="432"/>
      <c r="EX579" s="432"/>
      <c r="EY579" s="432"/>
      <c r="EZ579" s="432"/>
      <c r="FA579" s="432"/>
      <c r="FB579" s="432"/>
      <c r="FC579" s="432"/>
      <c r="FD579" s="432"/>
      <c r="FE579" s="432"/>
      <c r="FF579" s="432"/>
      <c r="FG579" s="432"/>
      <c r="FH579" s="432"/>
      <c r="FI579" s="432"/>
      <c r="FJ579" s="432"/>
      <c r="FK579" s="432"/>
      <c r="FL579" s="432"/>
      <c r="FM579" s="432"/>
      <c r="FN579" s="432"/>
      <c r="FO579" s="432"/>
      <c r="FP579" s="432"/>
      <c r="FQ579" s="432"/>
      <c r="FR579" s="432"/>
      <c r="FS579" s="432"/>
      <c r="FT579" s="432"/>
      <c r="FU579" s="432"/>
      <c r="FV579" s="432"/>
      <c r="FW579" s="432"/>
      <c r="FX579" s="432"/>
      <c r="FY579" s="432"/>
      <c r="FZ579" s="432"/>
      <c r="GA579" s="432"/>
      <c r="GB579" s="432"/>
      <c r="GC579" s="432"/>
      <c r="GD579" s="432"/>
      <c r="GE579" s="432"/>
      <c r="GF579" s="432"/>
      <c r="GG579" s="432"/>
      <c r="GH579" s="432"/>
      <c r="GI579" s="432"/>
      <c r="GJ579" s="432"/>
      <c r="GK579" s="432"/>
      <c r="GL579" s="432"/>
      <c r="GM579" s="432"/>
      <c r="GN579" s="432"/>
      <c r="GO579" s="432"/>
      <c r="GP579" s="432"/>
      <c r="GQ579" s="432"/>
      <c r="GR579" s="432"/>
      <c r="GS579" s="432"/>
      <c r="GT579" s="432"/>
      <c r="GU579" s="432"/>
      <c r="GV579" s="432"/>
      <c r="GW579" s="432"/>
      <c r="GX579" s="432"/>
    </row>
    <row r="580" spans="1:206" hidden="1">
      <c r="A580" s="121" t="str">
        <f t="shared" si="119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436"/>
      <c r="R580" s="436"/>
      <c r="S580" s="438"/>
      <c r="T580" s="436"/>
      <c r="U580" s="436"/>
      <c r="V580" s="436"/>
    </row>
    <row r="581" spans="1:206" ht="16.5" hidden="1">
      <c r="A581" s="121" t="str">
        <f t="shared" si="119"/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21">O581+P581</f>
        <v>0</v>
      </c>
      <c r="O581" s="302"/>
      <c r="P581" s="302"/>
      <c r="Q581" s="436"/>
      <c r="R581" s="436"/>
      <c r="S581" s="438"/>
      <c r="T581" s="436"/>
      <c r="U581" s="436"/>
      <c r="V581" s="436"/>
    </row>
    <row r="582" spans="1:206" ht="16.5" hidden="1">
      <c r="A582" s="121" t="str">
        <f t="shared" si="119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21"/>
        <v>0</v>
      </c>
      <c r="O582" s="302"/>
      <c r="P582" s="302"/>
      <c r="Q582" s="436"/>
      <c r="R582" s="436"/>
      <c r="S582" s="438"/>
      <c r="T582" s="436"/>
      <c r="U582" s="436"/>
      <c r="V582" s="436"/>
    </row>
    <row r="583" spans="1:206" ht="25.5" hidden="1">
      <c r="A583" s="121" t="str">
        <f t="shared" si="119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21"/>
        <v>0</v>
      </c>
      <c r="O583" s="302"/>
      <c r="P583" s="302"/>
      <c r="Q583" s="436"/>
      <c r="R583" s="436"/>
      <c r="S583" s="438"/>
      <c r="T583" s="436"/>
      <c r="U583" s="436"/>
      <c r="V583" s="436"/>
    </row>
    <row r="584" spans="1:206" hidden="1">
      <c r="A584" s="121" t="str">
        <f t="shared" si="119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28"/>
      <c r="I584" s="329"/>
      <c r="J584" s="330"/>
      <c r="K584" s="330"/>
      <c r="L584" s="28" t="s">
        <v>137</v>
      </c>
      <c r="M584" s="11">
        <v>5129</v>
      </c>
      <c r="N584" s="182">
        <f t="shared" si="121"/>
        <v>0</v>
      </c>
      <c r="O584" s="309"/>
      <c r="P584" s="309"/>
      <c r="Q584" s="436"/>
      <c r="R584" s="436"/>
      <c r="S584" s="438"/>
      <c r="T584" s="436"/>
      <c r="U584" s="436"/>
      <c r="V584" s="436"/>
    </row>
    <row r="585" spans="1:206" ht="27" hidden="1">
      <c r="A585" s="121" t="str">
        <f t="shared" si="119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436"/>
      <c r="R585" s="436"/>
      <c r="S585" s="438"/>
      <c r="T585" s="436"/>
      <c r="U585" s="436"/>
      <c r="V585" s="436"/>
    </row>
    <row r="586" spans="1:206" ht="16.5" hidden="1">
      <c r="A586" s="121" t="str">
        <f t="shared" si="119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4"/>
      <c r="J586" s="305"/>
      <c r="K586" s="305"/>
      <c r="L586" s="31" t="s">
        <v>364</v>
      </c>
      <c r="M586" s="43">
        <v>4269</v>
      </c>
      <c r="N586" s="182">
        <f t="shared" si="121"/>
        <v>0</v>
      </c>
      <c r="O586" s="303"/>
      <c r="P586" s="303"/>
      <c r="Q586" s="436"/>
      <c r="R586" s="436"/>
      <c r="S586" s="438"/>
      <c r="T586" s="436"/>
      <c r="U586" s="436"/>
      <c r="V586" s="436"/>
    </row>
    <row r="587" spans="1:206" ht="16.5" hidden="1">
      <c r="B587" s="123"/>
      <c r="H587" s="16"/>
      <c r="I587" s="304"/>
      <c r="J587" s="305"/>
      <c r="K587" s="305"/>
      <c r="L587" s="31" t="s">
        <v>733</v>
      </c>
      <c r="M587" s="47" t="s">
        <v>734</v>
      </c>
      <c r="N587" s="182">
        <f t="shared" ref="N587" si="122">O587+P587</f>
        <v>0</v>
      </c>
      <c r="O587" s="303"/>
      <c r="P587" s="303"/>
      <c r="Q587" s="436"/>
      <c r="R587" s="436"/>
      <c r="S587" s="438"/>
      <c r="T587" s="436"/>
      <c r="U587" s="436"/>
      <c r="V587" s="436"/>
    </row>
    <row r="588" spans="1:206" ht="16.5" hidden="1">
      <c r="A588" s="121" t="str">
        <f t="shared" si="119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21"/>
        <v>0</v>
      </c>
      <c r="O588" s="303"/>
      <c r="P588" s="303"/>
      <c r="Q588" s="436"/>
      <c r="R588" s="436"/>
      <c r="S588" s="438"/>
      <c r="T588" s="436"/>
      <c r="U588" s="436"/>
      <c r="V588" s="436"/>
    </row>
    <row r="589" spans="1:206" ht="27" hidden="1">
      <c r="A589" s="121" t="str">
        <f t="shared" si="119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48" t="s">
        <v>779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436"/>
      <c r="R589" s="436"/>
      <c r="S589" s="438"/>
      <c r="T589" s="436"/>
      <c r="U589" s="436"/>
      <c r="V589" s="436"/>
    </row>
    <row r="590" spans="1:206" hidden="1">
      <c r="A590" s="121" t="str">
        <f t="shared" si="119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21"/>
        <v>0</v>
      </c>
      <c r="O590" s="182"/>
      <c r="P590" s="182"/>
      <c r="Q590" s="436"/>
      <c r="R590" s="436"/>
      <c r="S590" s="438"/>
      <c r="T590" s="436"/>
      <c r="U590" s="436"/>
      <c r="V590" s="436"/>
    </row>
    <row r="591" spans="1:206" hidden="1">
      <c r="B591" s="123"/>
      <c r="H591" s="24"/>
      <c r="I591" s="24"/>
      <c r="J591" s="25"/>
      <c r="K591" s="25"/>
      <c r="L591" s="31" t="s">
        <v>733</v>
      </c>
      <c r="M591" s="47" t="s">
        <v>734</v>
      </c>
      <c r="N591" s="182">
        <f t="shared" si="121"/>
        <v>0</v>
      </c>
      <c r="O591" s="182"/>
      <c r="P591" s="182"/>
      <c r="Q591" s="436"/>
      <c r="R591" s="436"/>
      <c r="S591" s="438"/>
      <c r="T591" s="436"/>
      <c r="U591" s="436"/>
      <c r="V591" s="436"/>
    </row>
    <row r="592" spans="1:206" ht="25.5" hidden="1">
      <c r="A592" s="121" t="str">
        <f t="shared" si="119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21"/>
        <v>0</v>
      </c>
      <c r="O592" s="306"/>
      <c r="P592" s="306"/>
      <c r="Q592" s="436"/>
      <c r="R592" s="436"/>
      <c r="S592" s="438"/>
      <c r="T592" s="436"/>
      <c r="U592" s="436"/>
      <c r="V592" s="436"/>
    </row>
    <row r="593" spans="1:206" ht="44.25" hidden="1" customHeight="1">
      <c r="B593" s="123"/>
      <c r="H593" s="44"/>
      <c r="I593" s="146"/>
      <c r="J593" s="147"/>
      <c r="K593" s="147"/>
      <c r="L593" s="26" t="s">
        <v>766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436"/>
      <c r="R593" s="436"/>
      <c r="S593" s="438"/>
      <c r="T593" s="436"/>
      <c r="U593" s="436"/>
      <c r="V593" s="436"/>
    </row>
    <row r="594" spans="1:206" hidden="1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3">O594+P594</f>
        <v>0</v>
      </c>
      <c r="O594" s="306"/>
      <c r="P594" s="306"/>
      <c r="Q594" s="436"/>
      <c r="R594" s="436"/>
      <c r="S594" s="438"/>
      <c r="T594" s="436"/>
      <c r="U594" s="436"/>
      <c r="V594" s="436"/>
    </row>
    <row r="595" spans="1:206" ht="46.5" hidden="1" customHeight="1">
      <c r="B595" s="123"/>
      <c r="H595" s="44"/>
      <c r="I595" s="146"/>
      <c r="J595" s="147"/>
      <c r="K595" s="147"/>
      <c r="L595" s="346" t="s">
        <v>773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436"/>
      <c r="R595" s="436"/>
      <c r="S595" s="438"/>
      <c r="T595" s="436"/>
      <c r="U595" s="436"/>
      <c r="V595" s="436"/>
    </row>
    <row r="596" spans="1:206" hidden="1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21"/>
        <v>0</v>
      </c>
      <c r="O596" s="309"/>
      <c r="P596" s="309"/>
      <c r="Q596" s="436"/>
      <c r="R596" s="436"/>
      <c r="S596" s="438"/>
      <c r="T596" s="436"/>
      <c r="U596" s="436"/>
      <c r="V596" s="436"/>
    </row>
    <row r="597" spans="1:206" ht="78" hidden="1" customHeight="1">
      <c r="B597" s="123"/>
      <c r="H597" s="44"/>
      <c r="I597" s="146"/>
      <c r="J597" s="147"/>
      <c r="K597" s="147"/>
      <c r="L597" s="346" t="s">
        <v>774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436"/>
      <c r="R597" s="436"/>
      <c r="S597" s="438"/>
      <c r="T597" s="436"/>
      <c r="U597" s="436"/>
      <c r="V597" s="436"/>
    </row>
    <row r="598" spans="1:206" hidden="1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4">O598+P598</f>
        <v>0</v>
      </c>
      <c r="O598" s="306"/>
      <c r="P598" s="306"/>
      <c r="Q598" s="436"/>
      <c r="R598" s="436"/>
      <c r="S598" s="438"/>
      <c r="T598" s="436"/>
      <c r="U598" s="436"/>
      <c r="V598" s="436"/>
    </row>
    <row r="599" spans="1:206" ht="40.5" hidden="1">
      <c r="B599" s="123"/>
      <c r="H599" s="44"/>
      <c r="I599" s="146"/>
      <c r="J599" s="147"/>
      <c r="K599" s="147"/>
      <c r="L599" s="348" t="s">
        <v>780</v>
      </c>
      <c r="M599" s="27"/>
      <c r="N599" s="196">
        <f>N600</f>
        <v>0</v>
      </c>
      <c r="O599" s="196">
        <f t="shared" ref="O599:P599" si="125">O600</f>
        <v>0</v>
      </c>
      <c r="P599" s="196">
        <f t="shared" si="125"/>
        <v>0</v>
      </c>
      <c r="Q599" s="436"/>
      <c r="R599" s="436"/>
      <c r="S599" s="438"/>
      <c r="T599" s="436"/>
      <c r="U599" s="436"/>
      <c r="V599" s="436"/>
    </row>
    <row r="600" spans="1:206" hidden="1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6">O600+P600</f>
        <v>0</v>
      </c>
      <c r="O600" s="306"/>
      <c r="P600" s="306"/>
      <c r="Q600" s="436"/>
      <c r="R600" s="436"/>
      <c r="S600" s="438"/>
      <c r="T600" s="436"/>
      <c r="U600" s="436"/>
      <c r="V600" s="436"/>
    </row>
    <row r="601" spans="1:206" ht="25.5" hidden="1">
      <c r="A601" s="121" t="str">
        <f t="shared" si="119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436"/>
      <c r="R601" s="436"/>
      <c r="S601" s="438"/>
      <c r="T601" s="436"/>
      <c r="U601" s="436"/>
      <c r="V601" s="436"/>
    </row>
    <row r="602" spans="1:206" hidden="1">
      <c r="A602" s="121" t="str">
        <f t="shared" si="119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436"/>
      <c r="R602" s="436"/>
      <c r="S602" s="438"/>
      <c r="T602" s="436"/>
      <c r="U602" s="436"/>
      <c r="V602" s="436"/>
    </row>
    <row r="603" spans="1:206" s="155" customFormat="1" hidden="1">
      <c r="A603" s="121" t="str">
        <f t="shared" si="119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436"/>
      <c r="R603" s="436"/>
      <c r="S603" s="438"/>
      <c r="T603" s="436"/>
      <c r="U603" s="436"/>
      <c r="V603" s="436"/>
      <c r="W603" s="432"/>
      <c r="X603" s="432"/>
      <c r="Y603" s="432"/>
      <c r="Z603" s="432"/>
      <c r="AA603" s="432"/>
      <c r="AB603" s="432"/>
      <c r="AC603" s="432"/>
      <c r="AD603" s="432"/>
      <c r="AE603" s="432"/>
      <c r="AF603" s="432"/>
      <c r="AG603" s="432"/>
      <c r="AH603" s="432"/>
      <c r="AI603" s="432"/>
      <c r="AJ603" s="432"/>
      <c r="AK603" s="432"/>
      <c r="AL603" s="432"/>
      <c r="AM603" s="432"/>
      <c r="AN603" s="432"/>
      <c r="AO603" s="432"/>
      <c r="AP603" s="432"/>
      <c r="AQ603" s="432"/>
      <c r="AR603" s="432"/>
      <c r="AS603" s="432"/>
      <c r="AT603" s="432"/>
      <c r="AU603" s="432"/>
      <c r="AV603" s="432"/>
      <c r="AW603" s="432"/>
      <c r="AX603" s="432"/>
      <c r="AY603" s="432"/>
      <c r="AZ603" s="432"/>
      <c r="BA603" s="432"/>
      <c r="BB603" s="432"/>
      <c r="BC603" s="432"/>
      <c r="BD603" s="432"/>
      <c r="BE603" s="432"/>
      <c r="BF603" s="432"/>
      <c r="BG603" s="432"/>
      <c r="BH603" s="432"/>
      <c r="BI603" s="432"/>
      <c r="BJ603" s="432"/>
      <c r="BK603" s="432"/>
      <c r="BL603" s="432"/>
      <c r="BM603" s="432"/>
      <c r="BN603" s="432"/>
      <c r="BO603" s="432"/>
      <c r="BP603" s="432"/>
      <c r="BQ603" s="432"/>
      <c r="BR603" s="432"/>
      <c r="BS603" s="432"/>
      <c r="BT603" s="432"/>
      <c r="BU603" s="432"/>
      <c r="BV603" s="432"/>
      <c r="BW603" s="432"/>
      <c r="BX603" s="432"/>
      <c r="BY603" s="432"/>
      <c r="BZ603" s="432"/>
      <c r="CA603" s="432"/>
      <c r="CB603" s="432"/>
      <c r="CC603" s="432"/>
      <c r="CD603" s="432"/>
      <c r="CE603" s="432"/>
      <c r="CF603" s="432"/>
      <c r="CG603" s="432"/>
      <c r="CH603" s="432"/>
      <c r="CI603" s="432"/>
      <c r="CJ603" s="432"/>
      <c r="CK603" s="432"/>
      <c r="CL603" s="432"/>
      <c r="CM603" s="432"/>
      <c r="CN603" s="432"/>
      <c r="CO603" s="432"/>
      <c r="CP603" s="432"/>
      <c r="CQ603" s="432"/>
      <c r="CR603" s="432"/>
      <c r="CS603" s="432"/>
      <c r="CT603" s="432"/>
      <c r="CU603" s="432"/>
      <c r="CV603" s="432"/>
      <c r="CW603" s="432"/>
      <c r="CX603" s="432"/>
      <c r="CY603" s="432"/>
      <c r="CZ603" s="432"/>
      <c r="DA603" s="432"/>
      <c r="DB603" s="432"/>
      <c r="DC603" s="432"/>
      <c r="DD603" s="432"/>
      <c r="DE603" s="432"/>
      <c r="DF603" s="432"/>
      <c r="DG603" s="432"/>
      <c r="DH603" s="432"/>
      <c r="DI603" s="432"/>
      <c r="DJ603" s="432"/>
      <c r="DK603" s="432"/>
      <c r="DL603" s="432"/>
      <c r="DM603" s="432"/>
      <c r="DN603" s="432"/>
      <c r="DO603" s="432"/>
      <c r="DP603" s="432"/>
      <c r="DQ603" s="432"/>
      <c r="DR603" s="432"/>
      <c r="DS603" s="432"/>
      <c r="DT603" s="432"/>
      <c r="DU603" s="432"/>
      <c r="DV603" s="432"/>
      <c r="DW603" s="432"/>
      <c r="DX603" s="432"/>
      <c r="DY603" s="432"/>
      <c r="DZ603" s="432"/>
      <c r="EA603" s="432"/>
      <c r="EB603" s="432"/>
      <c r="EC603" s="432"/>
      <c r="ED603" s="432"/>
      <c r="EE603" s="432"/>
      <c r="EF603" s="432"/>
      <c r="EG603" s="432"/>
      <c r="EH603" s="432"/>
      <c r="EI603" s="432"/>
      <c r="EJ603" s="432"/>
      <c r="EK603" s="432"/>
      <c r="EL603" s="432"/>
      <c r="EM603" s="432"/>
      <c r="EN603" s="432"/>
      <c r="EO603" s="432"/>
      <c r="EP603" s="432"/>
      <c r="EQ603" s="432"/>
      <c r="ER603" s="432"/>
      <c r="ES603" s="432"/>
      <c r="ET603" s="432"/>
      <c r="EU603" s="432"/>
      <c r="EV603" s="432"/>
      <c r="EW603" s="432"/>
      <c r="EX603" s="432"/>
      <c r="EY603" s="432"/>
      <c r="EZ603" s="432"/>
      <c r="FA603" s="432"/>
      <c r="FB603" s="432"/>
      <c r="FC603" s="432"/>
      <c r="FD603" s="432"/>
      <c r="FE603" s="432"/>
      <c r="FF603" s="432"/>
      <c r="FG603" s="432"/>
      <c r="FH603" s="432"/>
      <c r="FI603" s="432"/>
      <c r="FJ603" s="432"/>
      <c r="FK603" s="432"/>
      <c r="FL603" s="432"/>
      <c r="FM603" s="432"/>
      <c r="FN603" s="432"/>
      <c r="FO603" s="432"/>
      <c r="FP603" s="432"/>
      <c r="FQ603" s="432"/>
      <c r="FR603" s="432"/>
      <c r="FS603" s="432"/>
      <c r="FT603" s="432"/>
      <c r="FU603" s="432"/>
      <c r="FV603" s="432"/>
      <c r="FW603" s="432"/>
      <c r="FX603" s="432"/>
      <c r="FY603" s="432"/>
      <c r="FZ603" s="432"/>
      <c r="GA603" s="432"/>
      <c r="GB603" s="432"/>
      <c r="GC603" s="432"/>
      <c r="GD603" s="432"/>
      <c r="GE603" s="432"/>
      <c r="GF603" s="432"/>
      <c r="GG603" s="432"/>
      <c r="GH603" s="432"/>
      <c r="GI603" s="432"/>
      <c r="GJ603" s="432"/>
      <c r="GK603" s="432"/>
      <c r="GL603" s="432"/>
      <c r="GM603" s="432"/>
      <c r="GN603" s="432"/>
      <c r="GO603" s="432"/>
      <c r="GP603" s="432"/>
      <c r="GQ603" s="432"/>
      <c r="GR603" s="432"/>
      <c r="GS603" s="432"/>
      <c r="GT603" s="432"/>
      <c r="GU603" s="432"/>
      <c r="GV603" s="432"/>
      <c r="GW603" s="432"/>
      <c r="GX603" s="432"/>
    </row>
    <row r="604" spans="1:206" hidden="1">
      <c r="A604" s="121" t="str">
        <f t="shared" si="119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7">O604+P604</f>
        <v>0</v>
      </c>
      <c r="O604" s="182">
        <v>0</v>
      </c>
      <c r="P604" s="182"/>
      <c r="Q604" s="436"/>
      <c r="R604" s="436"/>
      <c r="S604" s="438"/>
      <c r="T604" s="436"/>
      <c r="U604" s="436"/>
      <c r="V604" s="436"/>
    </row>
    <row r="605" spans="1:206" s="114" customFormat="1" ht="25.5" hidden="1">
      <c r="A605" s="121" t="str">
        <f t="shared" si="119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7"/>
        <v>0</v>
      </c>
      <c r="O605" s="306"/>
      <c r="P605" s="306"/>
      <c r="Q605" s="436"/>
      <c r="R605" s="436"/>
      <c r="S605" s="438"/>
      <c r="T605" s="436"/>
      <c r="U605" s="436"/>
      <c r="V605" s="436"/>
      <c r="W605" s="432"/>
      <c r="X605" s="432"/>
      <c r="Y605" s="432"/>
      <c r="Z605" s="432"/>
      <c r="AA605" s="432"/>
      <c r="AB605" s="432"/>
      <c r="AC605" s="432"/>
      <c r="AD605" s="432"/>
      <c r="AE605" s="432"/>
      <c r="AF605" s="432"/>
      <c r="AG605" s="432"/>
      <c r="AH605" s="432"/>
      <c r="AI605" s="432"/>
      <c r="AJ605" s="432"/>
      <c r="AK605" s="432"/>
      <c r="AL605" s="432"/>
      <c r="AM605" s="432"/>
      <c r="AN605" s="432"/>
      <c r="AO605" s="432"/>
      <c r="AP605" s="432"/>
      <c r="AQ605" s="432"/>
      <c r="AR605" s="432"/>
      <c r="AS605" s="432"/>
      <c r="AT605" s="432"/>
      <c r="AU605" s="432"/>
      <c r="AV605" s="432"/>
      <c r="AW605" s="432"/>
      <c r="AX605" s="432"/>
      <c r="AY605" s="432"/>
      <c r="AZ605" s="432"/>
      <c r="BA605" s="432"/>
      <c r="BB605" s="432"/>
      <c r="BC605" s="432"/>
      <c r="BD605" s="432"/>
      <c r="BE605" s="432"/>
      <c r="BF605" s="432"/>
      <c r="BG605" s="432"/>
      <c r="BH605" s="432"/>
      <c r="BI605" s="432"/>
      <c r="BJ605" s="432"/>
      <c r="BK605" s="432"/>
      <c r="BL605" s="432"/>
      <c r="BM605" s="432"/>
      <c r="BN605" s="432"/>
      <c r="BO605" s="432"/>
      <c r="BP605" s="432"/>
      <c r="BQ605" s="432"/>
      <c r="BR605" s="432"/>
      <c r="BS605" s="432"/>
      <c r="BT605" s="432"/>
      <c r="BU605" s="432"/>
      <c r="BV605" s="432"/>
      <c r="BW605" s="432"/>
      <c r="BX605" s="432"/>
      <c r="BY605" s="432"/>
      <c r="BZ605" s="432"/>
      <c r="CA605" s="432"/>
      <c r="CB605" s="432"/>
      <c r="CC605" s="432"/>
      <c r="CD605" s="432"/>
      <c r="CE605" s="432"/>
      <c r="CF605" s="432"/>
      <c r="CG605" s="432"/>
      <c r="CH605" s="432"/>
      <c r="CI605" s="432"/>
      <c r="CJ605" s="432"/>
      <c r="CK605" s="432"/>
      <c r="CL605" s="432"/>
      <c r="CM605" s="432"/>
      <c r="CN605" s="432"/>
      <c r="CO605" s="432"/>
      <c r="CP605" s="432"/>
      <c r="CQ605" s="432"/>
      <c r="CR605" s="432"/>
      <c r="CS605" s="432"/>
      <c r="CT605" s="432"/>
      <c r="CU605" s="432"/>
      <c r="CV605" s="432"/>
      <c r="CW605" s="432"/>
      <c r="CX605" s="432"/>
      <c r="CY605" s="432"/>
      <c r="CZ605" s="432"/>
      <c r="DA605" s="432"/>
      <c r="DB605" s="432"/>
      <c r="DC605" s="432"/>
      <c r="DD605" s="432"/>
      <c r="DE605" s="432"/>
      <c r="DF605" s="432"/>
      <c r="DG605" s="432"/>
      <c r="DH605" s="432"/>
      <c r="DI605" s="432"/>
      <c r="DJ605" s="432"/>
      <c r="DK605" s="432"/>
      <c r="DL605" s="432"/>
      <c r="DM605" s="432"/>
      <c r="DN605" s="432"/>
      <c r="DO605" s="432"/>
      <c r="DP605" s="432"/>
      <c r="DQ605" s="432"/>
      <c r="DR605" s="432"/>
      <c r="DS605" s="432"/>
      <c r="DT605" s="432"/>
      <c r="DU605" s="432"/>
      <c r="DV605" s="432"/>
      <c r="DW605" s="432"/>
      <c r="DX605" s="432"/>
      <c r="DY605" s="432"/>
      <c r="DZ605" s="432"/>
      <c r="EA605" s="432"/>
      <c r="EB605" s="432"/>
      <c r="EC605" s="432"/>
      <c r="ED605" s="432"/>
      <c r="EE605" s="432"/>
      <c r="EF605" s="432"/>
      <c r="EG605" s="432"/>
      <c r="EH605" s="432"/>
      <c r="EI605" s="432"/>
      <c r="EJ605" s="432"/>
      <c r="EK605" s="432"/>
      <c r="EL605" s="432"/>
      <c r="EM605" s="432"/>
      <c r="EN605" s="432"/>
      <c r="EO605" s="432"/>
      <c r="EP605" s="432"/>
      <c r="EQ605" s="432"/>
      <c r="ER605" s="432"/>
      <c r="ES605" s="432"/>
      <c r="ET605" s="432"/>
      <c r="EU605" s="432"/>
      <c r="EV605" s="432"/>
      <c r="EW605" s="432"/>
      <c r="EX605" s="432"/>
      <c r="EY605" s="432"/>
      <c r="EZ605" s="432"/>
      <c r="FA605" s="432"/>
      <c r="FB605" s="432"/>
      <c r="FC605" s="432"/>
      <c r="FD605" s="432"/>
      <c r="FE605" s="432"/>
      <c r="FF605" s="432"/>
      <c r="FG605" s="432"/>
      <c r="FH605" s="432"/>
      <c r="FI605" s="432"/>
      <c r="FJ605" s="432"/>
      <c r="FK605" s="432"/>
      <c r="FL605" s="432"/>
      <c r="FM605" s="432"/>
      <c r="FN605" s="432"/>
      <c r="FO605" s="432"/>
      <c r="FP605" s="432"/>
      <c r="FQ605" s="432"/>
      <c r="FR605" s="432"/>
      <c r="FS605" s="432"/>
      <c r="FT605" s="432"/>
      <c r="FU605" s="432"/>
      <c r="FV605" s="432"/>
      <c r="FW605" s="432"/>
      <c r="FX605" s="432"/>
      <c r="FY605" s="432"/>
      <c r="FZ605" s="432"/>
      <c r="GA605" s="432"/>
      <c r="GB605" s="432"/>
      <c r="GC605" s="432"/>
      <c r="GD605" s="432"/>
      <c r="GE605" s="432"/>
      <c r="GF605" s="432"/>
      <c r="GG605" s="432"/>
      <c r="GH605" s="432"/>
      <c r="GI605" s="432"/>
      <c r="GJ605" s="432"/>
      <c r="GK605" s="432"/>
      <c r="GL605" s="432"/>
      <c r="GM605" s="432"/>
      <c r="GN605" s="432"/>
      <c r="GO605" s="432"/>
      <c r="GP605" s="432"/>
      <c r="GQ605" s="432"/>
      <c r="GR605" s="432"/>
      <c r="GS605" s="432"/>
      <c r="GT605" s="432"/>
      <c r="GU605" s="432"/>
      <c r="GV605" s="432"/>
      <c r="GW605" s="432"/>
      <c r="GX605" s="432"/>
    </row>
    <row r="606" spans="1:206" hidden="1">
      <c r="A606" s="121" t="str">
        <f t="shared" si="119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436"/>
      <c r="R606" s="436"/>
      <c r="S606" s="438"/>
      <c r="T606" s="436"/>
      <c r="U606" s="436"/>
      <c r="V606" s="436"/>
    </row>
    <row r="607" spans="1:206" s="155" customFormat="1" hidden="1">
      <c r="A607" s="121" t="str">
        <f t="shared" si="119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436"/>
      <c r="R607" s="436"/>
      <c r="S607" s="438"/>
      <c r="T607" s="436"/>
      <c r="U607" s="436"/>
      <c r="V607" s="436"/>
      <c r="W607" s="432"/>
      <c r="X607" s="432"/>
      <c r="Y607" s="432"/>
      <c r="Z607" s="432"/>
      <c r="AA607" s="432"/>
      <c r="AB607" s="432"/>
      <c r="AC607" s="432"/>
      <c r="AD607" s="432"/>
      <c r="AE607" s="432"/>
      <c r="AF607" s="432"/>
      <c r="AG607" s="432"/>
      <c r="AH607" s="432"/>
      <c r="AI607" s="432"/>
      <c r="AJ607" s="432"/>
      <c r="AK607" s="432"/>
      <c r="AL607" s="432"/>
      <c r="AM607" s="432"/>
      <c r="AN607" s="432"/>
      <c r="AO607" s="432"/>
      <c r="AP607" s="432"/>
      <c r="AQ607" s="432"/>
      <c r="AR607" s="432"/>
      <c r="AS607" s="432"/>
      <c r="AT607" s="432"/>
      <c r="AU607" s="432"/>
      <c r="AV607" s="432"/>
      <c r="AW607" s="432"/>
      <c r="AX607" s="432"/>
      <c r="AY607" s="432"/>
      <c r="AZ607" s="432"/>
      <c r="BA607" s="432"/>
      <c r="BB607" s="432"/>
      <c r="BC607" s="432"/>
      <c r="BD607" s="432"/>
      <c r="BE607" s="432"/>
      <c r="BF607" s="432"/>
      <c r="BG607" s="432"/>
      <c r="BH607" s="432"/>
      <c r="BI607" s="432"/>
      <c r="BJ607" s="432"/>
      <c r="BK607" s="432"/>
      <c r="BL607" s="432"/>
      <c r="BM607" s="432"/>
      <c r="BN607" s="432"/>
      <c r="BO607" s="432"/>
      <c r="BP607" s="432"/>
      <c r="BQ607" s="432"/>
      <c r="BR607" s="432"/>
      <c r="BS607" s="432"/>
      <c r="BT607" s="432"/>
      <c r="BU607" s="432"/>
      <c r="BV607" s="432"/>
      <c r="BW607" s="432"/>
      <c r="BX607" s="432"/>
      <c r="BY607" s="432"/>
      <c r="BZ607" s="432"/>
      <c r="CA607" s="432"/>
      <c r="CB607" s="432"/>
      <c r="CC607" s="432"/>
      <c r="CD607" s="432"/>
      <c r="CE607" s="432"/>
      <c r="CF607" s="432"/>
      <c r="CG607" s="432"/>
      <c r="CH607" s="432"/>
      <c r="CI607" s="432"/>
      <c r="CJ607" s="432"/>
      <c r="CK607" s="432"/>
      <c r="CL607" s="432"/>
      <c r="CM607" s="432"/>
      <c r="CN607" s="432"/>
      <c r="CO607" s="432"/>
      <c r="CP607" s="432"/>
      <c r="CQ607" s="432"/>
      <c r="CR607" s="432"/>
      <c r="CS607" s="432"/>
      <c r="CT607" s="432"/>
      <c r="CU607" s="432"/>
      <c r="CV607" s="432"/>
      <c r="CW607" s="432"/>
      <c r="CX607" s="432"/>
      <c r="CY607" s="432"/>
      <c r="CZ607" s="432"/>
      <c r="DA607" s="432"/>
      <c r="DB607" s="432"/>
      <c r="DC607" s="432"/>
      <c r="DD607" s="432"/>
      <c r="DE607" s="432"/>
      <c r="DF607" s="432"/>
      <c r="DG607" s="432"/>
      <c r="DH607" s="432"/>
      <c r="DI607" s="432"/>
      <c r="DJ607" s="432"/>
      <c r="DK607" s="432"/>
      <c r="DL607" s="432"/>
      <c r="DM607" s="432"/>
      <c r="DN607" s="432"/>
      <c r="DO607" s="432"/>
      <c r="DP607" s="432"/>
      <c r="DQ607" s="432"/>
      <c r="DR607" s="432"/>
      <c r="DS607" s="432"/>
      <c r="DT607" s="432"/>
      <c r="DU607" s="432"/>
      <c r="DV607" s="432"/>
      <c r="DW607" s="432"/>
      <c r="DX607" s="432"/>
      <c r="DY607" s="432"/>
      <c r="DZ607" s="432"/>
      <c r="EA607" s="432"/>
      <c r="EB607" s="432"/>
      <c r="EC607" s="432"/>
      <c r="ED607" s="432"/>
      <c r="EE607" s="432"/>
      <c r="EF607" s="432"/>
      <c r="EG607" s="432"/>
      <c r="EH607" s="432"/>
      <c r="EI607" s="432"/>
      <c r="EJ607" s="432"/>
      <c r="EK607" s="432"/>
      <c r="EL607" s="432"/>
      <c r="EM607" s="432"/>
      <c r="EN607" s="432"/>
      <c r="EO607" s="432"/>
      <c r="EP607" s="432"/>
      <c r="EQ607" s="432"/>
      <c r="ER607" s="432"/>
      <c r="ES607" s="432"/>
      <c r="ET607" s="432"/>
      <c r="EU607" s="432"/>
      <c r="EV607" s="432"/>
      <c r="EW607" s="432"/>
      <c r="EX607" s="432"/>
      <c r="EY607" s="432"/>
      <c r="EZ607" s="432"/>
      <c r="FA607" s="432"/>
      <c r="FB607" s="432"/>
      <c r="FC607" s="432"/>
      <c r="FD607" s="432"/>
      <c r="FE607" s="432"/>
      <c r="FF607" s="432"/>
      <c r="FG607" s="432"/>
      <c r="FH607" s="432"/>
      <c r="FI607" s="432"/>
      <c r="FJ607" s="432"/>
      <c r="FK607" s="432"/>
      <c r="FL607" s="432"/>
      <c r="FM607" s="432"/>
      <c r="FN607" s="432"/>
      <c r="FO607" s="432"/>
      <c r="FP607" s="432"/>
      <c r="FQ607" s="432"/>
      <c r="FR607" s="432"/>
      <c r="FS607" s="432"/>
      <c r="FT607" s="432"/>
      <c r="FU607" s="432"/>
      <c r="FV607" s="432"/>
      <c r="FW607" s="432"/>
      <c r="FX607" s="432"/>
      <c r="FY607" s="432"/>
      <c r="FZ607" s="432"/>
      <c r="GA607" s="432"/>
      <c r="GB607" s="432"/>
      <c r="GC607" s="432"/>
      <c r="GD607" s="432"/>
      <c r="GE607" s="432"/>
      <c r="GF607" s="432"/>
      <c r="GG607" s="432"/>
      <c r="GH607" s="432"/>
      <c r="GI607" s="432"/>
      <c r="GJ607" s="432"/>
      <c r="GK607" s="432"/>
      <c r="GL607" s="432"/>
      <c r="GM607" s="432"/>
      <c r="GN607" s="432"/>
      <c r="GO607" s="432"/>
      <c r="GP607" s="432"/>
      <c r="GQ607" s="432"/>
      <c r="GR607" s="432"/>
      <c r="GS607" s="432"/>
      <c r="GT607" s="432"/>
      <c r="GU607" s="432"/>
      <c r="GV607" s="432"/>
      <c r="GW607" s="432"/>
      <c r="GX607" s="432"/>
    </row>
    <row r="608" spans="1:206" ht="25.5" hidden="1">
      <c r="A608" s="121" t="str">
        <f t="shared" si="119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N610+N613+N615</f>
        <v>0</v>
      </c>
      <c r="O608" s="191">
        <f>O610+O613+O615</f>
        <v>0</v>
      </c>
      <c r="P608" s="191">
        <f>P610+P613+P615</f>
        <v>0</v>
      </c>
      <c r="Q608" s="436"/>
      <c r="R608" s="436"/>
      <c r="S608" s="438"/>
      <c r="T608" s="436"/>
      <c r="U608" s="436"/>
      <c r="V608" s="436"/>
    </row>
    <row r="609" spans="1:22" hidden="1">
      <c r="A609" s="121" t="str">
        <f t="shared" si="119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436"/>
      <c r="R609" s="436"/>
      <c r="S609" s="438"/>
      <c r="T609" s="436"/>
      <c r="U609" s="436"/>
      <c r="V609" s="436"/>
    </row>
    <row r="610" spans="1:22" hidden="1">
      <c r="A610" s="121" t="str">
        <f t="shared" si="119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436"/>
      <c r="R610" s="436"/>
      <c r="S610" s="438"/>
      <c r="T610" s="436"/>
      <c r="U610" s="436"/>
      <c r="V610" s="436"/>
    </row>
    <row r="611" spans="1:22" hidden="1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8">O611+P611</f>
        <v>0</v>
      </c>
      <c r="O611" s="182"/>
      <c r="P611" s="182"/>
      <c r="Q611" s="436"/>
      <c r="R611" s="436"/>
      <c r="S611" s="438"/>
      <c r="T611" s="436"/>
      <c r="U611" s="436"/>
      <c r="V611" s="436"/>
    </row>
    <row r="612" spans="1:22" ht="25.5" hidden="1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8"/>
        <v>0</v>
      </c>
      <c r="O612" s="306"/>
      <c r="P612" s="306"/>
      <c r="Q612" s="436"/>
      <c r="R612" s="436"/>
      <c r="S612" s="438"/>
      <c r="T612" s="436"/>
      <c r="U612" s="436"/>
      <c r="V612" s="436"/>
    </row>
    <row r="613" spans="1:22" ht="45.75" hidden="1" customHeight="1">
      <c r="A613" s="121" t="str">
        <f t="shared" ref="A613" si="129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776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436"/>
      <c r="R613" s="436"/>
      <c r="S613" s="438"/>
      <c r="T613" s="436"/>
      <c r="U613" s="436"/>
      <c r="V613" s="436"/>
    </row>
    <row r="614" spans="1:22" hidden="1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30">O614+P614</f>
        <v>0</v>
      </c>
      <c r="O614" s="182"/>
      <c r="P614" s="182"/>
      <c r="Q614" s="436"/>
      <c r="R614" s="436"/>
      <c r="S614" s="438"/>
      <c r="T614" s="436"/>
      <c r="U614" s="436"/>
      <c r="V614" s="436"/>
    </row>
    <row r="615" spans="1:22" ht="45.75" hidden="1" customHeight="1">
      <c r="A615" s="121" t="str">
        <f t="shared" ref="A615" si="131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873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436"/>
      <c r="R615" s="436"/>
      <c r="S615" s="438"/>
      <c r="T615" s="436"/>
      <c r="U615" s="436"/>
      <c r="V615" s="436"/>
    </row>
    <row r="616" spans="1:22" ht="25.5" hidden="1">
      <c r="H616" s="24"/>
      <c r="I616" s="17"/>
      <c r="J616" s="18"/>
      <c r="K616" s="18"/>
      <c r="L616" s="31" t="s">
        <v>871</v>
      </c>
      <c r="M616" s="47" t="s">
        <v>870</v>
      </c>
      <c r="N616" s="182">
        <f t="shared" ref="N616" si="132">O616+P616</f>
        <v>0</v>
      </c>
      <c r="O616" s="182"/>
      <c r="P616" s="182"/>
      <c r="Q616" s="436"/>
      <c r="R616" s="436"/>
      <c r="S616" s="438"/>
      <c r="T616" s="436"/>
      <c r="U616" s="436"/>
      <c r="V616" s="436"/>
    </row>
    <row r="617" spans="1:22" ht="25.5" hidden="1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436"/>
      <c r="R617" s="436"/>
      <c r="S617" s="438"/>
      <c r="T617" s="436"/>
      <c r="U617" s="436"/>
      <c r="V617" s="436"/>
    </row>
    <row r="618" spans="1:22" hidden="1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436"/>
      <c r="R618" s="436"/>
      <c r="S618" s="438"/>
      <c r="T618" s="436"/>
      <c r="U618" s="436"/>
      <c r="V618" s="436"/>
    </row>
    <row r="619" spans="1:22" hidden="1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436"/>
      <c r="R619" s="436"/>
      <c r="S619" s="438"/>
      <c r="T619" s="436"/>
      <c r="U619" s="436"/>
      <c r="V619" s="436"/>
    </row>
    <row r="620" spans="1:22" hidden="1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3">O620+P620</f>
        <v>0</v>
      </c>
      <c r="O620" s="182"/>
      <c r="P620" s="182"/>
      <c r="Q620" s="436"/>
      <c r="R620" s="436"/>
      <c r="S620" s="438"/>
      <c r="T620" s="436"/>
      <c r="U620" s="436"/>
      <c r="V620" s="436"/>
    </row>
    <row r="621" spans="1:22" ht="25.5" hidden="1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3"/>
        <v>0</v>
      </c>
      <c r="O621" s="306"/>
      <c r="P621" s="306"/>
      <c r="Q621" s="436"/>
      <c r="R621" s="436"/>
      <c r="S621" s="438"/>
      <c r="T621" s="436"/>
      <c r="U621" s="436"/>
      <c r="V621" s="436"/>
    </row>
    <row r="622" spans="1:22" hidden="1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436"/>
      <c r="R622" s="436"/>
      <c r="S622" s="438"/>
      <c r="T622" s="436"/>
      <c r="U622" s="436"/>
      <c r="V622" s="436"/>
    </row>
    <row r="623" spans="1:22" hidden="1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436"/>
      <c r="R623" s="436"/>
      <c r="S623" s="438"/>
      <c r="T623" s="436"/>
      <c r="U623" s="436"/>
      <c r="V623" s="436"/>
    </row>
    <row r="624" spans="1:22" hidden="1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436"/>
      <c r="R624" s="436"/>
      <c r="S624" s="438"/>
      <c r="T624" s="436"/>
      <c r="U624" s="436"/>
      <c r="V624" s="436"/>
    </row>
    <row r="625" spans="1:22" hidden="1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436"/>
      <c r="R625" s="436"/>
      <c r="S625" s="438"/>
      <c r="T625" s="436"/>
      <c r="U625" s="436"/>
      <c r="V625" s="436"/>
    </row>
    <row r="626" spans="1:22" hidden="1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436"/>
      <c r="R626" s="436"/>
      <c r="S626" s="438"/>
      <c r="T626" s="436"/>
      <c r="U626" s="436"/>
      <c r="V626" s="436"/>
    </row>
    <row r="627" spans="1:22" hidden="1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808</v>
      </c>
      <c r="N627" s="182">
        <f t="shared" ref="N627:N645" si="134">O627+P627</f>
        <v>0</v>
      </c>
      <c r="O627" s="309"/>
      <c r="P627" s="309"/>
      <c r="Q627" s="436"/>
      <c r="R627" s="436"/>
      <c r="S627" s="438"/>
      <c r="T627" s="436"/>
      <c r="U627" s="436"/>
      <c r="V627" s="436"/>
    </row>
    <row r="628" spans="1:22" ht="25.5" hidden="1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4"/>
        <v>0</v>
      </c>
      <c r="O628" s="182"/>
      <c r="P628" s="182"/>
      <c r="Q628" s="436"/>
      <c r="R628" s="436"/>
      <c r="S628" s="438"/>
      <c r="T628" s="436"/>
      <c r="U628" s="436"/>
      <c r="V628" s="436"/>
    </row>
    <row r="629" spans="1:22" ht="25.5" hidden="1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4"/>
        <v>0</v>
      </c>
      <c r="O629" s="182"/>
      <c r="P629" s="182"/>
      <c r="Q629" s="436"/>
      <c r="R629" s="436"/>
      <c r="S629" s="438"/>
      <c r="T629" s="436"/>
      <c r="U629" s="436"/>
      <c r="V629" s="436"/>
    </row>
    <row r="630" spans="1:22" hidden="1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4"/>
        <v>0</v>
      </c>
      <c r="O630" s="182"/>
      <c r="P630" s="182"/>
      <c r="Q630" s="436"/>
      <c r="R630" s="436"/>
      <c r="S630" s="438"/>
      <c r="T630" s="436"/>
      <c r="U630" s="436"/>
      <c r="V630" s="436"/>
    </row>
    <row r="631" spans="1:22" ht="27" hidden="1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614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436"/>
      <c r="R631" s="436"/>
      <c r="S631" s="438"/>
      <c r="T631" s="436"/>
      <c r="U631" s="436"/>
      <c r="V631" s="436"/>
    </row>
    <row r="632" spans="1:22" ht="25.5" hidden="1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4"/>
        <v>0</v>
      </c>
      <c r="O632" s="182"/>
      <c r="P632" s="182"/>
      <c r="Q632" s="436"/>
      <c r="R632" s="436"/>
      <c r="S632" s="438"/>
      <c r="T632" s="436"/>
      <c r="U632" s="436"/>
      <c r="V632" s="436"/>
    </row>
    <row r="633" spans="1:22" hidden="1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4"/>
        <v>0</v>
      </c>
      <c r="O633" s="182"/>
      <c r="P633" s="182"/>
      <c r="Q633" s="436"/>
      <c r="R633" s="436"/>
      <c r="S633" s="438"/>
      <c r="T633" s="436"/>
      <c r="U633" s="436"/>
      <c r="V633" s="436"/>
    </row>
    <row r="634" spans="1:22" ht="40.5" hidden="1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436"/>
      <c r="R634" s="436"/>
      <c r="S634" s="438"/>
      <c r="T634" s="436"/>
      <c r="U634" s="436"/>
      <c r="V634" s="436"/>
    </row>
    <row r="635" spans="1:22" hidden="1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4"/>
        <v>0</v>
      </c>
      <c r="O635" s="182"/>
      <c r="P635" s="182"/>
      <c r="Q635" s="436"/>
      <c r="R635" s="436"/>
      <c r="S635" s="438"/>
      <c r="T635" s="436"/>
      <c r="U635" s="436"/>
      <c r="V635" s="436"/>
    </row>
    <row r="636" spans="1:22" ht="25.5" hidden="1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4"/>
        <v>0</v>
      </c>
      <c r="O636" s="306"/>
      <c r="P636" s="306"/>
      <c r="Q636" s="436"/>
      <c r="R636" s="436"/>
      <c r="S636" s="438"/>
      <c r="T636" s="436"/>
      <c r="U636" s="436"/>
      <c r="V636" s="436"/>
    </row>
    <row r="637" spans="1:22" ht="27" hidden="1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436"/>
      <c r="R637" s="436"/>
      <c r="S637" s="438"/>
      <c r="T637" s="436"/>
      <c r="U637" s="436"/>
      <c r="V637" s="436"/>
    </row>
    <row r="638" spans="1:22" ht="25.5" hidden="1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4"/>
        <v>0</v>
      </c>
      <c r="O638" s="302"/>
      <c r="P638" s="302"/>
      <c r="Q638" s="436"/>
      <c r="R638" s="436"/>
      <c r="S638" s="438"/>
      <c r="T638" s="436"/>
      <c r="U638" s="436"/>
      <c r="V638" s="436"/>
    </row>
    <row r="639" spans="1:22" ht="54" hidden="1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781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436"/>
      <c r="R639" s="436"/>
      <c r="S639" s="438"/>
      <c r="T639" s="436"/>
      <c r="U639" s="436"/>
      <c r="V639" s="436"/>
    </row>
    <row r="640" spans="1:22" hidden="1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4"/>
        <v>0</v>
      </c>
      <c r="O640" s="182"/>
      <c r="P640" s="182"/>
      <c r="Q640" s="436"/>
      <c r="R640" s="436"/>
      <c r="S640" s="438"/>
      <c r="T640" s="436"/>
      <c r="U640" s="436"/>
      <c r="V640" s="436"/>
    </row>
    <row r="641" spans="1:22" hidden="1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4"/>
        <v>0</v>
      </c>
      <c r="O641" s="182"/>
      <c r="P641" s="182"/>
      <c r="Q641" s="436"/>
      <c r="R641" s="436"/>
      <c r="S641" s="438"/>
      <c r="T641" s="436"/>
      <c r="U641" s="436"/>
      <c r="V641" s="436"/>
    </row>
    <row r="642" spans="1:22" hidden="1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4"/>
        <v>0</v>
      </c>
      <c r="O642" s="182"/>
      <c r="P642" s="182"/>
      <c r="Q642" s="436"/>
      <c r="R642" s="436"/>
      <c r="S642" s="438"/>
      <c r="T642" s="436"/>
      <c r="U642" s="436"/>
      <c r="V642" s="436"/>
    </row>
    <row r="643" spans="1:22" hidden="1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4"/>
        <v>0</v>
      </c>
      <c r="O643" s="182"/>
      <c r="P643" s="182"/>
      <c r="Q643" s="436"/>
      <c r="R643" s="436"/>
      <c r="S643" s="438"/>
      <c r="T643" s="436"/>
      <c r="U643" s="436"/>
      <c r="V643" s="436"/>
    </row>
    <row r="644" spans="1:22" ht="27" hidden="1">
      <c r="H644" s="44"/>
      <c r="I644" s="146"/>
      <c r="J644" s="147"/>
      <c r="K644" s="147"/>
      <c r="L644" s="26" t="s">
        <v>788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436"/>
      <c r="R644" s="436"/>
      <c r="S644" s="438"/>
      <c r="T644" s="436"/>
      <c r="U644" s="436"/>
      <c r="V644" s="436"/>
    </row>
    <row r="645" spans="1:22" hidden="1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4"/>
        <v>0</v>
      </c>
      <c r="O645" s="309"/>
      <c r="P645" s="309"/>
      <c r="Q645" s="436"/>
      <c r="R645" s="436"/>
      <c r="S645" s="438"/>
      <c r="T645" s="436"/>
      <c r="U645" s="436"/>
      <c r="V645" s="436"/>
    </row>
    <row r="646" spans="1:22" hidden="1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5">O646+P646</f>
        <v>0</v>
      </c>
      <c r="O646" s="182"/>
      <c r="P646" s="182"/>
      <c r="Q646" s="436"/>
      <c r="R646" s="436"/>
      <c r="S646" s="438"/>
      <c r="T646" s="436"/>
      <c r="U646" s="436"/>
      <c r="V646" s="436"/>
    </row>
    <row r="647" spans="1:22" hidden="1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436"/>
      <c r="R647" s="436"/>
      <c r="S647" s="438"/>
      <c r="T647" s="436"/>
      <c r="U647" s="436"/>
      <c r="V647" s="436"/>
    </row>
    <row r="648" spans="1:22" hidden="1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436"/>
      <c r="R648" s="436"/>
      <c r="S648" s="438"/>
      <c r="T648" s="436"/>
      <c r="U648" s="436"/>
      <c r="V648" s="436"/>
    </row>
    <row r="649" spans="1:22" hidden="1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6">+O651+O656+O658+O660+O662+O665+O667</f>
        <v>0</v>
      </c>
      <c r="P649" s="191">
        <f t="shared" si="136"/>
        <v>0</v>
      </c>
      <c r="Q649" s="436"/>
      <c r="R649" s="436"/>
      <c r="S649" s="438"/>
      <c r="T649" s="436"/>
      <c r="U649" s="436"/>
      <c r="V649" s="436"/>
    </row>
    <row r="650" spans="1:22" hidden="1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436"/>
      <c r="R650" s="436"/>
      <c r="S650" s="438"/>
      <c r="T650" s="436"/>
      <c r="U650" s="436"/>
      <c r="V650" s="436"/>
    </row>
    <row r="651" spans="1:22" ht="27" hidden="1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771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436"/>
      <c r="R651" s="436"/>
      <c r="S651" s="438"/>
      <c r="T651" s="436"/>
      <c r="U651" s="436"/>
      <c r="V651" s="436"/>
    </row>
    <row r="652" spans="1:22" ht="29.25" hidden="1" customHeight="1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7">O652+P652</f>
        <v>0</v>
      </c>
      <c r="O652" s="182"/>
      <c r="P652" s="182"/>
      <c r="Q652" s="436"/>
      <c r="R652" s="436"/>
      <c r="S652" s="438"/>
      <c r="T652" s="436"/>
      <c r="U652" s="436"/>
      <c r="V652" s="436"/>
    </row>
    <row r="653" spans="1:22" hidden="1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7"/>
        <v>0</v>
      </c>
      <c r="O653" s="182"/>
      <c r="P653" s="182"/>
      <c r="Q653" s="436"/>
      <c r="R653" s="436"/>
      <c r="S653" s="438"/>
      <c r="T653" s="436"/>
      <c r="U653" s="436"/>
      <c r="V653" s="436"/>
    </row>
    <row r="654" spans="1:22" hidden="1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7"/>
        <v>0</v>
      </c>
      <c r="O654" s="182"/>
      <c r="P654" s="182"/>
      <c r="Q654" s="436"/>
      <c r="R654" s="436"/>
      <c r="S654" s="438"/>
      <c r="T654" s="436"/>
      <c r="U654" s="436"/>
      <c r="V654" s="436"/>
    </row>
    <row r="655" spans="1:22" hidden="1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7"/>
        <v>0</v>
      </c>
      <c r="O655" s="182"/>
      <c r="P655" s="182"/>
      <c r="Q655" s="436"/>
      <c r="R655" s="436"/>
      <c r="S655" s="438"/>
      <c r="T655" s="436"/>
      <c r="U655" s="436"/>
      <c r="V655" s="436"/>
    </row>
    <row r="656" spans="1:22" ht="27" hidden="1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436"/>
      <c r="R656" s="436"/>
      <c r="S656" s="438"/>
      <c r="T656" s="436"/>
      <c r="U656" s="436"/>
      <c r="V656" s="436"/>
    </row>
    <row r="657" spans="1:22" hidden="1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7"/>
        <v>0</v>
      </c>
      <c r="O657" s="182"/>
      <c r="P657" s="182"/>
      <c r="Q657" s="436"/>
      <c r="R657" s="436"/>
      <c r="S657" s="438"/>
      <c r="T657" s="436"/>
      <c r="U657" s="436"/>
      <c r="V657" s="436"/>
    </row>
    <row r="658" spans="1:22" ht="40.5" hidden="1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746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436"/>
      <c r="R658" s="436"/>
      <c r="S658" s="438"/>
      <c r="T658" s="436"/>
      <c r="U658" s="436"/>
      <c r="V658" s="436"/>
    </row>
    <row r="659" spans="1:22" hidden="1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7"/>
        <v>0</v>
      </c>
      <c r="O659" s="306"/>
      <c r="P659" s="306"/>
      <c r="Q659" s="436"/>
      <c r="R659" s="436"/>
      <c r="S659" s="438"/>
      <c r="T659" s="436"/>
      <c r="U659" s="436"/>
      <c r="V659" s="436"/>
    </row>
    <row r="660" spans="1:22" ht="54" hidden="1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747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436"/>
      <c r="R660" s="436"/>
      <c r="S660" s="438"/>
      <c r="T660" s="436"/>
      <c r="U660" s="436"/>
      <c r="V660" s="436"/>
    </row>
    <row r="661" spans="1:22" hidden="1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7"/>
        <v>0</v>
      </c>
      <c r="O661" s="306"/>
      <c r="P661" s="306"/>
      <c r="Q661" s="436"/>
      <c r="R661" s="436"/>
      <c r="S661" s="438"/>
      <c r="T661" s="436"/>
      <c r="U661" s="436"/>
      <c r="V661" s="436"/>
    </row>
    <row r="662" spans="1:22" ht="40.5" hidden="1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782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436"/>
      <c r="R662" s="436"/>
      <c r="S662" s="438"/>
      <c r="T662" s="436"/>
      <c r="U662" s="436"/>
      <c r="V662" s="436"/>
    </row>
    <row r="663" spans="1:22" hidden="1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7"/>
        <v>0</v>
      </c>
      <c r="O663" s="306"/>
      <c r="P663" s="306"/>
      <c r="Q663" s="436"/>
      <c r="R663" s="436"/>
      <c r="S663" s="438"/>
      <c r="T663" s="436"/>
      <c r="U663" s="436"/>
      <c r="V663" s="436"/>
    </row>
    <row r="664" spans="1:22" ht="25.5" hidden="1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7"/>
        <v>0</v>
      </c>
      <c r="O664" s="182"/>
      <c r="P664" s="182"/>
      <c r="Q664" s="436"/>
      <c r="R664" s="436"/>
      <c r="S664" s="438"/>
      <c r="T664" s="436"/>
      <c r="U664" s="436"/>
      <c r="V664" s="436"/>
    </row>
    <row r="665" spans="1:22" ht="27" hidden="1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48" t="s">
        <v>835</v>
      </c>
      <c r="M665" s="350"/>
      <c r="N665" s="196">
        <f>O665+P665</f>
        <v>0</v>
      </c>
      <c r="O665" s="196">
        <f>SUM(O666)</f>
        <v>0</v>
      </c>
      <c r="P665" s="196">
        <f>SUM(P666)</f>
        <v>0</v>
      </c>
      <c r="Q665" s="436"/>
      <c r="R665" s="436"/>
      <c r="S665" s="438"/>
      <c r="T665" s="436"/>
      <c r="U665" s="436"/>
      <c r="V665" s="436"/>
    </row>
    <row r="666" spans="1:22" ht="18.600000000000001" hidden="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836</v>
      </c>
      <c r="M666" s="47">
        <v>4861</v>
      </c>
      <c r="N666" s="182">
        <f t="shared" ref="N666" si="138">O666+P666</f>
        <v>0</v>
      </c>
      <c r="O666" s="306"/>
      <c r="P666" s="306"/>
      <c r="Q666" s="436"/>
      <c r="R666" s="436"/>
      <c r="S666" s="438"/>
      <c r="T666" s="436"/>
      <c r="U666" s="436"/>
      <c r="V666" s="436"/>
    </row>
    <row r="667" spans="1:22" ht="27" hidden="1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48" t="s">
        <v>869</v>
      </c>
      <c r="M667" s="350"/>
      <c r="N667" s="196">
        <f>O667+P667</f>
        <v>0</v>
      </c>
      <c r="O667" s="196">
        <f>SUM(O668)</f>
        <v>0</v>
      </c>
      <c r="P667" s="196">
        <f>SUM(P668)</f>
        <v>0</v>
      </c>
      <c r="Q667" s="436"/>
      <c r="R667" s="436"/>
      <c r="S667" s="438"/>
      <c r="T667" s="436"/>
      <c r="U667" s="436"/>
      <c r="V667" s="436"/>
    </row>
    <row r="668" spans="1:22" ht="27.6" hidden="1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871</v>
      </c>
      <c r="M668" s="47" t="s">
        <v>870</v>
      </c>
      <c r="N668" s="182">
        <f t="shared" ref="N668" si="139">O668+P668</f>
        <v>0</v>
      </c>
      <c r="O668" s="306"/>
      <c r="P668" s="306"/>
      <c r="Q668" s="436"/>
      <c r="R668" s="436"/>
      <c r="S668" s="438"/>
      <c r="T668" s="436"/>
      <c r="U668" s="436"/>
      <c r="V668" s="436"/>
    </row>
    <row r="669" spans="1:22" hidden="1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436"/>
      <c r="R669" s="436"/>
      <c r="S669" s="438"/>
      <c r="T669" s="436"/>
      <c r="U669" s="436"/>
      <c r="V669" s="436"/>
    </row>
    <row r="670" spans="1:22" hidden="1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436"/>
      <c r="R670" s="436"/>
      <c r="S670" s="438"/>
      <c r="T670" s="436"/>
      <c r="U670" s="436"/>
      <c r="V670" s="436"/>
    </row>
    <row r="671" spans="1:22" hidden="1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748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436"/>
      <c r="R671" s="436"/>
      <c r="S671" s="438"/>
      <c r="T671" s="436"/>
      <c r="U671" s="436"/>
      <c r="V671" s="436"/>
    </row>
    <row r="672" spans="1:22" hidden="1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436"/>
      <c r="R672" s="436"/>
      <c r="S672" s="438"/>
      <c r="T672" s="436"/>
      <c r="U672" s="436"/>
      <c r="V672" s="436"/>
    </row>
    <row r="673" spans="1:22" hidden="1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748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436"/>
      <c r="R673" s="436"/>
      <c r="S673" s="438"/>
      <c r="T673" s="436"/>
      <c r="U673" s="436"/>
      <c r="V673" s="436"/>
    </row>
    <row r="674" spans="1:22" hidden="1">
      <c r="A674" s="4"/>
      <c r="B674" s="4"/>
      <c r="C674" s="4"/>
      <c r="D674" s="4"/>
      <c r="E674" s="4"/>
      <c r="F674" s="4"/>
      <c r="G674" s="4"/>
      <c r="H674" s="300"/>
      <c r="I674" s="328"/>
      <c r="J674" s="332"/>
      <c r="K674" s="332"/>
      <c r="L674" s="29" t="s">
        <v>108</v>
      </c>
      <c r="M674" s="333"/>
      <c r="N674" s="189"/>
      <c r="O674" s="189"/>
      <c r="P674" s="189"/>
      <c r="Q674" s="436"/>
      <c r="R674" s="436"/>
      <c r="S674" s="438"/>
      <c r="T674" s="436"/>
      <c r="U674" s="436"/>
      <c r="V674" s="436"/>
    </row>
    <row r="675" spans="1:22" ht="27" hidden="1">
      <c r="H675" s="44"/>
      <c r="I675" s="146"/>
      <c r="J675" s="147"/>
      <c r="K675" s="147"/>
      <c r="L675" s="26" t="s">
        <v>749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436"/>
      <c r="R675" s="436"/>
      <c r="S675" s="438"/>
      <c r="T675" s="436"/>
      <c r="U675" s="436"/>
      <c r="V675" s="436"/>
    </row>
    <row r="676" spans="1:22" hidden="1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40">O676+P676</f>
        <v>0</v>
      </c>
      <c r="O676" s="182"/>
      <c r="P676" s="182"/>
      <c r="Q676" s="436"/>
      <c r="R676" s="436"/>
      <c r="S676" s="438"/>
      <c r="T676" s="436"/>
      <c r="U676" s="436"/>
      <c r="V676" s="436"/>
    </row>
    <row r="677" spans="1:22" hidden="1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750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436"/>
      <c r="R677" s="436"/>
      <c r="S677" s="438"/>
      <c r="T677" s="436"/>
      <c r="U677" s="436"/>
      <c r="V677" s="436"/>
    </row>
    <row r="678" spans="1:22" hidden="1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436"/>
      <c r="R678" s="436"/>
      <c r="S678" s="438"/>
      <c r="T678" s="436"/>
      <c r="U678" s="436"/>
      <c r="V678" s="436"/>
    </row>
    <row r="679" spans="1:22" hidden="1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750</v>
      </c>
      <c r="M679" s="154"/>
      <c r="N679" s="191">
        <f>+N681+N689+N692+N695</f>
        <v>0</v>
      </c>
      <c r="O679" s="191">
        <f t="shared" ref="O679:P679" si="141">+O681+O689+O692+O695</f>
        <v>0</v>
      </c>
      <c r="P679" s="191">
        <f t="shared" si="141"/>
        <v>0</v>
      </c>
      <c r="Q679" s="436"/>
      <c r="R679" s="436"/>
      <c r="S679" s="438"/>
      <c r="T679" s="436"/>
      <c r="U679" s="436"/>
      <c r="V679" s="436"/>
    </row>
    <row r="680" spans="1:22" hidden="1">
      <c r="A680" s="4"/>
      <c r="B680" s="4"/>
      <c r="C680" s="4"/>
      <c r="D680" s="4"/>
      <c r="E680" s="4"/>
      <c r="F680" s="4"/>
      <c r="G680" s="4"/>
      <c r="H680" s="300"/>
      <c r="I680" s="328"/>
      <c r="J680" s="332"/>
      <c r="K680" s="332"/>
      <c r="L680" s="29" t="s">
        <v>108</v>
      </c>
      <c r="M680" s="333"/>
      <c r="N680" s="189"/>
      <c r="O680" s="189"/>
      <c r="P680" s="189"/>
      <c r="Q680" s="436"/>
      <c r="R680" s="436"/>
      <c r="S680" s="438"/>
      <c r="T680" s="436"/>
      <c r="U680" s="436"/>
      <c r="V680" s="436"/>
    </row>
    <row r="681" spans="1:22" ht="28.5" hidden="1" customHeight="1">
      <c r="H681" s="44"/>
      <c r="I681" s="146"/>
      <c r="J681" s="147"/>
      <c r="K681" s="147"/>
      <c r="L681" s="26" t="s">
        <v>751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436"/>
      <c r="R681" s="436"/>
      <c r="S681" s="438"/>
      <c r="T681" s="436"/>
      <c r="U681" s="436"/>
      <c r="V681" s="436"/>
    </row>
    <row r="682" spans="1:22" hidden="1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42">O682+P682</f>
        <v>0</v>
      </c>
      <c r="O682" s="182"/>
      <c r="P682" s="182"/>
      <c r="Q682" s="436"/>
      <c r="R682" s="436"/>
      <c r="S682" s="438"/>
      <c r="T682" s="436"/>
      <c r="U682" s="436"/>
      <c r="V682" s="436"/>
    </row>
    <row r="683" spans="1:22" ht="25.5" hidden="1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42"/>
        <v>0</v>
      </c>
      <c r="O683" s="182"/>
      <c r="P683" s="182"/>
      <c r="Q683" s="436"/>
      <c r="R683" s="436"/>
      <c r="S683" s="438"/>
      <c r="T683" s="436"/>
      <c r="U683" s="436"/>
      <c r="V683" s="436"/>
    </row>
    <row r="684" spans="1:22" hidden="1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>
        <f t="shared" si="142"/>
        <v>0</v>
      </c>
      <c r="O684" s="182"/>
      <c r="P684" s="182"/>
      <c r="Q684" s="436"/>
      <c r="R684" s="436"/>
      <c r="S684" s="438"/>
      <c r="T684" s="436"/>
      <c r="U684" s="436"/>
      <c r="V684" s="436"/>
    </row>
    <row r="685" spans="1:22" hidden="1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>
        <f t="shared" si="142"/>
        <v>0</v>
      </c>
      <c r="O685" s="182"/>
      <c r="P685" s="182"/>
      <c r="Q685" s="436"/>
      <c r="R685" s="436"/>
      <c r="S685" s="438"/>
      <c r="T685" s="436"/>
      <c r="U685" s="436"/>
      <c r="V685" s="436"/>
    </row>
    <row r="686" spans="1:22" hidden="1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837</v>
      </c>
      <c r="M686" s="11" t="s">
        <v>838</v>
      </c>
      <c r="N686" s="182">
        <f t="shared" si="142"/>
        <v>0</v>
      </c>
      <c r="O686" s="182"/>
      <c r="P686" s="182"/>
      <c r="Q686" s="436"/>
      <c r="R686" s="436"/>
      <c r="S686" s="438"/>
      <c r="T686" s="436"/>
      <c r="U686" s="436"/>
      <c r="V686" s="436"/>
    </row>
    <row r="687" spans="1:22" hidden="1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>
        <f t="shared" si="142"/>
        <v>0</v>
      </c>
      <c r="O687" s="182"/>
      <c r="P687" s="182"/>
      <c r="Q687" s="436"/>
      <c r="R687" s="436"/>
      <c r="S687" s="438"/>
      <c r="T687" s="436"/>
      <c r="U687" s="436"/>
      <c r="V687" s="436"/>
    </row>
    <row r="688" spans="1:22" hidden="1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37" t="s">
        <v>839</v>
      </c>
      <c r="M688" s="357" t="s">
        <v>840</v>
      </c>
      <c r="N688" s="182">
        <f t="shared" si="142"/>
        <v>0</v>
      </c>
      <c r="O688" s="182"/>
      <c r="P688" s="182"/>
      <c r="Q688" s="436"/>
      <c r="R688" s="436"/>
      <c r="S688" s="438"/>
      <c r="T688" s="436"/>
      <c r="U688" s="436"/>
      <c r="V688" s="436"/>
    </row>
    <row r="689" spans="1:22" ht="30.75" hidden="1" customHeight="1">
      <c r="H689" s="44"/>
      <c r="I689" s="146"/>
      <c r="J689" s="147"/>
      <c r="K689" s="147"/>
      <c r="L689" s="348" t="s">
        <v>783</v>
      </c>
      <c r="M689" s="350"/>
      <c r="N689" s="196">
        <f>O689+P689</f>
        <v>0</v>
      </c>
      <c r="O689" s="196">
        <f>SUM(O690:O691)</f>
        <v>0</v>
      </c>
      <c r="P689" s="196">
        <f>SUM(P690:P691)</f>
        <v>0</v>
      </c>
      <c r="Q689" s="436"/>
      <c r="R689" s="436"/>
      <c r="S689" s="438"/>
      <c r="T689" s="436"/>
      <c r="U689" s="436"/>
      <c r="V689" s="436"/>
    </row>
    <row r="690" spans="1:22" hidden="1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42"/>
        <v>0</v>
      </c>
      <c r="O690" s="182"/>
      <c r="P690" s="182"/>
      <c r="Q690" s="436"/>
      <c r="R690" s="436"/>
      <c r="S690" s="438"/>
      <c r="T690" s="436"/>
      <c r="U690" s="436"/>
      <c r="V690" s="436"/>
    </row>
    <row r="691" spans="1:22" hidden="1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42"/>
        <v>0</v>
      </c>
      <c r="O691" s="182"/>
      <c r="P691" s="182"/>
      <c r="Q691" s="436"/>
      <c r="R691" s="436"/>
      <c r="S691" s="438"/>
      <c r="T691" s="436"/>
      <c r="U691" s="436"/>
      <c r="V691" s="436"/>
    </row>
    <row r="692" spans="1:22" ht="54" hidden="1" customHeight="1">
      <c r="H692" s="44"/>
      <c r="I692" s="146"/>
      <c r="J692" s="147"/>
      <c r="K692" s="147"/>
      <c r="L692" s="348" t="s">
        <v>784</v>
      </c>
      <c r="M692" s="350"/>
      <c r="N692" s="196">
        <f>SUM(N693:N694)</f>
        <v>0</v>
      </c>
      <c r="O692" s="196">
        <f t="shared" ref="O692:P692" si="143">SUM(O693:O694)</f>
        <v>0</v>
      </c>
      <c r="P692" s="196">
        <f t="shared" si="143"/>
        <v>0</v>
      </c>
      <c r="Q692" s="436"/>
      <c r="R692" s="436"/>
      <c r="S692" s="438"/>
      <c r="T692" s="436"/>
      <c r="U692" s="436"/>
      <c r="V692" s="436"/>
    </row>
    <row r="693" spans="1:22" hidden="1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" si="144">O693+P693</f>
        <v>0</v>
      </c>
      <c r="O693" s="182"/>
      <c r="P693" s="182"/>
      <c r="Q693" s="436"/>
      <c r="R693" s="436"/>
      <c r="S693" s="438"/>
      <c r="T693" s="436"/>
      <c r="U693" s="436"/>
      <c r="V693" s="436"/>
    </row>
    <row r="694" spans="1:22" hidden="1">
      <c r="H694" s="16"/>
      <c r="I694" s="24"/>
      <c r="J694" s="25"/>
      <c r="K694" s="25"/>
      <c r="L694" s="29" t="s">
        <v>134</v>
      </c>
      <c r="M694" s="30">
        <v>4861</v>
      </c>
      <c r="N694" s="182">
        <f t="shared" ref="N694" si="145">O694+P694</f>
        <v>0</v>
      </c>
      <c r="O694" s="182"/>
      <c r="P694" s="182"/>
      <c r="Q694" s="436"/>
      <c r="R694" s="436"/>
      <c r="S694" s="438"/>
      <c r="T694" s="436"/>
      <c r="U694" s="436"/>
      <c r="V694" s="436"/>
    </row>
    <row r="695" spans="1:22" ht="45" hidden="1" customHeight="1">
      <c r="H695" s="44"/>
      <c r="I695" s="146"/>
      <c r="J695" s="147"/>
      <c r="K695" s="147"/>
      <c r="L695" s="348" t="s">
        <v>785</v>
      </c>
      <c r="M695" s="350"/>
      <c r="N695" s="196">
        <f>SUM(N696:N697)</f>
        <v>0</v>
      </c>
      <c r="O695" s="196">
        <f t="shared" ref="O695:P695" si="146">SUM(O696:O697)</f>
        <v>0</v>
      </c>
      <c r="P695" s="196">
        <f t="shared" si="146"/>
        <v>0</v>
      </c>
      <c r="Q695" s="436"/>
      <c r="R695" s="436"/>
      <c r="S695" s="438"/>
      <c r="T695" s="436"/>
      <c r="U695" s="436"/>
      <c r="V695" s="436"/>
    </row>
    <row r="696" spans="1:22" hidden="1">
      <c r="H696" s="16"/>
      <c r="I696" s="24"/>
      <c r="J696" s="25"/>
      <c r="K696" s="25"/>
      <c r="L696" s="351" t="s">
        <v>123</v>
      </c>
      <c r="M696" s="352">
        <v>4235</v>
      </c>
      <c r="N696" s="182">
        <f t="shared" ref="N696" si="147">O696+P696</f>
        <v>0</v>
      </c>
      <c r="O696" s="182"/>
      <c r="P696" s="182"/>
      <c r="Q696" s="436"/>
      <c r="R696" s="436"/>
      <c r="S696" s="438"/>
      <c r="T696" s="436"/>
      <c r="U696" s="436"/>
      <c r="V696" s="436"/>
    </row>
    <row r="697" spans="1:22" hidden="1">
      <c r="H697" s="16"/>
      <c r="I697" s="24"/>
      <c r="J697" s="25"/>
      <c r="K697" s="25"/>
      <c r="L697" s="337" t="s">
        <v>125</v>
      </c>
      <c r="M697" s="353">
        <v>4239</v>
      </c>
      <c r="N697" s="182">
        <f t="shared" ref="N697" si="148">O697+P697</f>
        <v>0</v>
      </c>
      <c r="O697" s="182"/>
      <c r="P697" s="182"/>
      <c r="Q697" s="436"/>
      <c r="R697" s="436"/>
      <c r="S697" s="438"/>
      <c r="T697" s="436"/>
      <c r="U697" s="436"/>
      <c r="V697" s="436"/>
    </row>
    <row r="698" spans="1:22" ht="27" hidden="1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436"/>
      <c r="R698" s="436"/>
      <c r="S698" s="438"/>
      <c r="T698" s="436"/>
      <c r="U698" s="436"/>
      <c r="V698" s="436"/>
    </row>
    <row r="699" spans="1:22" hidden="1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436"/>
      <c r="R699" s="436"/>
      <c r="S699" s="438"/>
      <c r="T699" s="436"/>
      <c r="U699" s="436"/>
      <c r="V699" s="436"/>
    </row>
    <row r="700" spans="1:22" ht="25.5" hidden="1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9">+O702+O710+O716+O718+O724+O731+O735+O743+O749</f>
        <v>0</v>
      </c>
      <c r="P700" s="191">
        <f t="shared" si="149"/>
        <v>0</v>
      </c>
      <c r="Q700" s="436"/>
      <c r="R700" s="436"/>
      <c r="S700" s="438"/>
      <c r="T700" s="436"/>
      <c r="U700" s="436"/>
      <c r="V700" s="436"/>
    </row>
    <row r="701" spans="1:22" hidden="1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436"/>
      <c r="R701" s="436"/>
      <c r="S701" s="438"/>
      <c r="T701" s="436"/>
      <c r="U701" s="436"/>
      <c r="V701" s="436"/>
    </row>
    <row r="702" spans="1:22" ht="40.5" hidden="1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841</v>
      </c>
      <c r="M702" s="27"/>
      <c r="N702" s="196">
        <f>O702+P702</f>
        <v>0</v>
      </c>
      <c r="O702" s="334">
        <f>SUM(O703:O709)</f>
        <v>0</v>
      </c>
      <c r="P702" s="334">
        <f>SUM(P703:P709)</f>
        <v>0</v>
      </c>
      <c r="Q702" s="436"/>
      <c r="R702" s="436"/>
      <c r="S702" s="438"/>
      <c r="T702" s="436"/>
      <c r="U702" s="436"/>
      <c r="V702" s="436"/>
    </row>
    <row r="703" spans="1:22" ht="16.5" hidden="1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50">O703+P703</f>
        <v>0</v>
      </c>
      <c r="O703" s="303"/>
      <c r="P703" s="303"/>
      <c r="Q703" s="436"/>
      <c r="R703" s="436"/>
      <c r="S703" s="438"/>
      <c r="T703" s="436"/>
      <c r="U703" s="436"/>
      <c r="V703" s="436"/>
    </row>
    <row r="704" spans="1:22" ht="25.5" hidden="1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50"/>
        <v>0</v>
      </c>
      <c r="O704" s="303"/>
      <c r="P704" s="303"/>
      <c r="Q704" s="436"/>
      <c r="R704" s="436"/>
      <c r="S704" s="438"/>
      <c r="T704" s="436"/>
      <c r="U704" s="436"/>
      <c r="V704" s="436"/>
    </row>
    <row r="705" spans="1:22" ht="16.5" hidden="1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50"/>
        <v>0</v>
      </c>
      <c r="O705" s="303"/>
      <c r="P705" s="303"/>
      <c r="Q705" s="436"/>
      <c r="R705" s="436"/>
      <c r="S705" s="438"/>
      <c r="T705" s="436"/>
      <c r="U705" s="436"/>
      <c r="V705" s="436"/>
    </row>
    <row r="706" spans="1:22" ht="16.5" hidden="1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50"/>
        <v>0</v>
      </c>
      <c r="O706" s="303"/>
      <c r="P706" s="303"/>
      <c r="Q706" s="436"/>
      <c r="R706" s="436"/>
      <c r="S706" s="438"/>
      <c r="T706" s="436"/>
      <c r="U706" s="436"/>
      <c r="V706" s="436"/>
    </row>
    <row r="707" spans="1:22" hidden="1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50"/>
        <v>0</v>
      </c>
      <c r="O707" s="182"/>
      <c r="P707" s="182"/>
      <c r="Q707" s="436"/>
      <c r="R707" s="436"/>
      <c r="S707" s="438"/>
      <c r="T707" s="436"/>
      <c r="U707" s="436"/>
      <c r="V707" s="436"/>
    </row>
    <row r="708" spans="1:22" hidden="1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50"/>
        <v>0</v>
      </c>
      <c r="O708" s="182"/>
      <c r="P708" s="182"/>
      <c r="Q708" s="436"/>
      <c r="R708" s="436"/>
      <c r="S708" s="438"/>
      <c r="T708" s="436"/>
      <c r="U708" s="436"/>
      <c r="V708" s="436"/>
    </row>
    <row r="709" spans="1:22" ht="16.5" hidden="1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50"/>
        <v>0</v>
      </c>
      <c r="O709" s="303"/>
      <c r="P709" s="303"/>
      <c r="Q709" s="436"/>
      <c r="R709" s="436"/>
      <c r="S709" s="438"/>
      <c r="T709" s="436"/>
      <c r="U709" s="436"/>
      <c r="V709" s="436"/>
    </row>
    <row r="710" spans="1:22" ht="54" hidden="1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752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436"/>
      <c r="R710" s="436"/>
      <c r="S710" s="438"/>
      <c r="T710" s="436"/>
      <c r="U710" s="436"/>
      <c r="V710" s="436"/>
    </row>
    <row r="711" spans="1:22" hidden="1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50"/>
        <v>0</v>
      </c>
      <c r="O711" s="182"/>
      <c r="P711" s="182"/>
      <c r="Q711" s="436"/>
      <c r="R711" s="436"/>
      <c r="S711" s="438"/>
      <c r="T711" s="436"/>
      <c r="U711" s="436"/>
      <c r="V711" s="436"/>
    </row>
    <row r="712" spans="1:22" ht="25.5" hidden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50"/>
        <v>0</v>
      </c>
      <c r="O712" s="182"/>
      <c r="P712" s="182"/>
      <c r="Q712" s="436"/>
      <c r="R712" s="436"/>
      <c r="S712" s="438"/>
      <c r="T712" s="436"/>
      <c r="U712" s="436"/>
      <c r="V712" s="436"/>
    </row>
    <row r="713" spans="1:22" hidden="1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50"/>
        <v>0</v>
      </c>
      <c r="O713" s="182"/>
      <c r="P713" s="182"/>
      <c r="Q713" s="436"/>
      <c r="R713" s="436"/>
      <c r="S713" s="438"/>
      <c r="T713" s="436"/>
      <c r="U713" s="436"/>
      <c r="V713" s="436"/>
    </row>
    <row r="714" spans="1:22" hidden="1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51">O714+P714</f>
        <v>0</v>
      </c>
      <c r="O714" s="182"/>
      <c r="P714" s="182"/>
      <c r="Q714" s="436"/>
      <c r="R714" s="436"/>
      <c r="S714" s="438"/>
      <c r="T714" s="436"/>
      <c r="U714" s="436"/>
      <c r="V714" s="436"/>
    </row>
    <row r="715" spans="1:22" hidden="1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50"/>
        <v>0</v>
      </c>
      <c r="O715" s="182"/>
      <c r="P715" s="182"/>
      <c r="Q715" s="436"/>
      <c r="R715" s="436"/>
      <c r="S715" s="438"/>
      <c r="T715" s="436"/>
      <c r="U715" s="436"/>
      <c r="V715" s="436"/>
    </row>
    <row r="716" spans="1:22" ht="27" hidden="1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753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436"/>
      <c r="R716" s="436"/>
      <c r="S716" s="438"/>
      <c r="T716" s="436"/>
      <c r="U716" s="436"/>
      <c r="V716" s="436"/>
    </row>
    <row r="717" spans="1:22" ht="25.5" hidden="1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50"/>
        <v>0</v>
      </c>
      <c r="O717" s="309"/>
      <c r="P717" s="309"/>
      <c r="Q717" s="436"/>
      <c r="R717" s="436"/>
      <c r="S717" s="438"/>
      <c r="T717" s="436"/>
      <c r="U717" s="436"/>
      <c r="V717" s="436"/>
    </row>
    <row r="718" spans="1:22" ht="40.5" hidden="1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754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436"/>
      <c r="R718" s="436"/>
      <c r="S718" s="438"/>
      <c r="T718" s="436"/>
      <c r="U718" s="436"/>
      <c r="V718" s="436"/>
    </row>
    <row r="719" spans="1:22" hidden="1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50"/>
        <v>0</v>
      </c>
      <c r="O719" s="182"/>
      <c r="P719" s="182"/>
      <c r="Q719" s="436"/>
      <c r="R719" s="436"/>
      <c r="S719" s="438"/>
      <c r="T719" s="436"/>
      <c r="U719" s="436"/>
      <c r="V719" s="436"/>
    </row>
    <row r="720" spans="1:22" hidden="1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50"/>
        <v>0</v>
      </c>
      <c r="O720" s="182"/>
      <c r="P720" s="182"/>
      <c r="Q720" s="436"/>
      <c r="R720" s="436"/>
      <c r="S720" s="438"/>
      <c r="T720" s="436"/>
      <c r="U720" s="436"/>
      <c r="V720" s="436"/>
    </row>
    <row r="721" spans="1:22" hidden="1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50"/>
        <v>0</v>
      </c>
      <c r="O721" s="182"/>
      <c r="P721" s="182"/>
      <c r="Q721" s="436"/>
      <c r="R721" s="436"/>
      <c r="S721" s="438"/>
      <c r="T721" s="436"/>
      <c r="U721" s="436"/>
      <c r="V721" s="436"/>
    </row>
    <row r="722" spans="1:22" ht="25.5" hidden="1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52">O722+P722</f>
        <v>0</v>
      </c>
      <c r="O722" s="182"/>
      <c r="P722" s="182"/>
      <c r="Q722" s="436"/>
      <c r="R722" s="436"/>
      <c r="S722" s="438"/>
      <c r="T722" s="436"/>
      <c r="U722" s="436"/>
      <c r="V722" s="436"/>
    </row>
    <row r="723" spans="1:22" hidden="1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50"/>
        <v>0</v>
      </c>
      <c r="O723" s="182"/>
      <c r="P723" s="182"/>
      <c r="Q723" s="436"/>
      <c r="R723" s="436"/>
      <c r="S723" s="438"/>
      <c r="T723" s="436"/>
      <c r="U723" s="436"/>
      <c r="V723" s="436"/>
    </row>
    <row r="724" spans="1:22" ht="36.75" hidden="1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755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436"/>
      <c r="R724" s="436"/>
      <c r="S724" s="438"/>
      <c r="T724" s="436"/>
      <c r="U724" s="436"/>
      <c r="V724" s="436"/>
    </row>
    <row r="725" spans="1:22" hidden="1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50"/>
        <v>0</v>
      </c>
      <c r="O725" s="182"/>
      <c r="P725" s="182"/>
      <c r="Q725" s="436"/>
      <c r="R725" s="436"/>
      <c r="S725" s="438"/>
      <c r="T725" s="436"/>
      <c r="U725" s="436"/>
      <c r="V725" s="436"/>
    </row>
    <row r="726" spans="1:22" hidden="1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50"/>
        <v>0</v>
      </c>
      <c r="O726" s="182"/>
      <c r="P726" s="182"/>
      <c r="Q726" s="436"/>
      <c r="R726" s="436"/>
      <c r="S726" s="438"/>
      <c r="T726" s="436"/>
      <c r="U726" s="436"/>
      <c r="V726" s="436"/>
    </row>
    <row r="727" spans="1:22" hidden="1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50"/>
        <v>0</v>
      </c>
      <c r="O727" s="182"/>
      <c r="P727" s="182"/>
      <c r="Q727" s="436"/>
      <c r="R727" s="436"/>
      <c r="S727" s="438"/>
      <c r="T727" s="436"/>
      <c r="U727" s="436"/>
      <c r="V727" s="436"/>
    </row>
    <row r="728" spans="1:22" hidden="1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53">O728+P728</f>
        <v>0</v>
      </c>
      <c r="O728" s="182"/>
      <c r="P728" s="182"/>
      <c r="Q728" s="436"/>
      <c r="R728" s="436"/>
      <c r="S728" s="438"/>
      <c r="T728" s="436"/>
      <c r="U728" s="436"/>
      <c r="V728" s="436"/>
    </row>
    <row r="729" spans="1:22" hidden="1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50"/>
        <v>0</v>
      </c>
      <c r="O729" s="182"/>
      <c r="P729" s="182"/>
      <c r="Q729" s="436"/>
      <c r="R729" s="436"/>
      <c r="S729" s="438"/>
      <c r="T729" s="436"/>
      <c r="U729" s="436"/>
      <c r="V729" s="436"/>
    </row>
    <row r="730" spans="1:22" hidden="1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54">O730+P730</f>
        <v>0</v>
      </c>
      <c r="O730" s="182"/>
      <c r="P730" s="182"/>
      <c r="Q730" s="436"/>
      <c r="R730" s="436"/>
      <c r="S730" s="438"/>
      <c r="T730" s="436"/>
      <c r="U730" s="436"/>
      <c r="V730" s="436"/>
    </row>
    <row r="731" spans="1:22" ht="27" hidden="1">
      <c r="H731" s="44"/>
      <c r="I731" s="146"/>
      <c r="J731" s="147"/>
      <c r="K731" s="147"/>
      <c r="L731" s="348" t="s">
        <v>786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436"/>
      <c r="R731" s="436"/>
      <c r="S731" s="438"/>
      <c r="T731" s="436"/>
      <c r="U731" s="436"/>
      <c r="V731" s="436"/>
    </row>
    <row r="732" spans="1:22" hidden="1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50"/>
        <v>0</v>
      </c>
      <c r="O732" s="182"/>
      <c r="P732" s="182"/>
      <c r="Q732" s="436"/>
      <c r="R732" s="436"/>
      <c r="S732" s="438"/>
      <c r="T732" s="436"/>
      <c r="U732" s="436"/>
      <c r="V732" s="436"/>
    </row>
    <row r="733" spans="1:22" hidden="1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738</v>
      </c>
      <c r="M733" s="43">
        <v>4728</v>
      </c>
      <c r="N733" s="182">
        <f t="shared" si="150"/>
        <v>0</v>
      </c>
      <c r="O733" s="182"/>
      <c r="P733" s="182"/>
      <c r="Q733" s="436"/>
      <c r="R733" s="436"/>
      <c r="S733" s="438"/>
      <c r="T733" s="436"/>
      <c r="U733" s="436"/>
      <c r="V733" s="436"/>
    </row>
    <row r="734" spans="1:22" hidden="1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50"/>
        <v>0</v>
      </c>
      <c r="O734" s="182"/>
      <c r="P734" s="182"/>
      <c r="Q734" s="436"/>
      <c r="R734" s="436"/>
      <c r="S734" s="438"/>
      <c r="T734" s="436"/>
      <c r="U734" s="436"/>
      <c r="V734" s="436"/>
    </row>
    <row r="735" spans="1:22" ht="40.5" hidden="1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756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436"/>
      <c r="R735" s="436"/>
      <c r="S735" s="438"/>
      <c r="T735" s="436"/>
      <c r="U735" s="436"/>
      <c r="V735" s="436"/>
    </row>
    <row r="736" spans="1:22" hidden="1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50"/>
        <v>0</v>
      </c>
      <c r="O736" s="182"/>
      <c r="P736" s="182"/>
      <c r="Q736" s="436"/>
      <c r="R736" s="436"/>
      <c r="S736" s="438"/>
      <c r="T736" s="436"/>
      <c r="U736" s="436"/>
      <c r="V736" s="436"/>
    </row>
    <row r="737" spans="1:22" hidden="1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50"/>
        <v>0</v>
      </c>
      <c r="O737" s="182"/>
      <c r="P737" s="182"/>
      <c r="Q737" s="436"/>
      <c r="R737" s="436"/>
      <c r="S737" s="438"/>
      <c r="T737" s="436"/>
      <c r="U737" s="436"/>
      <c r="V737" s="436"/>
    </row>
    <row r="738" spans="1:22" ht="27" hidden="1" customHeight="1">
      <c r="H738" s="16"/>
      <c r="I738" s="24"/>
      <c r="J738" s="25"/>
      <c r="K738" s="25"/>
      <c r="L738" s="29" t="s">
        <v>142</v>
      </c>
      <c r="M738" s="12">
        <v>4251</v>
      </c>
      <c r="N738" s="182">
        <f t="shared" ref="N738:N739" si="155">O738+P738</f>
        <v>0</v>
      </c>
      <c r="O738" s="182"/>
      <c r="P738" s="182"/>
      <c r="Q738" s="436"/>
      <c r="R738" s="436"/>
      <c r="S738" s="438"/>
      <c r="T738" s="436"/>
      <c r="U738" s="436"/>
      <c r="V738" s="436"/>
    </row>
    <row r="739" spans="1:22" hidden="1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si="155"/>
        <v>0</v>
      </c>
      <c r="O739" s="182"/>
      <c r="P739" s="182"/>
      <c r="Q739" s="436"/>
      <c r="R739" s="436"/>
      <c r="S739" s="438"/>
      <c r="T739" s="436"/>
      <c r="U739" s="436"/>
      <c r="V739" s="436"/>
    </row>
    <row r="740" spans="1:22" hidden="1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50"/>
        <v>0</v>
      </c>
      <c r="O740" s="182"/>
      <c r="P740" s="182"/>
      <c r="Q740" s="436"/>
      <c r="R740" s="436"/>
      <c r="S740" s="438"/>
      <c r="T740" s="436"/>
      <c r="U740" s="436"/>
      <c r="V740" s="436"/>
    </row>
    <row r="741" spans="1:22" hidden="1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50"/>
        <v>0</v>
      </c>
      <c r="O741" s="182"/>
      <c r="P741" s="182"/>
      <c r="Q741" s="436"/>
      <c r="R741" s="436"/>
      <c r="S741" s="438"/>
      <c r="T741" s="436"/>
      <c r="U741" s="436"/>
      <c r="V741" s="436"/>
    </row>
    <row r="742" spans="1:22" hidden="1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50"/>
        <v>0</v>
      </c>
      <c r="O742" s="182"/>
      <c r="P742" s="182"/>
      <c r="Q742" s="436"/>
      <c r="R742" s="436"/>
      <c r="S742" s="438"/>
      <c r="T742" s="436"/>
      <c r="U742" s="436"/>
      <c r="V742" s="436"/>
    </row>
    <row r="743" spans="1:22" ht="46.5" hidden="1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765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436"/>
      <c r="R743" s="436"/>
      <c r="S743" s="438"/>
      <c r="T743" s="436"/>
      <c r="U743" s="436"/>
      <c r="V743" s="436"/>
    </row>
    <row r="744" spans="1:22" ht="19.5" hidden="1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50"/>
        <v>0</v>
      </c>
      <c r="O744" s="182"/>
      <c r="P744" s="182"/>
      <c r="Q744" s="436"/>
      <c r="R744" s="436"/>
      <c r="S744" s="438"/>
      <c r="T744" s="436"/>
      <c r="U744" s="436"/>
      <c r="V744" s="436"/>
    </row>
    <row r="745" spans="1:22" hidden="1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6">O745+P745</f>
        <v>0</v>
      </c>
      <c r="O745" s="182"/>
      <c r="P745" s="182"/>
      <c r="Q745" s="436"/>
      <c r="R745" s="436"/>
      <c r="S745" s="438"/>
      <c r="T745" s="436"/>
      <c r="U745" s="436"/>
      <c r="V745" s="436"/>
    </row>
    <row r="746" spans="1:22" hidden="1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7">O746+P746</f>
        <v>0</v>
      </c>
      <c r="O746" s="182"/>
      <c r="P746" s="182"/>
      <c r="Q746" s="436"/>
      <c r="R746" s="436"/>
      <c r="S746" s="438"/>
      <c r="T746" s="436"/>
      <c r="U746" s="436"/>
      <c r="V746" s="436"/>
    </row>
    <row r="747" spans="1:22" hidden="1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7"/>
        <v>0</v>
      </c>
      <c r="O747" s="182"/>
      <c r="P747" s="182"/>
      <c r="Q747" s="436"/>
      <c r="R747" s="436"/>
      <c r="S747" s="438"/>
      <c r="T747" s="436"/>
      <c r="U747" s="436"/>
      <c r="V747" s="436"/>
    </row>
    <row r="748" spans="1:22" hidden="1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7"/>
        <v>0</v>
      </c>
      <c r="O748" s="182"/>
      <c r="P748" s="182"/>
      <c r="Q748" s="436"/>
      <c r="R748" s="436"/>
      <c r="S748" s="438"/>
      <c r="T748" s="436"/>
      <c r="U748" s="436"/>
      <c r="V748" s="436"/>
    </row>
    <row r="749" spans="1:22" ht="46.5" hidden="1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48" t="s">
        <v>842</v>
      </c>
      <c r="M749" s="27"/>
      <c r="N749" s="196">
        <f>SUM(N750)</f>
        <v>0</v>
      </c>
      <c r="O749" s="196">
        <f t="shared" ref="O749:P749" si="158">SUM(O750)</f>
        <v>0</v>
      </c>
      <c r="P749" s="196">
        <f t="shared" si="158"/>
        <v>0</v>
      </c>
      <c r="Q749" s="436"/>
      <c r="R749" s="436"/>
      <c r="S749" s="438"/>
      <c r="T749" s="436"/>
      <c r="U749" s="436"/>
      <c r="V749" s="436"/>
    </row>
    <row r="750" spans="1:22" hidden="1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787</v>
      </c>
      <c r="M750" s="12">
        <v>4239</v>
      </c>
      <c r="N750" s="182">
        <f t="shared" ref="N750" si="159">O750+P750</f>
        <v>0</v>
      </c>
      <c r="O750" s="182"/>
      <c r="P750" s="182"/>
      <c r="Q750" s="436"/>
      <c r="R750" s="436"/>
      <c r="S750" s="438"/>
      <c r="T750" s="436"/>
      <c r="U750" s="436"/>
      <c r="V750" s="436"/>
    </row>
    <row r="751" spans="1:22" ht="27" hidden="1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436"/>
      <c r="R751" s="436"/>
      <c r="S751" s="438"/>
      <c r="T751" s="436"/>
      <c r="U751" s="436"/>
      <c r="V751" s="436"/>
    </row>
    <row r="752" spans="1:22" hidden="1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436"/>
      <c r="R752" s="436"/>
      <c r="S752" s="438"/>
      <c r="T752" s="436"/>
      <c r="U752" s="436"/>
      <c r="V752" s="436"/>
    </row>
    <row r="753" spans="1:22" ht="25.5" hidden="1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436"/>
      <c r="R753" s="436"/>
      <c r="S753" s="438"/>
      <c r="T753" s="436"/>
      <c r="U753" s="436"/>
      <c r="V753" s="436"/>
    </row>
    <row r="754" spans="1:22" hidden="1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436"/>
      <c r="R754" s="436"/>
      <c r="S754" s="438"/>
      <c r="T754" s="436"/>
      <c r="U754" s="436"/>
      <c r="V754" s="436"/>
    </row>
    <row r="755" spans="1:22" ht="40.5" hidden="1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436"/>
      <c r="R755" s="436"/>
      <c r="S755" s="438"/>
      <c r="T755" s="436"/>
      <c r="U755" s="436"/>
      <c r="V755" s="436"/>
    </row>
    <row r="756" spans="1:22" hidden="1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>O756+P756</f>
        <v>0</v>
      </c>
      <c r="O756" s="309"/>
      <c r="P756" s="309"/>
      <c r="Q756" s="436"/>
      <c r="R756" s="436"/>
      <c r="S756" s="438"/>
      <c r="T756" s="436"/>
      <c r="U756" s="436"/>
      <c r="V756" s="436"/>
    </row>
    <row r="757" spans="1:22" hidden="1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436"/>
      <c r="R757" s="436"/>
      <c r="S757" s="438"/>
      <c r="T757" s="436"/>
      <c r="U757" s="436"/>
      <c r="V757" s="436"/>
    </row>
    <row r="758" spans="1:22" ht="16.5" hidden="1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>O758+P758</f>
        <v>0</v>
      </c>
      <c r="O758" s="335"/>
      <c r="P758" s="335"/>
      <c r="Q758" s="436"/>
      <c r="R758" s="436"/>
      <c r="S758" s="438"/>
      <c r="T758" s="436"/>
      <c r="U758" s="436"/>
      <c r="V758" s="436"/>
    </row>
    <row r="759" spans="1:22" ht="28.5" hidden="1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436"/>
      <c r="R759" s="436"/>
      <c r="S759" s="438"/>
      <c r="T759" s="436"/>
      <c r="U759" s="436"/>
      <c r="V759" s="436"/>
    </row>
    <row r="760" spans="1:22" hidden="1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436"/>
      <c r="R760" s="436"/>
      <c r="S760" s="438"/>
      <c r="T760" s="436"/>
      <c r="U760" s="436"/>
      <c r="V760" s="436"/>
    </row>
    <row r="761" spans="1:22" hidden="1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436"/>
      <c r="R761" s="436"/>
      <c r="S761" s="438"/>
      <c r="T761" s="436"/>
      <c r="U761" s="436"/>
      <c r="V761" s="436"/>
    </row>
    <row r="762" spans="1:22" hidden="1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436"/>
      <c r="R762" s="436"/>
      <c r="S762" s="438"/>
      <c r="T762" s="436"/>
      <c r="U762" s="436"/>
      <c r="V762" s="436"/>
    </row>
    <row r="763" spans="1:22" hidden="1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+O765+O766</f>
        <v>0</v>
      </c>
      <c r="P763" s="191">
        <f>P765+P766+P767</f>
        <v>0</v>
      </c>
      <c r="Q763" s="436"/>
      <c r="R763" s="436"/>
      <c r="S763" s="438"/>
      <c r="T763" s="436"/>
      <c r="U763" s="436"/>
      <c r="V763" s="436"/>
    </row>
    <row r="764" spans="1:22" hidden="1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436"/>
      <c r="R764" s="436"/>
      <c r="S764" s="438"/>
      <c r="T764" s="436"/>
      <c r="U764" s="436"/>
      <c r="V764" s="436"/>
    </row>
    <row r="765" spans="1:22" hidden="1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" si="160">O765+P765</f>
        <v>0</v>
      </c>
      <c r="O765" s="309"/>
      <c r="P765" s="189"/>
      <c r="Q765" s="436"/>
      <c r="R765" s="436"/>
      <c r="S765" s="438"/>
      <c r="T765" s="436"/>
      <c r="U765" s="436"/>
      <c r="V765" s="436"/>
    </row>
    <row r="766" spans="1:22" hidden="1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>+O766+P766-O767</f>
        <v>0</v>
      </c>
      <c r="O766" s="20"/>
      <c r="P766" s="20"/>
      <c r="Q766" s="436"/>
      <c r="R766" s="436"/>
      <c r="S766" s="438"/>
      <c r="T766" s="436"/>
      <c r="U766" s="436"/>
      <c r="V766" s="436"/>
    </row>
    <row r="767" spans="1:22" hidden="1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>
        <f>+O767</f>
        <v>0</v>
      </c>
      <c r="O767" s="182">
        <f>+O766</f>
        <v>0</v>
      </c>
      <c r="P767" s="182"/>
      <c r="Q767" s="436"/>
      <c r="R767" s="436"/>
      <c r="S767" s="438"/>
      <c r="T767" s="436"/>
      <c r="U767" s="436"/>
      <c r="V767" s="436"/>
    </row>
    <row r="768" spans="1:22" hidden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M768" s="4"/>
      <c r="N768" s="4"/>
      <c r="O768" s="4"/>
    </row>
    <row r="769" spans="1:15" hidden="1"/>
    <row r="770" spans="1:15" hidden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M770" s="4"/>
      <c r="N770" s="4"/>
      <c r="O770" s="4"/>
    </row>
    <row r="771" spans="1:15" hidden="1"/>
    <row r="772" spans="1:15" hidden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M772" s="4"/>
      <c r="N772" s="4"/>
      <c r="O772" s="4"/>
    </row>
    <row r="773" spans="1:15" hidden="1"/>
    <row r="774" spans="1:15" hidden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M774" s="4"/>
      <c r="N774" s="4"/>
      <c r="O774" s="4"/>
    </row>
    <row r="775" spans="1:15" hidden="1"/>
    <row r="776" spans="1:15" hidden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M776" s="4"/>
      <c r="N776" s="4"/>
      <c r="O776" s="4"/>
    </row>
    <row r="777" spans="1:15" hidden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M777" s="4"/>
      <c r="N777" s="4"/>
      <c r="O777" s="4"/>
    </row>
    <row r="778" spans="1:15" hidden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M778" s="4"/>
      <c r="N778" s="4"/>
      <c r="O778" s="4"/>
    </row>
    <row r="779" spans="1:15" hidden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M779" s="4"/>
      <c r="N779" s="4"/>
      <c r="O779" s="4"/>
    </row>
    <row r="780" spans="1:15" hidden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M780" s="4"/>
      <c r="N780" s="4"/>
      <c r="O780" s="4"/>
    </row>
    <row r="781" spans="1:15" hidden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M781" s="4"/>
      <c r="N781" s="4"/>
      <c r="O781" s="4"/>
    </row>
    <row r="782" spans="1:15" hidden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M782" s="4"/>
      <c r="N782" s="4"/>
      <c r="O782" s="4"/>
    </row>
    <row r="783" spans="1:15" hidden="1"/>
    <row r="784" spans="1:15" hidden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M784" s="4"/>
      <c r="N784" s="4"/>
      <c r="O784" s="4"/>
    </row>
    <row r="785" spans="1:15" hidden="1"/>
    <row r="786" spans="1:15" hidden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M786" s="4"/>
      <c r="N786" s="4"/>
      <c r="O786" s="4"/>
    </row>
    <row r="787" spans="1:15" hidden="1"/>
    <row r="788" spans="1:15" hidden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M788" s="4"/>
      <c r="N788" s="4"/>
      <c r="O788" s="4"/>
    </row>
    <row r="789" spans="1:15" hidden="1"/>
    <row r="790" spans="1:15" hidden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M790" s="4"/>
      <c r="N790" s="4"/>
      <c r="O790" s="4"/>
    </row>
    <row r="791" spans="1:15" hidden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M791" s="4"/>
      <c r="N791" s="4"/>
      <c r="O791" s="4"/>
    </row>
    <row r="792" spans="1:15" hidden="1"/>
    <row r="793" spans="1:15" hidden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M793" s="4"/>
      <c r="N793" s="4"/>
      <c r="O793" s="4"/>
    </row>
    <row r="794" spans="1:15" hidden="1"/>
    <row r="795" spans="1:15" hidden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M795" s="4"/>
      <c r="N795" s="4"/>
      <c r="O795" s="4"/>
    </row>
    <row r="796" spans="1:15" hidden="1"/>
    <row r="797" spans="1:15" hidden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M797" s="4"/>
      <c r="N797" s="4"/>
      <c r="O797" s="4"/>
    </row>
    <row r="798" spans="1:15" hidden="1"/>
    <row r="799" spans="1:15" hidden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M799" s="4"/>
      <c r="N799" s="4"/>
      <c r="O799" s="4"/>
    </row>
    <row r="800" spans="1:15" hidden="1"/>
    <row r="801" spans="1:15" hidden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M801" s="4"/>
      <c r="N801" s="4"/>
      <c r="O801" s="4"/>
    </row>
    <row r="802" spans="1:15" hidden="1"/>
    <row r="803" spans="1:15" hidden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M803" s="4"/>
      <c r="N803" s="4"/>
      <c r="O803" s="4"/>
    </row>
    <row r="804" spans="1:15" hidden="1"/>
    <row r="805" spans="1:15" hidden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M805" s="4"/>
      <c r="N805" s="4"/>
      <c r="O805" s="4"/>
    </row>
    <row r="806" spans="1:15" hidden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M806" s="4"/>
      <c r="N806" s="4"/>
      <c r="O806" s="4"/>
    </row>
    <row r="807" spans="1:15" hidden="1"/>
    <row r="808" spans="1:15" hidden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M808" s="4"/>
      <c r="N808" s="4"/>
      <c r="O808" s="4"/>
    </row>
    <row r="809" spans="1:15" hidden="1"/>
    <row r="810" spans="1:15" hidden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M810" s="4"/>
      <c r="N810" s="4"/>
      <c r="O810" s="4"/>
    </row>
    <row r="811" spans="1:15" hidden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M811" s="4"/>
      <c r="N811" s="4"/>
      <c r="O811" s="4"/>
    </row>
    <row r="812" spans="1:15" hidden="1"/>
    <row r="813" spans="1:15" hidden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M813" s="4"/>
      <c r="N813" s="4"/>
      <c r="O813" s="4"/>
    </row>
    <row r="814" spans="1:15" hidden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M814" s="4"/>
      <c r="N814" s="4"/>
      <c r="O814" s="4"/>
    </row>
    <row r="815" spans="1:15" hidden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M815" s="4"/>
      <c r="N815" s="4"/>
      <c r="O815" s="4"/>
    </row>
    <row r="816" spans="1:15" hidden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M816" s="4"/>
      <c r="N816" s="4"/>
      <c r="O816" s="4"/>
    </row>
    <row r="817" spans="1:15" hidden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M817" s="4"/>
      <c r="N817" s="4"/>
      <c r="O817" s="4"/>
    </row>
    <row r="818" spans="1:15" hidden="1"/>
    <row r="819" spans="1:15" hidden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M819" s="4"/>
      <c r="N819" s="4"/>
      <c r="O819" s="4"/>
    </row>
    <row r="820" spans="1:15" hidden="1"/>
    <row r="821" spans="1:15" hidden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M821" s="4"/>
      <c r="N821" s="4"/>
      <c r="O821" s="4"/>
    </row>
    <row r="822" spans="1:15" hidden="1"/>
    <row r="823" spans="1:15" hidden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M823" s="4"/>
      <c r="N823" s="4"/>
      <c r="O823" s="4"/>
    </row>
    <row r="824" spans="1:15" hidden="1"/>
    <row r="825" spans="1:15" hidden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M825" s="4"/>
      <c r="N825" s="4"/>
      <c r="O825" s="4"/>
    </row>
    <row r="826" spans="1:15" hidden="1"/>
    <row r="827" spans="1:15" hidden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M827" s="4"/>
      <c r="N827" s="4"/>
      <c r="O827" s="4"/>
    </row>
    <row r="828" spans="1:15" hidden="1"/>
    <row r="829" spans="1:15" hidden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M829" s="4"/>
      <c r="N829" s="4"/>
      <c r="O829" s="4"/>
    </row>
    <row r="830" spans="1:15" hidden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M830" s="4"/>
      <c r="N830" s="4"/>
      <c r="O830" s="4"/>
    </row>
    <row r="831" spans="1:15" hidden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M831" s="4"/>
      <c r="N831" s="4"/>
      <c r="O831" s="4"/>
    </row>
    <row r="832" spans="1:15" hidden="1"/>
    <row r="833" spans="1:15" hidden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M833" s="4"/>
      <c r="N833" s="4"/>
      <c r="O833" s="4"/>
    </row>
    <row r="834" spans="1:15" hidden="1"/>
    <row r="835" spans="1:15" hidden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M835" s="4"/>
      <c r="N835" s="4"/>
      <c r="O835" s="4"/>
    </row>
    <row r="836" spans="1:15" hidden="1"/>
    <row r="837" spans="1:15" hidden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M837" s="4"/>
      <c r="N837" s="4"/>
      <c r="O837" s="4"/>
    </row>
    <row r="838" spans="1:15" hidden="1"/>
    <row r="839" spans="1:15" hidden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M839" s="4"/>
      <c r="N839" s="4"/>
      <c r="O839" s="4"/>
    </row>
    <row r="840" spans="1:15" hidden="1"/>
    <row r="841" spans="1:15" hidden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M841" s="4"/>
      <c r="N841" s="4"/>
      <c r="O841" s="4"/>
    </row>
    <row r="842" spans="1:15" hidden="1"/>
    <row r="843" spans="1:15" hidden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M843" s="4"/>
      <c r="N843" s="4"/>
      <c r="O843" s="4"/>
    </row>
    <row r="844" spans="1:15" hidden="1"/>
    <row r="845" spans="1:15" hidden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M845" s="4"/>
      <c r="N845" s="4"/>
      <c r="O845" s="4"/>
    </row>
    <row r="846" spans="1:15" hidden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M846" s="4"/>
      <c r="N846" s="4"/>
      <c r="O846" s="4"/>
    </row>
    <row r="847" spans="1:15" hidden="1"/>
    <row r="848" spans="1:15" hidden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M848" s="4"/>
      <c r="N848" s="4"/>
      <c r="O848" s="4"/>
    </row>
    <row r="849" spans="1:15" hidden="1"/>
    <row r="850" spans="1:15" hidden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M850" s="4"/>
      <c r="N850" s="4"/>
      <c r="O850" s="4"/>
    </row>
    <row r="851" spans="1:15" hidden="1"/>
    <row r="852" spans="1:15" hidden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M852" s="4"/>
      <c r="N852" s="4"/>
      <c r="O852" s="4"/>
    </row>
    <row r="853" spans="1:15" hidden="1"/>
    <row r="854" spans="1:15" hidden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M854" s="4"/>
      <c r="N854" s="4"/>
      <c r="O854" s="4"/>
    </row>
    <row r="855" spans="1:15" hidden="1"/>
    <row r="856" spans="1:15" hidden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M856" s="4"/>
      <c r="N856" s="4"/>
      <c r="O856" s="4"/>
    </row>
    <row r="857" spans="1:15" hidden="1"/>
    <row r="858" spans="1:15" hidden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M858" s="4"/>
      <c r="N858" s="4"/>
      <c r="O858" s="4"/>
    </row>
    <row r="859" spans="1:15" hidden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M859" s="4"/>
      <c r="N859" s="4"/>
      <c r="O859" s="4"/>
    </row>
    <row r="860" spans="1:15" hidden="1"/>
    <row r="861" spans="1:15" hidden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M861" s="4"/>
      <c r="N861" s="4"/>
      <c r="O861" s="4"/>
    </row>
    <row r="862" spans="1:15" hidden="1"/>
    <row r="863" spans="1:15" hidden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M863" s="4"/>
      <c r="N863" s="4"/>
      <c r="O863" s="4"/>
    </row>
    <row r="864" spans="1:15" hidden="1"/>
    <row r="865" spans="1:15" hidden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M865" s="4"/>
      <c r="N865" s="4"/>
      <c r="O865" s="4"/>
    </row>
    <row r="866" spans="1:15" hidden="1"/>
    <row r="867" spans="1:15" hidden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M867" s="4"/>
      <c r="N867" s="4"/>
      <c r="O867" s="4"/>
    </row>
    <row r="868" spans="1:15" hidden="1"/>
    <row r="869" spans="1:15" hidden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M869" s="4"/>
      <c r="N869" s="4"/>
      <c r="O869" s="4"/>
    </row>
    <row r="870" spans="1:15" hidden="1"/>
    <row r="871" spans="1:15" hidden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M871" s="4"/>
      <c r="N871" s="4"/>
      <c r="O871" s="4"/>
    </row>
    <row r="872" spans="1:15" hidden="1"/>
    <row r="873" spans="1:15" hidden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M873" s="4"/>
      <c r="N873" s="4"/>
      <c r="O873" s="4"/>
    </row>
    <row r="874" spans="1:15" hidden="1"/>
    <row r="875" spans="1:15" hidden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M875" s="4"/>
      <c r="N875" s="4"/>
      <c r="O875" s="4"/>
    </row>
    <row r="876" spans="1:15" hidden="1"/>
    <row r="877" spans="1:15" hidden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M877" s="4"/>
      <c r="N877" s="4"/>
      <c r="O877" s="4"/>
    </row>
    <row r="878" spans="1:15" hidden="1"/>
    <row r="879" spans="1:15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M879" s="4"/>
      <c r="N879" s="4"/>
      <c r="O879" s="4"/>
    </row>
    <row r="881" spans="12:206" s="4" customFormat="1">
      <c r="L881" s="37"/>
      <c r="Q881" s="432"/>
      <c r="R881" s="432"/>
      <c r="S881" s="432"/>
      <c r="T881" s="432"/>
      <c r="U881" s="432"/>
      <c r="V881" s="432"/>
      <c r="W881" s="432"/>
      <c r="X881" s="432"/>
      <c r="Y881" s="432"/>
      <c r="Z881" s="432"/>
      <c r="AA881" s="432"/>
      <c r="AB881" s="432"/>
      <c r="AC881" s="432"/>
      <c r="AD881" s="432"/>
      <c r="AE881" s="432"/>
      <c r="AF881" s="432"/>
      <c r="AG881" s="432"/>
      <c r="AH881" s="432"/>
      <c r="AI881" s="432"/>
      <c r="AJ881" s="432"/>
      <c r="AK881" s="432"/>
      <c r="AL881" s="432"/>
      <c r="AM881" s="432"/>
      <c r="AN881" s="432"/>
      <c r="AO881" s="432"/>
      <c r="AP881" s="432"/>
      <c r="AQ881" s="432"/>
      <c r="AR881" s="432"/>
      <c r="AS881" s="432"/>
      <c r="AT881" s="432"/>
      <c r="AU881" s="432"/>
      <c r="AV881" s="432"/>
      <c r="AW881" s="432"/>
      <c r="AX881" s="432"/>
      <c r="AY881" s="432"/>
      <c r="AZ881" s="432"/>
      <c r="BA881" s="432"/>
      <c r="BB881" s="432"/>
      <c r="BC881" s="432"/>
      <c r="BD881" s="432"/>
      <c r="BE881" s="432"/>
      <c r="BF881" s="432"/>
      <c r="BG881" s="432"/>
      <c r="BH881" s="432"/>
      <c r="BI881" s="432"/>
      <c r="BJ881" s="432"/>
      <c r="BK881" s="432"/>
      <c r="BL881" s="432"/>
      <c r="BM881" s="432"/>
      <c r="BN881" s="432"/>
      <c r="BO881" s="432"/>
      <c r="BP881" s="432"/>
      <c r="BQ881" s="432"/>
      <c r="BR881" s="432"/>
      <c r="BS881" s="432"/>
      <c r="BT881" s="432"/>
      <c r="BU881" s="432"/>
      <c r="BV881" s="432"/>
      <c r="BW881" s="432"/>
      <c r="BX881" s="432"/>
      <c r="BY881" s="432"/>
      <c r="BZ881" s="432"/>
      <c r="CA881" s="432"/>
      <c r="CB881" s="432"/>
      <c r="CC881" s="432"/>
      <c r="CD881" s="432"/>
      <c r="CE881" s="432"/>
      <c r="CF881" s="432"/>
      <c r="CG881" s="432"/>
      <c r="CH881" s="432"/>
      <c r="CI881" s="432"/>
      <c r="CJ881" s="432"/>
      <c r="CK881" s="432"/>
      <c r="CL881" s="432"/>
      <c r="CM881" s="432"/>
      <c r="CN881" s="432"/>
      <c r="CO881" s="432"/>
      <c r="CP881" s="432"/>
      <c r="CQ881" s="432"/>
      <c r="CR881" s="432"/>
      <c r="CS881" s="432"/>
      <c r="CT881" s="432"/>
      <c r="CU881" s="432"/>
      <c r="CV881" s="432"/>
      <c r="CW881" s="432"/>
      <c r="CX881" s="432"/>
      <c r="CY881" s="432"/>
      <c r="CZ881" s="432"/>
      <c r="DA881" s="432"/>
      <c r="DB881" s="432"/>
      <c r="DC881" s="432"/>
      <c r="DD881" s="432"/>
      <c r="DE881" s="432"/>
      <c r="DF881" s="432"/>
      <c r="DG881" s="432"/>
      <c r="DH881" s="432"/>
      <c r="DI881" s="432"/>
      <c r="DJ881" s="432"/>
      <c r="DK881" s="432"/>
      <c r="DL881" s="432"/>
      <c r="DM881" s="432"/>
      <c r="DN881" s="432"/>
      <c r="DO881" s="432"/>
      <c r="DP881" s="432"/>
      <c r="DQ881" s="432"/>
      <c r="DR881" s="432"/>
      <c r="DS881" s="432"/>
      <c r="DT881" s="432"/>
      <c r="DU881" s="432"/>
      <c r="DV881" s="432"/>
      <c r="DW881" s="432"/>
      <c r="DX881" s="432"/>
      <c r="DY881" s="432"/>
      <c r="DZ881" s="432"/>
      <c r="EA881" s="432"/>
      <c r="EB881" s="432"/>
      <c r="EC881" s="432"/>
      <c r="ED881" s="432"/>
      <c r="EE881" s="432"/>
      <c r="EF881" s="432"/>
      <c r="EG881" s="432"/>
      <c r="EH881" s="432"/>
      <c r="EI881" s="432"/>
      <c r="EJ881" s="432"/>
      <c r="EK881" s="432"/>
      <c r="EL881" s="432"/>
      <c r="EM881" s="432"/>
      <c r="EN881" s="432"/>
      <c r="EO881" s="432"/>
      <c r="EP881" s="432"/>
      <c r="EQ881" s="432"/>
      <c r="ER881" s="432"/>
      <c r="ES881" s="432"/>
      <c r="ET881" s="432"/>
      <c r="EU881" s="432"/>
      <c r="EV881" s="432"/>
      <c r="EW881" s="432"/>
      <c r="EX881" s="432"/>
      <c r="EY881" s="432"/>
      <c r="EZ881" s="432"/>
      <c r="FA881" s="432"/>
      <c r="FB881" s="432"/>
      <c r="FC881" s="432"/>
      <c r="FD881" s="432"/>
      <c r="FE881" s="432"/>
      <c r="FF881" s="432"/>
      <c r="FG881" s="432"/>
      <c r="FH881" s="432"/>
      <c r="FI881" s="432"/>
      <c r="FJ881" s="432"/>
      <c r="FK881" s="432"/>
      <c r="FL881" s="432"/>
      <c r="FM881" s="432"/>
      <c r="FN881" s="432"/>
      <c r="FO881" s="432"/>
      <c r="FP881" s="432"/>
      <c r="FQ881" s="432"/>
      <c r="FR881" s="432"/>
      <c r="FS881" s="432"/>
      <c r="FT881" s="432"/>
      <c r="FU881" s="432"/>
      <c r="FV881" s="432"/>
      <c r="FW881" s="432"/>
      <c r="FX881" s="432"/>
      <c r="FY881" s="432"/>
      <c r="FZ881" s="432"/>
      <c r="GA881" s="432"/>
      <c r="GB881" s="432"/>
      <c r="GC881" s="432"/>
      <c r="GD881" s="432"/>
      <c r="GE881" s="432"/>
      <c r="GF881" s="432"/>
      <c r="GG881" s="432"/>
      <c r="GH881" s="432"/>
      <c r="GI881" s="432"/>
      <c r="GJ881" s="432"/>
      <c r="GK881" s="432"/>
      <c r="GL881" s="432"/>
      <c r="GM881" s="432"/>
      <c r="GN881" s="432"/>
      <c r="GO881" s="432"/>
      <c r="GP881" s="432"/>
      <c r="GQ881" s="432"/>
      <c r="GR881" s="432"/>
      <c r="GS881" s="432"/>
      <c r="GT881" s="432"/>
      <c r="GU881" s="432"/>
      <c r="GV881" s="432"/>
      <c r="GW881" s="432"/>
      <c r="GX881" s="432"/>
    </row>
    <row r="883" spans="12:206" s="4" customFormat="1">
      <c r="L883" s="37"/>
      <c r="Q883" s="432"/>
      <c r="R883" s="432"/>
      <c r="S883" s="432"/>
      <c r="T883" s="432"/>
      <c r="U883" s="432"/>
      <c r="V883" s="432"/>
      <c r="W883" s="432"/>
      <c r="X883" s="432"/>
      <c r="Y883" s="432"/>
      <c r="Z883" s="432"/>
      <c r="AA883" s="432"/>
      <c r="AB883" s="432"/>
      <c r="AC883" s="432"/>
      <c r="AD883" s="432"/>
      <c r="AE883" s="432"/>
      <c r="AF883" s="432"/>
      <c r="AG883" s="432"/>
      <c r="AH883" s="432"/>
      <c r="AI883" s="432"/>
      <c r="AJ883" s="432"/>
      <c r="AK883" s="432"/>
      <c r="AL883" s="432"/>
      <c r="AM883" s="432"/>
      <c r="AN883" s="432"/>
      <c r="AO883" s="432"/>
      <c r="AP883" s="432"/>
      <c r="AQ883" s="432"/>
      <c r="AR883" s="432"/>
      <c r="AS883" s="432"/>
      <c r="AT883" s="432"/>
      <c r="AU883" s="432"/>
      <c r="AV883" s="432"/>
      <c r="AW883" s="432"/>
      <c r="AX883" s="432"/>
      <c r="AY883" s="432"/>
      <c r="AZ883" s="432"/>
      <c r="BA883" s="432"/>
      <c r="BB883" s="432"/>
      <c r="BC883" s="432"/>
      <c r="BD883" s="432"/>
      <c r="BE883" s="432"/>
      <c r="BF883" s="432"/>
      <c r="BG883" s="432"/>
      <c r="BH883" s="432"/>
      <c r="BI883" s="432"/>
      <c r="BJ883" s="432"/>
      <c r="BK883" s="432"/>
      <c r="BL883" s="432"/>
      <c r="BM883" s="432"/>
      <c r="BN883" s="432"/>
      <c r="BO883" s="432"/>
      <c r="BP883" s="432"/>
      <c r="BQ883" s="432"/>
      <c r="BR883" s="432"/>
      <c r="BS883" s="432"/>
      <c r="BT883" s="432"/>
      <c r="BU883" s="432"/>
      <c r="BV883" s="432"/>
      <c r="BW883" s="432"/>
      <c r="BX883" s="432"/>
      <c r="BY883" s="432"/>
      <c r="BZ883" s="432"/>
      <c r="CA883" s="432"/>
      <c r="CB883" s="432"/>
      <c r="CC883" s="432"/>
      <c r="CD883" s="432"/>
      <c r="CE883" s="432"/>
      <c r="CF883" s="432"/>
      <c r="CG883" s="432"/>
      <c r="CH883" s="432"/>
      <c r="CI883" s="432"/>
      <c r="CJ883" s="432"/>
      <c r="CK883" s="432"/>
      <c r="CL883" s="432"/>
      <c r="CM883" s="432"/>
      <c r="CN883" s="432"/>
      <c r="CO883" s="432"/>
      <c r="CP883" s="432"/>
      <c r="CQ883" s="432"/>
      <c r="CR883" s="432"/>
      <c r="CS883" s="432"/>
      <c r="CT883" s="432"/>
      <c r="CU883" s="432"/>
      <c r="CV883" s="432"/>
      <c r="CW883" s="432"/>
      <c r="CX883" s="432"/>
      <c r="CY883" s="432"/>
      <c r="CZ883" s="432"/>
      <c r="DA883" s="432"/>
      <c r="DB883" s="432"/>
      <c r="DC883" s="432"/>
      <c r="DD883" s="432"/>
      <c r="DE883" s="432"/>
      <c r="DF883" s="432"/>
      <c r="DG883" s="432"/>
      <c r="DH883" s="432"/>
      <c r="DI883" s="432"/>
      <c r="DJ883" s="432"/>
      <c r="DK883" s="432"/>
      <c r="DL883" s="432"/>
      <c r="DM883" s="432"/>
      <c r="DN883" s="432"/>
      <c r="DO883" s="432"/>
      <c r="DP883" s="432"/>
      <c r="DQ883" s="432"/>
      <c r="DR883" s="432"/>
      <c r="DS883" s="432"/>
      <c r="DT883" s="432"/>
      <c r="DU883" s="432"/>
      <c r="DV883" s="432"/>
      <c r="DW883" s="432"/>
      <c r="DX883" s="432"/>
      <c r="DY883" s="432"/>
      <c r="DZ883" s="432"/>
      <c r="EA883" s="432"/>
      <c r="EB883" s="432"/>
      <c r="EC883" s="432"/>
      <c r="ED883" s="432"/>
      <c r="EE883" s="432"/>
      <c r="EF883" s="432"/>
      <c r="EG883" s="432"/>
      <c r="EH883" s="432"/>
      <c r="EI883" s="432"/>
      <c r="EJ883" s="432"/>
      <c r="EK883" s="432"/>
      <c r="EL883" s="432"/>
      <c r="EM883" s="432"/>
      <c r="EN883" s="432"/>
      <c r="EO883" s="432"/>
      <c r="EP883" s="432"/>
      <c r="EQ883" s="432"/>
      <c r="ER883" s="432"/>
      <c r="ES883" s="432"/>
      <c r="ET883" s="432"/>
      <c r="EU883" s="432"/>
      <c r="EV883" s="432"/>
      <c r="EW883" s="432"/>
      <c r="EX883" s="432"/>
      <c r="EY883" s="432"/>
      <c r="EZ883" s="432"/>
      <c r="FA883" s="432"/>
      <c r="FB883" s="432"/>
      <c r="FC883" s="432"/>
      <c r="FD883" s="432"/>
      <c r="FE883" s="432"/>
      <c r="FF883" s="432"/>
      <c r="FG883" s="432"/>
      <c r="FH883" s="432"/>
      <c r="FI883" s="432"/>
      <c r="FJ883" s="432"/>
      <c r="FK883" s="432"/>
      <c r="FL883" s="432"/>
      <c r="FM883" s="432"/>
      <c r="FN883" s="432"/>
      <c r="FO883" s="432"/>
      <c r="FP883" s="432"/>
      <c r="FQ883" s="432"/>
      <c r="FR883" s="432"/>
      <c r="FS883" s="432"/>
      <c r="FT883" s="432"/>
      <c r="FU883" s="432"/>
      <c r="FV883" s="432"/>
      <c r="FW883" s="432"/>
      <c r="FX883" s="432"/>
      <c r="FY883" s="432"/>
      <c r="FZ883" s="432"/>
      <c r="GA883" s="432"/>
      <c r="GB883" s="432"/>
      <c r="GC883" s="432"/>
      <c r="GD883" s="432"/>
      <c r="GE883" s="432"/>
      <c r="GF883" s="432"/>
      <c r="GG883" s="432"/>
      <c r="GH883" s="432"/>
      <c r="GI883" s="432"/>
      <c r="GJ883" s="432"/>
      <c r="GK883" s="432"/>
      <c r="GL883" s="432"/>
      <c r="GM883" s="432"/>
      <c r="GN883" s="432"/>
      <c r="GO883" s="432"/>
      <c r="GP883" s="432"/>
      <c r="GQ883" s="432"/>
      <c r="GR883" s="432"/>
      <c r="GS883" s="432"/>
      <c r="GT883" s="432"/>
      <c r="GU883" s="432"/>
      <c r="GV883" s="432"/>
      <c r="GW883" s="432"/>
      <c r="GX883" s="432"/>
    </row>
    <row r="885" spans="12:206" s="4" customFormat="1">
      <c r="L885" s="37"/>
      <c r="Q885" s="432"/>
      <c r="R885" s="432"/>
      <c r="S885" s="432"/>
      <c r="T885" s="432"/>
      <c r="U885" s="432"/>
      <c r="V885" s="432"/>
      <c r="W885" s="432"/>
      <c r="X885" s="432"/>
      <c r="Y885" s="432"/>
      <c r="Z885" s="432"/>
      <c r="AA885" s="432"/>
      <c r="AB885" s="432"/>
      <c r="AC885" s="432"/>
      <c r="AD885" s="432"/>
      <c r="AE885" s="432"/>
      <c r="AF885" s="432"/>
      <c r="AG885" s="432"/>
      <c r="AH885" s="432"/>
      <c r="AI885" s="432"/>
      <c r="AJ885" s="432"/>
      <c r="AK885" s="432"/>
      <c r="AL885" s="432"/>
      <c r="AM885" s="432"/>
      <c r="AN885" s="432"/>
      <c r="AO885" s="432"/>
      <c r="AP885" s="432"/>
      <c r="AQ885" s="432"/>
      <c r="AR885" s="432"/>
      <c r="AS885" s="432"/>
      <c r="AT885" s="432"/>
      <c r="AU885" s="432"/>
      <c r="AV885" s="432"/>
      <c r="AW885" s="432"/>
      <c r="AX885" s="432"/>
      <c r="AY885" s="432"/>
      <c r="AZ885" s="432"/>
      <c r="BA885" s="432"/>
      <c r="BB885" s="432"/>
      <c r="BC885" s="432"/>
      <c r="BD885" s="432"/>
      <c r="BE885" s="432"/>
      <c r="BF885" s="432"/>
      <c r="BG885" s="432"/>
      <c r="BH885" s="432"/>
      <c r="BI885" s="432"/>
      <c r="BJ885" s="432"/>
      <c r="BK885" s="432"/>
      <c r="BL885" s="432"/>
      <c r="BM885" s="432"/>
      <c r="BN885" s="432"/>
      <c r="BO885" s="432"/>
      <c r="BP885" s="432"/>
      <c r="BQ885" s="432"/>
      <c r="BR885" s="432"/>
      <c r="BS885" s="432"/>
      <c r="BT885" s="432"/>
      <c r="BU885" s="432"/>
      <c r="BV885" s="432"/>
      <c r="BW885" s="432"/>
      <c r="BX885" s="432"/>
      <c r="BY885" s="432"/>
      <c r="BZ885" s="432"/>
      <c r="CA885" s="432"/>
      <c r="CB885" s="432"/>
      <c r="CC885" s="432"/>
      <c r="CD885" s="432"/>
      <c r="CE885" s="432"/>
      <c r="CF885" s="432"/>
      <c r="CG885" s="432"/>
      <c r="CH885" s="432"/>
      <c r="CI885" s="432"/>
      <c r="CJ885" s="432"/>
      <c r="CK885" s="432"/>
      <c r="CL885" s="432"/>
      <c r="CM885" s="432"/>
      <c r="CN885" s="432"/>
      <c r="CO885" s="432"/>
      <c r="CP885" s="432"/>
      <c r="CQ885" s="432"/>
      <c r="CR885" s="432"/>
      <c r="CS885" s="432"/>
      <c r="CT885" s="432"/>
      <c r="CU885" s="432"/>
      <c r="CV885" s="432"/>
      <c r="CW885" s="432"/>
      <c r="CX885" s="432"/>
      <c r="CY885" s="432"/>
      <c r="CZ885" s="432"/>
      <c r="DA885" s="432"/>
      <c r="DB885" s="432"/>
      <c r="DC885" s="432"/>
      <c r="DD885" s="432"/>
      <c r="DE885" s="432"/>
      <c r="DF885" s="432"/>
      <c r="DG885" s="432"/>
      <c r="DH885" s="432"/>
      <c r="DI885" s="432"/>
      <c r="DJ885" s="432"/>
      <c r="DK885" s="432"/>
      <c r="DL885" s="432"/>
      <c r="DM885" s="432"/>
      <c r="DN885" s="432"/>
      <c r="DO885" s="432"/>
      <c r="DP885" s="432"/>
      <c r="DQ885" s="432"/>
      <c r="DR885" s="432"/>
      <c r="DS885" s="432"/>
      <c r="DT885" s="432"/>
      <c r="DU885" s="432"/>
      <c r="DV885" s="432"/>
      <c r="DW885" s="432"/>
      <c r="DX885" s="432"/>
      <c r="DY885" s="432"/>
      <c r="DZ885" s="432"/>
      <c r="EA885" s="432"/>
      <c r="EB885" s="432"/>
      <c r="EC885" s="432"/>
      <c r="ED885" s="432"/>
      <c r="EE885" s="432"/>
      <c r="EF885" s="432"/>
      <c r="EG885" s="432"/>
      <c r="EH885" s="432"/>
      <c r="EI885" s="432"/>
      <c r="EJ885" s="432"/>
      <c r="EK885" s="432"/>
      <c r="EL885" s="432"/>
      <c r="EM885" s="432"/>
      <c r="EN885" s="432"/>
      <c r="EO885" s="432"/>
      <c r="EP885" s="432"/>
      <c r="EQ885" s="432"/>
      <c r="ER885" s="432"/>
      <c r="ES885" s="432"/>
      <c r="ET885" s="432"/>
      <c r="EU885" s="432"/>
      <c r="EV885" s="432"/>
      <c r="EW885" s="432"/>
      <c r="EX885" s="432"/>
      <c r="EY885" s="432"/>
      <c r="EZ885" s="432"/>
      <c r="FA885" s="432"/>
      <c r="FB885" s="432"/>
      <c r="FC885" s="432"/>
      <c r="FD885" s="432"/>
      <c r="FE885" s="432"/>
      <c r="FF885" s="432"/>
      <c r="FG885" s="432"/>
      <c r="FH885" s="432"/>
      <c r="FI885" s="432"/>
      <c r="FJ885" s="432"/>
      <c r="FK885" s="432"/>
      <c r="FL885" s="432"/>
      <c r="FM885" s="432"/>
      <c r="FN885" s="432"/>
      <c r="FO885" s="432"/>
      <c r="FP885" s="432"/>
      <c r="FQ885" s="432"/>
      <c r="FR885" s="432"/>
      <c r="FS885" s="432"/>
      <c r="FT885" s="432"/>
      <c r="FU885" s="432"/>
      <c r="FV885" s="432"/>
      <c r="FW885" s="432"/>
      <c r="FX885" s="432"/>
      <c r="FY885" s="432"/>
      <c r="FZ885" s="432"/>
      <c r="GA885" s="432"/>
      <c r="GB885" s="432"/>
      <c r="GC885" s="432"/>
      <c r="GD885" s="432"/>
      <c r="GE885" s="432"/>
      <c r="GF885" s="432"/>
      <c r="GG885" s="432"/>
      <c r="GH885" s="432"/>
      <c r="GI885" s="432"/>
      <c r="GJ885" s="432"/>
      <c r="GK885" s="432"/>
      <c r="GL885" s="432"/>
      <c r="GM885" s="432"/>
      <c r="GN885" s="432"/>
      <c r="GO885" s="432"/>
      <c r="GP885" s="432"/>
      <c r="GQ885" s="432"/>
      <c r="GR885" s="432"/>
      <c r="GS885" s="432"/>
      <c r="GT885" s="432"/>
      <c r="GU885" s="432"/>
      <c r="GV885" s="432"/>
      <c r="GW885" s="432"/>
      <c r="GX885" s="432"/>
    </row>
    <row r="887" spans="12:206" s="4" customFormat="1">
      <c r="L887" s="37"/>
      <c r="Q887" s="432"/>
      <c r="R887" s="432"/>
      <c r="S887" s="432"/>
      <c r="T887" s="432"/>
      <c r="U887" s="432"/>
      <c r="V887" s="432"/>
      <c r="W887" s="432"/>
      <c r="X887" s="432"/>
      <c r="Y887" s="432"/>
      <c r="Z887" s="432"/>
      <c r="AA887" s="432"/>
      <c r="AB887" s="432"/>
      <c r="AC887" s="432"/>
      <c r="AD887" s="432"/>
      <c r="AE887" s="432"/>
      <c r="AF887" s="432"/>
      <c r="AG887" s="432"/>
      <c r="AH887" s="432"/>
      <c r="AI887" s="432"/>
      <c r="AJ887" s="432"/>
      <c r="AK887" s="432"/>
      <c r="AL887" s="432"/>
      <c r="AM887" s="432"/>
      <c r="AN887" s="432"/>
      <c r="AO887" s="432"/>
      <c r="AP887" s="432"/>
      <c r="AQ887" s="432"/>
      <c r="AR887" s="432"/>
      <c r="AS887" s="432"/>
      <c r="AT887" s="432"/>
      <c r="AU887" s="432"/>
      <c r="AV887" s="432"/>
      <c r="AW887" s="432"/>
      <c r="AX887" s="432"/>
      <c r="AY887" s="432"/>
      <c r="AZ887" s="432"/>
      <c r="BA887" s="432"/>
      <c r="BB887" s="432"/>
      <c r="BC887" s="432"/>
      <c r="BD887" s="432"/>
      <c r="BE887" s="432"/>
      <c r="BF887" s="432"/>
      <c r="BG887" s="432"/>
      <c r="BH887" s="432"/>
      <c r="BI887" s="432"/>
      <c r="BJ887" s="432"/>
      <c r="BK887" s="432"/>
      <c r="BL887" s="432"/>
      <c r="BM887" s="432"/>
      <c r="BN887" s="432"/>
      <c r="BO887" s="432"/>
      <c r="BP887" s="432"/>
      <c r="BQ887" s="432"/>
      <c r="BR887" s="432"/>
      <c r="BS887" s="432"/>
      <c r="BT887" s="432"/>
      <c r="BU887" s="432"/>
      <c r="BV887" s="432"/>
      <c r="BW887" s="432"/>
      <c r="BX887" s="432"/>
      <c r="BY887" s="432"/>
      <c r="BZ887" s="432"/>
      <c r="CA887" s="432"/>
      <c r="CB887" s="432"/>
      <c r="CC887" s="432"/>
      <c r="CD887" s="432"/>
      <c r="CE887" s="432"/>
      <c r="CF887" s="432"/>
      <c r="CG887" s="432"/>
      <c r="CH887" s="432"/>
      <c r="CI887" s="432"/>
      <c r="CJ887" s="432"/>
      <c r="CK887" s="432"/>
      <c r="CL887" s="432"/>
      <c r="CM887" s="432"/>
      <c r="CN887" s="432"/>
      <c r="CO887" s="432"/>
      <c r="CP887" s="432"/>
      <c r="CQ887" s="432"/>
      <c r="CR887" s="432"/>
      <c r="CS887" s="432"/>
      <c r="CT887" s="432"/>
      <c r="CU887" s="432"/>
      <c r="CV887" s="432"/>
      <c r="CW887" s="432"/>
      <c r="CX887" s="432"/>
      <c r="CY887" s="432"/>
      <c r="CZ887" s="432"/>
      <c r="DA887" s="432"/>
      <c r="DB887" s="432"/>
      <c r="DC887" s="432"/>
      <c r="DD887" s="432"/>
      <c r="DE887" s="432"/>
      <c r="DF887" s="432"/>
      <c r="DG887" s="432"/>
      <c r="DH887" s="432"/>
      <c r="DI887" s="432"/>
      <c r="DJ887" s="432"/>
      <c r="DK887" s="432"/>
      <c r="DL887" s="432"/>
      <c r="DM887" s="432"/>
      <c r="DN887" s="432"/>
      <c r="DO887" s="432"/>
      <c r="DP887" s="432"/>
      <c r="DQ887" s="432"/>
      <c r="DR887" s="432"/>
      <c r="DS887" s="432"/>
      <c r="DT887" s="432"/>
      <c r="DU887" s="432"/>
      <c r="DV887" s="432"/>
      <c r="DW887" s="432"/>
      <c r="DX887" s="432"/>
      <c r="DY887" s="432"/>
      <c r="DZ887" s="432"/>
      <c r="EA887" s="432"/>
      <c r="EB887" s="432"/>
      <c r="EC887" s="432"/>
      <c r="ED887" s="432"/>
      <c r="EE887" s="432"/>
      <c r="EF887" s="432"/>
      <c r="EG887" s="432"/>
      <c r="EH887" s="432"/>
      <c r="EI887" s="432"/>
      <c r="EJ887" s="432"/>
      <c r="EK887" s="432"/>
      <c r="EL887" s="432"/>
      <c r="EM887" s="432"/>
      <c r="EN887" s="432"/>
      <c r="EO887" s="432"/>
      <c r="EP887" s="432"/>
      <c r="EQ887" s="432"/>
      <c r="ER887" s="432"/>
      <c r="ES887" s="432"/>
      <c r="ET887" s="432"/>
      <c r="EU887" s="432"/>
      <c r="EV887" s="432"/>
      <c r="EW887" s="432"/>
      <c r="EX887" s="432"/>
      <c r="EY887" s="432"/>
      <c r="EZ887" s="432"/>
      <c r="FA887" s="432"/>
      <c r="FB887" s="432"/>
      <c r="FC887" s="432"/>
      <c r="FD887" s="432"/>
      <c r="FE887" s="432"/>
      <c r="FF887" s="432"/>
      <c r="FG887" s="432"/>
      <c r="FH887" s="432"/>
      <c r="FI887" s="432"/>
      <c r="FJ887" s="432"/>
      <c r="FK887" s="432"/>
      <c r="FL887" s="432"/>
      <c r="FM887" s="432"/>
      <c r="FN887" s="432"/>
      <c r="FO887" s="432"/>
      <c r="FP887" s="432"/>
      <c r="FQ887" s="432"/>
      <c r="FR887" s="432"/>
      <c r="FS887" s="432"/>
      <c r="FT887" s="432"/>
      <c r="FU887" s="432"/>
      <c r="FV887" s="432"/>
      <c r="FW887" s="432"/>
      <c r="FX887" s="432"/>
      <c r="FY887" s="432"/>
      <c r="FZ887" s="432"/>
      <c r="GA887" s="432"/>
      <c r="GB887" s="432"/>
      <c r="GC887" s="432"/>
      <c r="GD887" s="432"/>
      <c r="GE887" s="432"/>
      <c r="GF887" s="432"/>
      <c r="GG887" s="432"/>
      <c r="GH887" s="432"/>
      <c r="GI887" s="432"/>
      <c r="GJ887" s="432"/>
      <c r="GK887" s="432"/>
      <c r="GL887" s="432"/>
      <c r="GM887" s="432"/>
      <c r="GN887" s="432"/>
      <c r="GO887" s="432"/>
      <c r="GP887" s="432"/>
      <c r="GQ887" s="432"/>
      <c r="GR887" s="432"/>
      <c r="GS887" s="432"/>
      <c r="GT887" s="432"/>
      <c r="GU887" s="432"/>
      <c r="GV887" s="432"/>
      <c r="GW887" s="432"/>
      <c r="GX887" s="432"/>
    </row>
    <row r="889" spans="12:206" s="4" customFormat="1">
      <c r="L889" s="37"/>
      <c r="Q889" s="432"/>
      <c r="R889" s="432"/>
      <c r="S889" s="432"/>
      <c r="T889" s="432"/>
      <c r="U889" s="432"/>
      <c r="V889" s="432"/>
      <c r="W889" s="432"/>
      <c r="X889" s="432"/>
      <c r="Y889" s="432"/>
      <c r="Z889" s="432"/>
      <c r="AA889" s="432"/>
      <c r="AB889" s="432"/>
      <c r="AC889" s="432"/>
      <c r="AD889" s="432"/>
      <c r="AE889" s="432"/>
      <c r="AF889" s="432"/>
      <c r="AG889" s="432"/>
      <c r="AH889" s="432"/>
      <c r="AI889" s="432"/>
      <c r="AJ889" s="432"/>
      <c r="AK889" s="432"/>
      <c r="AL889" s="432"/>
      <c r="AM889" s="432"/>
      <c r="AN889" s="432"/>
      <c r="AO889" s="432"/>
      <c r="AP889" s="432"/>
      <c r="AQ889" s="432"/>
      <c r="AR889" s="432"/>
      <c r="AS889" s="432"/>
      <c r="AT889" s="432"/>
      <c r="AU889" s="432"/>
      <c r="AV889" s="432"/>
      <c r="AW889" s="432"/>
      <c r="AX889" s="432"/>
      <c r="AY889" s="432"/>
      <c r="AZ889" s="432"/>
      <c r="BA889" s="432"/>
      <c r="BB889" s="432"/>
      <c r="BC889" s="432"/>
      <c r="BD889" s="432"/>
      <c r="BE889" s="432"/>
      <c r="BF889" s="432"/>
      <c r="BG889" s="432"/>
      <c r="BH889" s="432"/>
      <c r="BI889" s="432"/>
      <c r="BJ889" s="432"/>
      <c r="BK889" s="432"/>
      <c r="BL889" s="432"/>
      <c r="BM889" s="432"/>
      <c r="BN889" s="432"/>
      <c r="BO889" s="432"/>
      <c r="BP889" s="432"/>
      <c r="BQ889" s="432"/>
      <c r="BR889" s="432"/>
      <c r="BS889" s="432"/>
      <c r="BT889" s="432"/>
      <c r="BU889" s="432"/>
      <c r="BV889" s="432"/>
      <c r="BW889" s="432"/>
      <c r="BX889" s="432"/>
      <c r="BY889" s="432"/>
      <c r="BZ889" s="432"/>
      <c r="CA889" s="432"/>
      <c r="CB889" s="432"/>
      <c r="CC889" s="432"/>
      <c r="CD889" s="432"/>
      <c r="CE889" s="432"/>
      <c r="CF889" s="432"/>
      <c r="CG889" s="432"/>
      <c r="CH889" s="432"/>
      <c r="CI889" s="432"/>
      <c r="CJ889" s="432"/>
      <c r="CK889" s="432"/>
      <c r="CL889" s="432"/>
      <c r="CM889" s="432"/>
      <c r="CN889" s="432"/>
      <c r="CO889" s="432"/>
      <c r="CP889" s="432"/>
      <c r="CQ889" s="432"/>
      <c r="CR889" s="432"/>
      <c r="CS889" s="432"/>
      <c r="CT889" s="432"/>
      <c r="CU889" s="432"/>
      <c r="CV889" s="432"/>
      <c r="CW889" s="432"/>
      <c r="CX889" s="432"/>
      <c r="CY889" s="432"/>
      <c r="CZ889" s="432"/>
      <c r="DA889" s="432"/>
      <c r="DB889" s="432"/>
      <c r="DC889" s="432"/>
      <c r="DD889" s="432"/>
      <c r="DE889" s="432"/>
      <c r="DF889" s="432"/>
      <c r="DG889" s="432"/>
      <c r="DH889" s="432"/>
      <c r="DI889" s="432"/>
      <c r="DJ889" s="432"/>
      <c r="DK889" s="432"/>
      <c r="DL889" s="432"/>
      <c r="DM889" s="432"/>
      <c r="DN889" s="432"/>
      <c r="DO889" s="432"/>
      <c r="DP889" s="432"/>
      <c r="DQ889" s="432"/>
      <c r="DR889" s="432"/>
      <c r="DS889" s="432"/>
      <c r="DT889" s="432"/>
      <c r="DU889" s="432"/>
      <c r="DV889" s="432"/>
      <c r="DW889" s="432"/>
      <c r="DX889" s="432"/>
      <c r="DY889" s="432"/>
      <c r="DZ889" s="432"/>
      <c r="EA889" s="432"/>
      <c r="EB889" s="432"/>
      <c r="EC889" s="432"/>
      <c r="ED889" s="432"/>
      <c r="EE889" s="432"/>
      <c r="EF889" s="432"/>
      <c r="EG889" s="432"/>
      <c r="EH889" s="432"/>
      <c r="EI889" s="432"/>
      <c r="EJ889" s="432"/>
      <c r="EK889" s="432"/>
      <c r="EL889" s="432"/>
      <c r="EM889" s="432"/>
      <c r="EN889" s="432"/>
      <c r="EO889" s="432"/>
      <c r="EP889" s="432"/>
      <c r="EQ889" s="432"/>
      <c r="ER889" s="432"/>
      <c r="ES889" s="432"/>
      <c r="ET889" s="432"/>
      <c r="EU889" s="432"/>
      <c r="EV889" s="432"/>
      <c r="EW889" s="432"/>
      <c r="EX889" s="432"/>
      <c r="EY889" s="432"/>
      <c r="EZ889" s="432"/>
      <c r="FA889" s="432"/>
      <c r="FB889" s="432"/>
      <c r="FC889" s="432"/>
      <c r="FD889" s="432"/>
      <c r="FE889" s="432"/>
      <c r="FF889" s="432"/>
      <c r="FG889" s="432"/>
      <c r="FH889" s="432"/>
      <c r="FI889" s="432"/>
      <c r="FJ889" s="432"/>
      <c r="FK889" s="432"/>
      <c r="FL889" s="432"/>
      <c r="FM889" s="432"/>
      <c r="FN889" s="432"/>
      <c r="FO889" s="432"/>
      <c r="FP889" s="432"/>
      <c r="FQ889" s="432"/>
      <c r="FR889" s="432"/>
      <c r="FS889" s="432"/>
      <c r="FT889" s="432"/>
      <c r="FU889" s="432"/>
      <c r="FV889" s="432"/>
      <c r="FW889" s="432"/>
      <c r="FX889" s="432"/>
      <c r="FY889" s="432"/>
      <c r="FZ889" s="432"/>
      <c r="GA889" s="432"/>
      <c r="GB889" s="432"/>
      <c r="GC889" s="432"/>
      <c r="GD889" s="432"/>
      <c r="GE889" s="432"/>
      <c r="GF889" s="432"/>
      <c r="GG889" s="432"/>
      <c r="GH889" s="432"/>
      <c r="GI889" s="432"/>
      <c r="GJ889" s="432"/>
      <c r="GK889" s="432"/>
      <c r="GL889" s="432"/>
      <c r="GM889" s="432"/>
      <c r="GN889" s="432"/>
      <c r="GO889" s="432"/>
      <c r="GP889" s="432"/>
      <c r="GQ889" s="432"/>
      <c r="GR889" s="432"/>
      <c r="GS889" s="432"/>
      <c r="GT889" s="432"/>
      <c r="GU889" s="432"/>
      <c r="GV889" s="432"/>
      <c r="GW889" s="432"/>
      <c r="GX889" s="432"/>
    </row>
    <row r="891" spans="12:206" s="4" customFormat="1">
      <c r="L891" s="37"/>
      <c r="Q891" s="432"/>
      <c r="R891" s="432"/>
      <c r="S891" s="432"/>
      <c r="T891" s="432"/>
      <c r="U891" s="432"/>
      <c r="V891" s="432"/>
      <c r="W891" s="432"/>
      <c r="X891" s="432"/>
      <c r="Y891" s="432"/>
      <c r="Z891" s="432"/>
      <c r="AA891" s="432"/>
      <c r="AB891" s="432"/>
      <c r="AC891" s="432"/>
      <c r="AD891" s="432"/>
      <c r="AE891" s="432"/>
      <c r="AF891" s="432"/>
      <c r="AG891" s="432"/>
      <c r="AH891" s="432"/>
      <c r="AI891" s="432"/>
      <c r="AJ891" s="432"/>
      <c r="AK891" s="432"/>
      <c r="AL891" s="432"/>
      <c r="AM891" s="432"/>
      <c r="AN891" s="432"/>
      <c r="AO891" s="432"/>
      <c r="AP891" s="432"/>
      <c r="AQ891" s="432"/>
      <c r="AR891" s="432"/>
      <c r="AS891" s="432"/>
      <c r="AT891" s="432"/>
      <c r="AU891" s="432"/>
      <c r="AV891" s="432"/>
      <c r="AW891" s="432"/>
      <c r="AX891" s="432"/>
      <c r="AY891" s="432"/>
      <c r="AZ891" s="432"/>
      <c r="BA891" s="432"/>
      <c r="BB891" s="432"/>
      <c r="BC891" s="432"/>
      <c r="BD891" s="432"/>
      <c r="BE891" s="432"/>
      <c r="BF891" s="432"/>
      <c r="BG891" s="432"/>
      <c r="BH891" s="432"/>
      <c r="BI891" s="432"/>
      <c r="BJ891" s="432"/>
      <c r="BK891" s="432"/>
      <c r="BL891" s="432"/>
      <c r="BM891" s="432"/>
      <c r="BN891" s="432"/>
      <c r="BO891" s="432"/>
      <c r="BP891" s="432"/>
      <c r="BQ891" s="432"/>
      <c r="BR891" s="432"/>
      <c r="BS891" s="432"/>
      <c r="BT891" s="432"/>
      <c r="BU891" s="432"/>
      <c r="BV891" s="432"/>
      <c r="BW891" s="432"/>
      <c r="BX891" s="432"/>
      <c r="BY891" s="432"/>
      <c r="BZ891" s="432"/>
      <c r="CA891" s="432"/>
      <c r="CB891" s="432"/>
      <c r="CC891" s="432"/>
      <c r="CD891" s="432"/>
      <c r="CE891" s="432"/>
      <c r="CF891" s="432"/>
      <c r="CG891" s="432"/>
      <c r="CH891" s="432"/>
      <c r="CI891" s="432"/>
      <c r="CJ891" s="432"/>
      <c r="CK891" s="432"/>
      <c r="CL891" s="432"/>
      <c r="CM891" s="432"/>
      <c r="CN891" s="432"/>
      <c r="CO891" s="432"/>
      <c r="CP891" s="432"/>
      <c r="CQ891" s="432"/>
      <c r="CR891" s="432"/>
      <c r="CS891" s="432"/>
      <c r="CT891" s="432"/>
      <c r="CU891" s="432"/>
      <c r="CV891" s="432"/>
      <c r="CW891" s="432"/>
      <c r="CX891" s="432"/>
      <c r="CY891" s="432"/>
      <c r="CZ891" s="432"/>
      <c r="DA891" s="432"/>
      <c r="DB891" s="432"/>
      <c r="DC891" s="432"/>
      <c r="DD891" s="432"/>
      <c r="DE891" s="432"/>
      <c r="DF891" s="432"/>
      <c r="DG891" s="432"/>
      <c r="DH891" s="432"/>
      <c r="DI891" s="432"/>
      <c r="DJ891" s="432"/>
      <c r="DK891" s="432"/>
      <c r="DL891" s="432"/>
      <c r="DM891" s="432"/>
      <c r="DN891" s="432"/>
      <c r="DO891" s="432"/>
      <c r="DP891" s="432"/>
      <c r="DQ891" s="432"/>
      <c r="DR891" s="432"/>
      <c r="DS891" s="432"/>
      <c r="DT891" s="432"/>
      <c r="DU891" s="432"/>
      <c r="DV891" s="432"/>
      <c r="DW891" s="432"/>
      <c r="DX891" s="432"/>
      <c r="DY891" s="432"/>
      <c r="DZ891" s="432"/>
      <c r="EA891" s="432"/>
      <c r="EB891" s="432"/>
      <c r="EC891" s="432"/>
      <c r="ED891" s="432"/>
      <c r="EE891" s="432"/>
      <c r="EF891" s="432"/>
      <c r="EG891" s="432"/>
      <c r="EH891" s="432"/>
      <c r="EI891" s="432"/>
      <c r="EJ891" s="432"/>
      <c r="EK891" s="432"/>
      <c r="EL891" s="432"/>
      <c r="EM891" s="432"/>
      <c r="EN891" s="432"/>
      <c r="EO891" s="432"/>
      <c r="EP891" s="432"/>
      <c r="EQ891" s="432"/>
      <c r="ER891" s="432"/>
      <c r="ES891" s="432"/>
      <c r="ET891" s="432"/>
      <c r="EU891" s="432"/>
      <c r="EV891" s="432"/>
      <c r="EW891" s="432"/>
      <c r="EX891" s="432"/>
      <c r="EY891" s="432"/>
      <c r="EZ891" s="432"/>
      <c r="FA891" s="432"/>
      <c r="FB891" s="432"/>
      <c r="FC891" s="432"/>
      <c r="FD891" s="432"/>
      <c r="FE891" s="432"/>
      <c r="FF891" s="432"/>
      <c r="FG891" s="432"/>
      <c r="FH891" s="432"/>
      <c r="FI891" s="432"/>
      <c r="FJ891" s="432"/>
      <c r="FK891" s="432"/>
      <c r="FL891" s="432"/>
      <c r="FM891" s="432"/>
      <c r="FN891" s="432"/>
      <c r="FO891" s="432"/>
      <c r="FP891" s="432"/>
      <c r="FQ891" s="432"/>
      <c r="FR891" s="432"/>
      <c r="FS891" s="432"/>
      <c r="FT891" s="432"/>
      <c r="FU891" s="432"/>
      <c r="FV891" s="432"/>
      <c r="FW891" s="432"/>
      <c r="FX891" s="432"/>
      <c r="FY891" s="432"/>
      <c r="FZ891" s="432"/>
      <c r="GA891" s="432"/>
      <c r="GB891" s="432"/>
      <c r="GC891" s="432"/>
      <c r="GD891" s="432"/>
      <c r="GE891" s="432"/>
      <c r="GF891" s="432"/>
      <c r="GG891" s="432"/>
      <c r="GH891" s="432"/>
      <c r="GI891" s="432"/>
      <c r="GJ891" s="432"/>
      <c r="GK891" s="432"/>
      <c r="GL891" s="432"/>
      <c r="GM891" s="432"/>
      <c r="GN891" s="432"/>
      <c r="GO891" s="432"/>
      <c r="GP891" s="432"/>
      <c r="GQ891" s="432"/>
      <c r="GR891" s="432"/>
      <c r="GS891" s="432"/>
      <c r="GT891" s="432"/>
      <c r="GU891" s="432"/>
      <c r="GV891" s="432"/>
      <c r="GW891" s="432"/>
      <c r="GX891" s="432"/>
    </row>
    <row r="893" spans="12:206" s="4" customFormat="1">
      <c r="L893" s="37"/>
      <c r="Q893" s="432"/>
      <c r="R893" s="432"/>
      <c r="S893" s="432"/>
      <c r="T893" s="432"/>
      <c r="U893" s="432"/>
      <c r="V893" s="432"/>
      <c r="W893" s="432"/>
      <c r="X893" s="432"/>
      <c r="Y893" s="432"/>
      <c r="Z893" s="432"/>
      <c r="AA893" s="432"/>
      <c r="AB893" s="432"/>
      <c r="AC893" s="432"/>
      <c r="AD893" s="432"/>
      <c r="AE893" s="432"/>
      <c r="AF893" s="432"/>
      <c r="AG893" s="432"/>
      <c r="AH893" s="432"/>
      <c r="AI893" s="432"/>
      <c r="AJ893" s="432"/>
      <c r="AK893" s="432"/>
      <c r="AL893" s="432"/>
      <c r="AM893" s="432"/>
      <c r="AN893" s="432"/>
      <c r="AO893" s="432"/>
      <c r="AP893" s="432"/>
      <c r="AQ893" s="432"/>
      <c r="AR893" s="432"/>
      <c r="AS893" s="432"/>
      <c r="AT893" s="432"/>
      <c r="AU893" s="432"/>
      <c r="AV893" s="432"/>
      <c r="AW893" s="432"/>
      <c r="AX893" s="432"/>
      <c r="AY893" s="432"/>
      <c r="AZ893" s="432"/>
      <c r="BA893" s="432"/>
      <c r="BB893" s="432"/>
      <c r="BC893" s="432"/>
      <c r="BD893" s="432"/>
      <c r="BE893" s="432"/>
      <c r="BF893" s="432"/>
      <c r="BG893" s="432"/>
      <c r="BH893" s="432"/>
      <c r="BI893" s="432"/>
      <c r="BJ893" s="432"/>
      <c r="BK893" s="432"/>
      <c r="BL893" s="432"/>
      <c r="BM893" s="432"/>
      <c r="BN893" s="432"/>
      <c r="BO893" s="432"/>
      <c r="BP893" s="432"/>
      <c r="BQ893" s="432"/>
      <c r="BR893" s="432"/>
      <c r="BS893" s="432"/>
      <c r="BT893" s="432"/>
      <c r="BU893" s="432"/>
      <c r="BV893" s="432"/>
      <c r="BW893" s="432"/>
      <c r="BX893" s="432"/>
      <c r="BY893" s="432"/>
      <c r="BZ893" s="432"/>
      <c r="CA893" s="432"/>
      <c r="CB893" s="432"/>
      <c r="CC893" s="432"/>
      <c r="CD893" s="432"/>
      <c r="CE893" s="432"/>
      <c r="CF893" s="432"/>
      <c r="CG893" s="432"/>
      <c r="CH893" s="432"/>
      <c r="CI893" s="432"/>
      <c r="CJ893" s="432"/>
      <c r="CK893" s="432"/>
      <c r="CL893" s="432"/>
      <c r="CM893" s="432"/>
      <c r="CN893" s="432"/>
      <c r="CO893" s="432"/>
      <c r="CP893" s="432"/>
      <c r="CQ893" s="432"/>
      <c r="CR893" s="432"/>
      <c r="CS893" s="432"/>
      <c r="CT893" s="432"/>
      <c r="CU893" s="432"/>
      <c r="CV893" s="432"/>
      <c r="CW893" s="432"/>
      <c r="CX893" s="432"/>
      <c r="CY893" s="432"/>
      <c r="CZ893" s="432"/>
      <c r="DA893" s="432"/>
      <c r="DB893" s="432"/>
      <c r="DC893" s="432"/>
      <c r="DD893" s="432"/>
      <c r="DE893" s="432"/>
      <c r="DF893" s="432"/>
      <c r="DG893" s="432"/>
      <c r="DH893" s="432"/>
      <c r="DI893" s="432"/>
      <c r="DJ893" s="432"/>
      <c r="DK893" s="432"/>
      <c r="DL893" s="432"/>
      <c r="DM893" s="432"/>
      <c r="DN893" s="432"/>
      <c r="DO893" s="432"/>
      <c r="DP893" s="432"/>
      <c r="DQ893" s="432"/>
      <c r="DR893" s="432"/>
      <c r="DS893" s="432"/>
      <c r="DT893" s="432"/>
      <c r="DU893" s="432"/>
      <c r="DV893" s="432"/>
      <c r="DW893" s="432"/>
      <c r="DX893" s="432"/>
      <c r="DY893" s="432"/>
      <c r="DZ893" s="432"/>
      <c r="EA893" s="432"/>
      <c r="EB893" s="432"/>
      <c r="EC893" s="432"/>
      <c r="ED893" s="432"/>
      <c r="EE893" s="432"/>
      <c r="EF893" s="432"/>
      <c r="EG893" s="432"/>
      <c r="EH893" s="432"/>
      <c r="EI893" s="432"/>
      <c r="EJ893" s="432"/>
      <c r="EK893" s="432"/>
      <c r="EL893" s="432"/>
      <c r="EM893" s="432"/>
      <c r="EN893" s="432"/>
      <c r="EO893" s="432"/>
      <c r="EP893" s="432"/>
      <c r="EQ893" s="432"/>
      <c r="ER893" s="432"/>
      <c r="ES893" s="432"/>
      <c r="ET893" s="432"/>
      <c r="EU893" s="432"/>
      <c r="EV893" s="432"/>
      <c r="EW893" s="432"/>
      <c r="EX893" s="432"/>
      <c r="EY893" s="432"/>
      <c r="EZ893" s="432"/>
      <c r="FA893" s="432"/>
      <c r="FB893" s="432"/>
      <c r="FC893" s="432"/>
      <c r="FD893" s="432"/>
      <c r="FE893" s="432"/>
      <c r="FF893" s="432"/>
      <c r="FG893" s="432"/>
      <c r="FH893" s="432"/>
      <c r="FI893" s="432"/>
      <c r="FJ893" s="432"/>
      <c r="FK893" s="432"/>
      <c r="FL893" s="432"/>
      <c r="FM893" s="432"/>
      <c r="FN893" s="432"/>
      <c r="FO893" s="432"/>
      <c r="FP893" s="432"/>
      <c r="FQ893" s="432"/>
      <c r="FR893" s="432"/>
      <c r="FS893" s="432"/>
      <c r="FT893" s="432"/>
      <c r="FU893" s="432"/>
      <c r="FV893" s="432"/>
      <c r="FW893" s="432"/>
      <c r="FX893" s="432"/>
      <c r="FY893" s="432"/>
      <c r="FZ893" s="432"/>
      <c r="GA893" s="432"/>
      <c r="GB893" s="432"/>
      <c r="GC893" s="432"/>
      <c r="GD893" s="432"/>
      <c r="GE893" s="432"/>
      <c r="GF893" s="432"/>
      <c r="GG893" s="432"/>
      <c r="GH893" s="432"/>
      <c r="GI893" s="432"/>
      <c r="GJ893" s="432"/>
      <c r="GK893" s="432"/>
      <c r="GL893" s="432"/>
      <c r="GM893" s="432"/>
      <c r="GN893" s="432"/>
      <c r="GO893" s="432"/>
      <c r="GP893" s="432"/>
      <c r="GQ893" s="432"/>
      <c r="GR893" s="432"/>
      <c r="GS893" s="432"/>
      <c r="GT893" s="432"/>
      <c r="GU893" s="432"/>
      <c r="GV893" s="432"/>
      <c r="GW893" s="432"/>
      <c r="GX893" s="432"/>
    </row>
    <row r="894" spans="12:206" s="4" customFormat="1">
      <c r="L894" s="37"/>
      <c r="Q894" s="432"/>
      <c r="R894" s="432"/>
      <c r="S894" s="432"/>
      <c r="T894" s="432"/>
      <c r="U894" s="432"/>
      <c r="V894" s="432"/>
      <c r="W894" s="432"/>
      <c r="X894" s="432"/>
      <c r="Y894" s="432"/>
      <c r="Z894" s="432"/>
      <c r="AA894" s="432"/>
      <c r="AB894" s="432"/>
      <c r="AC894" s="432"/>
      <c r="AD894" s="432"/>
      <c r="AE894" s="432"/>
      <c r="AF894" s="432"/>
      <c r="AG894" s="432"/>
      <c r="AH894" s="432"/>
      <c r="AI894" s="432"/>
      <c r="AJ894" s="432"/>
      <c r="AK894" s="432"/>
      <c r="AL894" s="432"/>
      <c r="AM894" s="432"/>
      <c r="AN894" s="432"/>
      <c r="AO894" s="432"/>
      <c r="AP894" s="432"/>
      <c r="AQ894" s="432"/>
      <c r="AR894" s="432"/>
      <c r="AS894" s="432"/>
      <c r="AT894" s="432"/>
      <c r="AU894" s="432"/>
      <c r="AV894" s="432"/>
      <c r="AW894" s="432"/>
      <c r="AX894" s="432"/>
      <c r="AY894" s="432"/>
      <c r="AZ894" s="432"/>
      <c r="BA894" s="432"/>
      <c r="BB894" s="432"/>
      <c r="BC894" s="432"/>
      <c r="BD894" s="432"/>
      <c r="BE894" s="432"/>
      <c r="BF894" s="432"/>
      <c r="BG894" s="432"/>
      <c r="BH894" s="432"/>
      <c r="BI894" s="432"/>
      <c r="BJ894" s="432"/>
      <c r="BK894" s="432"/>
      <c r="BL894" s="432"/>
      <c r="BM894" s="432"/>
      <c r="BN894" s="432"/>
      <c r="BO894" s="432"/>
      <c r="BP894" s="432"/>
      <c r="BQ894" s="432"/>
      <c r="BR894" s="432"/>
      <c r="BS894" s="432"/>
      <c r="BT894" s="432"/>
      <c r="BU894" s="432"/>
      <c r="BV894" s="432"/>
      <c r="BW894" s="432"/>
      <c r="BX894" s="432"/>
      <c r="BY894" s="432"/>
      <c r="BZ894" s="432"/>
      <c r="CA894" s="432"/>
      <c r="CB894" s="432"/>
      <c r="CC894" s="432"/>
      <c r="CD894" s="432"/>
      <c r="CE894" s="432"/>
      <c r="CF894" s="432"/>
      <c r="CG894" s="432"/>
      <c r="CH894" s="432"/>
      <c r="CI894" s="432"/>
      <c r="CJ894" s="432"/>
      <c r="CK894" s="432"/>
      <c r="CL894" s="432"/>
      <c r="CM894" s="432"/>
      <c r="CN894" s="432"/>
      <c r="CO894" s="432"/>
      <c r="CP894" s="432"/>
      <c r="CQ894" s="432"/>
      <c r="CR894" s="432"/>
      <c r="CS894" s="432"/>
      <c r="CT894" s="432"/>
      <c r="CU894" s="432"/>
      <c r="CV894" s="432"/>
      <c r="CW894" s="432"/>
      <c r="CX894" s="432"/>
      <c r="CY894" s="432"/>
      <c r="CZ894" s="432"/>
      <c r="DA894" s="432"/>
      <c r="DB894" s="432"/>
      <c r="DC894" s="432"/>
      <c r="DD894" s="432"/>
      <c r="DE894" s="432"/>
      <c r="DF894" s="432"/>
      <c r="DG894" s="432"/>
      <c r="DH894" s="432"/>
      <c r="DI894" s="432"/>
      <c r="DJ894" s="432"/>
      <c r="DK894" s="432"/>
      <c r="DL894" s="432"/>
      <c r="DM894" s="432"/>
      <c r="DN894" s="432"/>
      <c r="DO894" s="432"/>
      <c r="DP894" s="432"/>
      <c r="DQ894" s="432"/>
      <c r="DR894" s="432"/>
      <c r="DS894" s="432"/>
      <c r="DT894" s="432"/>
      <c r="DU894" s="432"/>
      <c r="DV894" s="432"/>
      <c r="DW894" s="432"/>
      <c r="DX894" s="432"/>
      <c r="DY894" s="432"/>
      <c r="DZ894" s="432"/>
      <c r="EA894" s="432"/>
      <c r="EB894" s="432"/>
      <c r="EC894" s="432"/>
      <c r="ED894" s="432"/>
      <c r="EE894" s="432"/>
      <c r="EF894" s="432"/>
      <c r="EG894" s="432"/>
      <c r="EH894" s="432"/>
      <c r="EI894" s="432"/>
      <c r="EJ894" s="432"/>
      <c r="EK894" s="432"/>
      <c r="EL894" s="432"/>
      <c r="EM894" s="432"/>
      <c r="EN894" s="432"/>
      <c r="EO894" s="432"/>
      <c r="EP894" s="432"/>
      <c r="EQ894" s="432"/>
      <c r="ER894" s="432"/>
      <c r="ES894" s="432"/>
      <c r="ET894" s="432"/>
      <c r="EU894" s="432"/>
      <c r="EV894" s="432"/>
      <c r="EW894" s="432"/>
      <c r="EX894" s="432"/>
      <c r="EY894" s="432"/>
      <c r="EZ894" s="432"/>
      <c r="FA894" s="432"/>
      <c r="FB894" s="432"/>
      <c r="FC894" s="432"/>
      <c r="FD894" s="432"/>
      <c r="FE894" s="432"/>
      <c r="FF894" s="432"/>
      <c r="FG894" s="432"/>
      <c r="FH894" s="432"/>
      <c r="FI894" s="432"/>
      <c r="FJ894" s="432"/>
      <c r="FK894" s="432"/>
      <c r="FL894" s="432"/>
      <c r="FM894" s="432"/>
      <c r="FN894" s="432"/>
      <c r="FO894" s="432"/>
      <c r="FP894" s="432"/>
      <c r="FQ894" s="432"/>
      <c r="FR894" s="432"/>
      <c r="FS894" s="432"/>
      <c r="FT894" s="432"/>
      <c r="FU894" s="432"/>
      <c r="FV894" s="432"/>
      <c r="FW894" s="432"/>
      <c r="FX894" s="432"/>
      <c r="FY894" s="432"/>
      <c r="FZ894" s="432"/>
      <c r="GA894" s="432"/>
      <c r="GB894" s="432"/>
      <c r="GC894" s="432"/>
      <c r="GD894" s="432"/>
      <c r="GE894" s="432"/>
      <c r="GF894" s="432"/>
      <c r="GG894" s="432"/>
      <c r="GH894" s="432"/>
      <c r="GI894" s="432"/>
      <c r="GJ894" s="432"/>
      <c r="GK894" s="432"/>
      <c r="GL894" s="432"/>
      <c r="GM894" s="432"/>
      <c r="GN894" s="432"/>
      <c r="GO894" s="432"/>
      <c r="GP894" s="432"/>
      <c r="GQ894" s="432"/>
      <c r="GR894" s="432"/>
      <c r="GS894" s="432"/>
      <c r="GT894" s="432"/>
      <c r="GU894" s="432"/>
      <c r="GV894" s="432"/>
      <c r="GW894" s="432"/>
      <c r="GX894" s="432"/>
    </row>
    <row r="895" spans="12:206" s="4" customFormat="1">
      <c r="L895" s="37"/>
      <c r="Q895" s="432"/>
      <c r="R895" s="432"/>
      <c r="S895" s="432"/>
      <c r="T895" s="432"/>
      <c r="U895" s="432"/>
      <c r="V895" s="432"/>
      <c r="W895" s="432"/>
      <c r="X895" s="432"/>
      <c r="Y895" s="432"/>
      <c r="Z895" s="432"/>
      <c r="AA895" s="432"/>
      <c r="AB895" s="432"/>
      <c r="AC895" s="432"/>
      <c r="AD895" s="432"/>
      <c r="AE895" s="432"/>
      <c r="AF895" s="432"/>
      <c r="AG895" s="432"/>
      <c r="AH895" s="432"/>
      <c r="AI895" s="432"/>
      <c r="AJ895" s="432"/>
      <c r="AK895" s="432"/>
      <c r="AL895" s="432"/>
      <c r="AM895" s="432"/>
      <c r="AN895" s="432"/>
      <c r="AO895" s="432"/>
      <c r="AP895" s="432"/>
      <c r="AQ895" s="432"/>
      <c r="AR895" s="432"/>
      <c r="AS895" s="432"/>
      <c r="AT895" s="432"/>
      <c r="AU895" s="432"/>
      <c r="AV895" s="432"/>
      <c r="AW895" s="432"/>
      <c r="AX895" s="432"/>
      <c r="AY895" s="432"/>
      <c r="AZ895" s="432"/>
      <c r="BA895" s="432"/>
      <c r="BB895" s="432"/>
      <c r="BC895" s="432"/>
      <c r="BD895" s="432"/>
      <c r="BE895" s="432"/>
      <c r="BF895" s="432"/>
      <c r="BG895" s="432"/>
      <c r="BH895" s="432"/>
      <c r="BI895" s="432"/>
      <c r="BJ895" s="432"/>
      <c r="BK895" s="432"/>
      <c r="BL895" s="432"/>
      <c r="BM895" s="432"/>
      <c r="BN895" s="432"/>
      <c r="BO895" s="432"/>
      <c r="BP895" s="432"/>
      <c r="BQ895" s="432"/>
      <c r="BR895" s="432"/>
      <c r="BS895" s="432"/>
      <c r="BT895" s="432"/>
      <c r="BU895" s="432"/>
      <c r="BV895" s="432"/>
      <c r="BW895" s="432"/>
      <c r="BX895" s="432"/>
      <c r="BY895" s="432"/>
      <c r="BZ895" s="432"/>
      <c r="CA895" s="432"/>
      <c r="CB895" s="432"/>
      <c r="CC895" s="432"/>
      <c r="CD895" s="432"/>
      <c r="CE895" s="432"/>
      <c r="CF895" s="432"/>
      <c r="CG895" s="432"/>
      <c r="CH895" s="432"/>
      <c r="CI895" s="432"/>
      <c r="CJ895" s="432"/>
      <c r="CK895" s="432"/>
      <c r="CL895" s="432"/>
      <c r="CM895" s="432"/>
      <c r="CN895" s="432"/>
      <c r="CO895" s="432"/>
      <c r="CP895" s="432"/>
      <c r="CQ895" s="432"/>
      <c r="CR895" s="432"/>
      <c r="CS895" s="432"/>
      <c r="CT895" s="432"/>
      <c r="CU895" s="432"/>
      <c r="CV895" s="432"/>
      <c r="CW895" s="432"/>
      <c r="CX895" s="432"/>
      <c r="CY895" s="432"/>
      <c r="CZ895" s="432"/>
      <c r="DA895" s="432"/>
      <c r="DB895" s="432"/>
      <c r="DC895" s="432"/>
      <c r="DD895" s="432"/>
      <c r="DE895" s="432"/>
      <c r="DF895" s="432"/>
      <c r="DG895" s="432"/>
      <c r="DH895" s="432"/>
      <c r="DI895" s="432"/>
      <c r="DJ895" s="432"/>
      <c r="DK895" s="432"/>
      <c r="DL895" s="432"/>
      <c r="DM895" s="432"/>
      <c r="DN895" s="432"/>
      <c r="DO895" s="432"/>
      <c r="DP895" s="432"/>
      <c r="DQ895" s="432"/>
      <c r="DR895" s="432"/>
      <c r="DS895" s="432"/>
      <c r="DT895" s="432"/>
      <c r="DU895" s="432"/>
      <c r="DV895" s="432"/>
      <c r="DW895" s="432"/>
      <c r="DX895" s="432"/>
      <c r="DY895" s="432"/>
      <c r="DZ895" s="432"/>
      <c r="EA895" s="432"/>
      <c r="EB895" s="432"/>
      <c r="EC895" s="432"/>
      <c r="ED895" s="432"/>
      <c r="EE895" s="432"/>
      <c r="EF895" s="432"/>
      <c r="EG895" s="432"/>
      <c r="EH895" s="432"/>
      <c r="EI895" s="432"/>
      <c r="EJ895" s="432"/>
      <c r="EK895" s="432"/>
      <c r="EL895" s="432"/>
      <c r="EM895" s="432"/>
      <c r="EN895" s="432"/>
      <c r="EO895" s="432"/>
      <c r="EP895" s="432"/>
      <c r="EQ895" s="432"/>
      <c r="ER895" s="432"/>
      <c r="ES895" s="432"/>
      <c r="ET895" s="432"/>
      <c r="EU895" s="432"/>
      <c r="EV895" s="432"/>
      <c r="EW895" s="432"/>
      <c r="EX895" s="432"/>
      <c r="EY895" s="432"/>
      <c r="EZ895" s="432"/>
      <c r="FA895" s="432"/>
      <c r="FB895" s="432"/>
      <c r="FC895" s="432"/>
      <c r="FD895" s="432"/>
      <c r="FE895" s="432"/>
      <c r="FF895" s="432"/>
      <c r="FG895" s="432"/>
      <c r="FH895" s="432"/>
      <c r="FI895" s="432"/>
      <c r="FJ895" s="432"/>
      <c r="FK895" s="432"/>
      <c r="FL895" s="432"/>
      <c r="FM895" s="432"/>
      <c r="FN895" s="432"/>
      <c r="FO895" s="432"/>
      <c r="FP895" s="432"/>
      <c r="FQ895" s="432"/>
      <c r="FR895" s="432"/>
      <c r="FS895" s="432"/>
      <c r="FT895" s="432"/>
      <c r="FU895" s="432"/>
      <c r="FV895" s="432"/>
      <c r="FW895" s="432"/>
      <c r="FX895" s="432"/>
      <c r="FY895" s="432"/>
      <c r="FZ895" s="432"/>
      <c r="GA895" s="432"/>
      <c r="GB895" s="432"/>
      <c r="GC895" s="432"/>
      <c r="GD895" s="432"/>
      <c r="GE895" s="432"/>
      <c r="GF895" s="432"/>
      <c r="GG895" s="432"/>
      <c r="GH895" s="432"/>
      <c r="GI895" s="432"/>
      <c r="GJ895" s="432"/>
      <c r="GK895" s="432"/>
      <c r="GL895" s="432"/>
      <c r="GM895" s="432"/>
      <c r="GN895" s="432"/>
      <c r="GO895" s="432"/>
      <c r="GP895" s="432"/>
      <c r="GQ895" s="432"/>
      <c r="GR895" s="432"/>
      <c r="GS895" s="432"/>
      <c r="GT895" s="432"/>
      <c r="GU895" s="432"/>
      <c r="GV895" s="432"/>
      <c r="GW895" s="432"/>
      <c r="GX895" s="432"/>
    </row>
    <row r="897" spans="12:206" s="4" customFormat="1">
      <c r="L897" s="37"/>
      <c r="Q897" s="432"/>
      <c r="R897" s="432"/>
      <c r="S897" s="432"/>
      <c r="T897" s="432"/>
      <c r="U897" s="432"/>
      <c r="V897" s="432"/>
      <c r="W897" s="432"/>
      <c r="X897" s="432"/>
      <c r="Y897" s="432"/>
      <c r="Z897" s="432"/>
      <c r="AA897" s="432"/>
      <c r="AB897" s="432"/>
      <c r="AC897" s="432"/>
      <c r="AD897" s="432"/>
      <c r="AE897" s="432"/>
      <c r="AF897" s="432"/>
      <c r="AG897" s="432"/>
      <c r="AH897" s="432"/>
      <c r="AI897" s="432"/>
      <c r="AJ897" s="432"/>
      <c r="AK897" s="432"/>
      <c r="AL897" s="432"/>
      <c r="AM897" s="432"/>
      <c r="AN897" s="432"/>
      <c r="AO897" s="432"/>
      <c r="AP897" s="432"/>
      <c r="AQ897" s="432"/>
      <c r="AR897" s="432"/>
      <c r="AS897" s="432"/>
      <c r="AT897" s="432"/>
      <c r="AU897" s="432"/>
      <c r="AV897" s="432"/>
      <c r="AW897" s="432"/>
      <c r="AX897" s="432"/>
      <c r="AY897" s="432"/>
      <c r="AZ897" s="432"/>
      <c r="BA897" s="432"/>
      <c r="BB897" s="432"/>
      <c r="BC897" s="432"/>
      <c r="BD897" s="432"/>
      <c r="BE897" s="432"/>
      <c r="BF897" s="432"/>
      <c r="BG897" s="432"/>
      <c r="BH897" s="432"/>
      <c r="BI897" s="432"/>
      <c r="BJ897" s="432"/>
      <c r="BK897" s="432"/>
      <c r="BL897" s="432"/>
      <c r="BM897" s="432"/>
      <c r="BN897" s="432"/>
      <c r="BO897" s="432"/>
      <c r="BP897" s="432"/>
      <c r="BQ897" s="432"/>
      <c r="BR897" s="432"/>
      <c r="BS897" s="432"/>
      <c r="BT897" s="432"/>
      <c r="BU897" s="432"/>
      <c r="BV897" s="432"/>
      <c r="BW897" s="432"/>
      <c r="BX897" s="432"/>
      <c r="BY897" s="432"/>
      <c r="BZ897" s="432"/>
      <c r="CA897" s="432"/>
      <c r="CB897" s="432"/>
      <c r="CC897" s="432"/>
      <c r="CD897" s="432"/>
      <c r="CE897" s="432"/>
      <c r="CF897" s="432"/>
      <c r="CG897" s="432"/>
      <c r="CH897" s="432"/>
      <c r="CI897" s="432"/>
      <c r="CJ897" s="432"/>
      <c r="CK897" s="432"/>
      <c r="CL897" s="432"/>
      <c r="CM897" s="432"/>
      <c r="CN897" s="432"/>
      <c r="CO897" s="432"/>
      <c r="CP897" s="432"/>
      <c r="CQ897" s="432"/>
      <c r="CR897" s="432"/>
      <c r="CS897" s="432"/>
      <c r="CT897" s="432"/>
      <c r="CU897" s="432"/>
      <c r="CV897" s="432"/>
      <c r="CW897" s="432"/>
      <c r="CX897" s="432"/>
      <c r="CY897" s="432"/>
      <c r="CZ897" s="432"/>
      <c r="DA897" s="432"/>
      <c r="DB897" s="432"/>
      <c r="DC897" s="432"/>
      <c r="DD897" s="432"/>
      <c r="DE897" s="432"/>
      <c r="DF897" s="432"/>
      <c r="DG897" s="432"/>
      <c r="DH897" s="432"/>
      <c r="DI897" s="432"/>
      <c r="DJ897" s="432"/>
      <c r="DK897" s="432"/>
      <c r="DL897" s="432"/>
      <c r="DM897" s="432"/>
      <c r="DN897" s="432"/>
      <c r="DO897" s="432"/>
      <c r="DP897" s="432"/>
      <c r="DQ897" s="432"/>
      <c r="DR897" s="432"/>
      <c r="DS897" s="432"/>
      <c r="DT897" s="432"/>
      <c r="DU897" s="432"/>
      <c r="DV897" s="432"/>
      <c r="DW897" s="432"/>
      <c r="DX897" s="432"/>
      <c r="DY897" s="432"/>
      <c r="DZ897" s="432"/>
      <c r="EA897" s="432"/>
      <c r="EB897" s="432"/>
      <c r="EC897" s="432"/>
      <c r="ED897" s="432"/>
      <c r="EE897" s="432"/>
      <c r="EF897" s="432"/>
      <c r="EG897" s="432"/>
      <c r="EH897" s="432"/>
      <c r="EI897" s="432"/>
      <c r="EJ897" s="432"/>
      <c r="EK897" s="432"/>
      <c r="EL897" s="432"/>
      <c r="EM897" s="432"/>
      <c r="EN897" s="432"/>
      <c r="EO897" s="432"/>
      <c r="EP897" s="432"/>
      <c r="EQ897" s="432"/>
      <c r="ER897" s="432"/>
      <c r="ES897" s="432"/>
      <c r="ET897" s="432"/>
      <c r="EU897" s="432"/>
      <c r="EV897" s="432"/>
      <c r="EW897" s="432"/>
      <c r="EX897" s="432"/>
      <c r="EY897" s="432"/>
      <c r="EZ897" s="432"/>
      <c r="FA897" s="432"/>
      <c r="FB897" s="432"/>
      <c r="FC897" s="432"/>
      <c r="FD897" s="432"/>
      <c r="FE897" s="432"/>
      <c r="FF897" s="432"/>
      <c r="FG897" s="432"/>
      <c r="FH897" s="432"/>
      <c r="FI897" s="432"/>
      <c r="FJ897" s="432"/>
      <c r="FK897" s="432"/>
      <c r="FL897" s="432"/>
      <c r="FM897" s="432"/>
      <c r="FN897" s="432"/>
      <c r="FO897" s="432"/>
      <c r="FP897" s="432"/>
      <c r="FQ897" s="432"/>
      <c r="FR897" s="432"/>
      <c r="FS897" s="432"/>
      <c r="FT897" s="432"/>
      <c r="FU897" s="432"/>
      <c r="FV897" s="432"/>
      <c r="FW897" s="432"/>
      <c r="FX897" s="432"/>
      <c r="FY897" s="432"/>
      <c r="FZ897" s="432"/>
      <c r="GA897" s="432"/>
      <c r="GB897" s="432"/>
      <c r="GC897" s="432"/>
      <c r="GD897" s="432"/>
      <c r="GE897" s="432"/>
      <c r="GF897" s="432"/>
      <c r="GG897" s="432"/>
      <c r="GH897" s="432"/>
      <c r="GI897" s="432"/>
      <c r="GJ897" s="432"/>
      <c r="GK897" s="432"/>
      <c r="GL897" s="432"/>
      <c r="GM897" s="432"/>
      <c r="GN897" s="432"/>
      <c r="GO897" s="432"/>
      <c r="GP897" s="432"/>
      <c r="GQ897" s="432"/>
      <c r="GR897" s="432"/>
      <c r="GS897" s="432"/>
      <c r="GT897" s="432"/>
      <c r="GU897" s="432"/>
      <c r="GV897" s="432"/>
      <c r="GW897" s="432"/>
      <c r="GX897" s="432"/>
    </row>
    <row r="899" spans="12:206" s="4" customFormat="1">
      <c r="L899" s="37"/>
      <c r="Q899" s="432"/>
      <c r="R899" s="432"/>
      <c r="S899" s="432"/>
      <c r="T899" s="432"/>
      <c r="U899" s="432"/>
      <c r="V899" s="432"/>
      <c r="W899" s="432"/>
      <c r="X899" s="432"/>
      <c r="Y899" s="432"/>
      <c r="Z899" s="432"/>
      <c r="AA899" s="432"/>
      <c r="AB899" s="432"/>
      <c r="AC899" s="432"/>
      <c r="AD899" s="432"/>
      <c r="AE899" s="432"/>
      <c r="AF899" s="432"/>
      <c r="AG899" s="432"/>
      <c r="AH899" s="432"/>
      <c r="AI899" s="432"/>
      <c r="AJ899" s="432"/>
      <c r="AK899" s="432"/>
      <c r="AL899" s="432"/>
      <c r="AM899" s="432"/>
      <c r="AN899" s="432"/>
      <c r="AO899" s="432"/>
      <c r="AP899" s="432"/>
      <c r="AQ899" s="432"/>
      <c r="AR899" s="432"/>
      <c r="AS899" s="432"/>
      <c r="AT899" s="432"/>
      <c r="AU899" s="432"/>
      <c r="AV899" s="432"/>
      <c r="AW899" s="432"/>
      <c r="AX899" s="432"/>
      <c r="AY899" s="432"/>
      <c r="AZ899" s="432"/>
      <c r="BA899" s="432"/>
      <c r="BB899" s="432"/>
      <c r="BC899" s="432"/>
      <c r="BD899" s="432"/>
      <c r="BE899" s="432"/>
      <c r="BF899" s="432"/>
      <c r="BG899" s="432"/>
      <c r="BH899" s="432"/>
      <c r="BI899" s="432"/>
      <c r="BJ899" s="432"/>
      <c r="BK899" s="432"/>
      <c r="BL899" s="432"/>
      <c r="BM899" s="432"/>
      <c r="BN899" s="432"/>
      <c r="BO899" s="432"/>
      <c r="BP899" s="432"/>
      <c r="BQ899" s="432"/>
      <c r="BR899" s="432"/>
      <c r="BS899" s="432"/>
      <c r="BT899" s="432"/>
      <c r="BU899" s="432"/>
      <c r="BV899" s="432"/>
      <c r="BW899" s="432"/>
      <c r="BX899" s="432"/>
      <c r="BY899" s="432"/>
      <c r="BZ899" s="432"/>
      <c r="CA899" s="432"/>
      <c r="CB899" s="432"/>
      <c r="CC899" s="432"/>
      <c r="CD899" s="432"/>
      <c r="CE899" s="432"/>
      <c r="CF899" s="432"/>
      <c r="CG899" s="432"/>
      <c r="CH899" s="432"/>
      <c r="CI899" s="432"/>
      <c r="CJ899" s="432"/>
      <c r="CK899" s="432"/>
      <c r="CL899" s="432"/>
      <c r="CM899" s="432"/>
      <c r="CN899" s="432"/>
      <c r="CO899" s="432"/>
      <c r="CP899" s="432"/>
      <c r="CQ899" s="432"/>
      <c r="CR899" s="432"/>
      <c r="CS899" s="432"/>
      <c r="CT899" s="432"/>
      <c r="CU899" s="432"/>
      <c r="CV899" s="432"/>
      <c r="CW899" s="432"/>
      <c r="CX899" s="432"/>
      <c r="CY899" s="432"/>
      <c r="CZ899" s="432"/>
      <c r="DA899" s="432"/>
      <c r="DB899" s="432"/>
      <c r="DC899" s="432"/>
      <c r="DD899" s="432"/>
      <c r="DE899" s="432"/>
      <c r="DF899" s="432"/>
      <c r="DG899" s="432"/>
      <c r="DH899" s="432"/>
      <c r="DI899" s="432"/>
      <c r="DJ899" s="432"/>
      <c r="DK899" s="432"/>
      <c r="DL899" s="432"/>
      <c r="DM899" s="432"/>
      <c r="DN899" s="432"/>
      <c r="DO899" s="432"/>
      <c r="DP899" s="432"/>
      <c r="DQ899" s="432"/>
      <c r="DR899" s="432"/>
      <c r="DS899" s="432"/>
      <c r="DT899" s="432"/>
      <c r="DU899" s="432"/>
      <c r="DV899" s="432"/>
      <c r="DW899" s="432"/>
      <c r="DX899" s="432"/>
      <c r="DY899" s="432"/>
      <c r="DZ899" s="432"/>
      <c r="EA899" s="432"/>
      <c r="EB899" s="432"/>
      <c r="EC899" s="432"/>
      <c r="ED899" s="432"/>
      <c r="EE899" s="432"/>
      <c r="EF899" s="432"/>
      <c r="EG899" s="432"/>
      <c r="EH899" s="432"/>
      <c r="EI899" s="432"/>
      <c r="EJ899" s="432"/>
      <c r="EK899" s="432"/>
      <c r="EL899" s="432"/>
      <c r="EM899" s="432"/>
      <c r="EN899" s="432"/>
      <c r="EO899" s="432"/>
      <c r="EP899" s="432"/>
      <c r="EQ899" s="432"/>
      <c r="ER899" s="432"/>
      <c r="ES899" s="432"/>
      <c r="ET899" s="432"/>
      <c r="EU899" s="432"/>
      <c r="EV899" s="432"/>
      <c r="EW899" s="432"/>
      <c r="EX899" s="432"/>
      <c r="EY899" s="432"/>
      <c r="EZ899" s="432"/>
      <c r="FA899" s="432"/>
      <c r="FB899" s="432"/>
      <c r="FC899" s="432"/>
      <c r="FD899" s="432"/>
      <c r="FE899" s="432"/>
      <c r="FF899" s="432"/>
      <c r="FG899" s="432"/>
      <c r="FH899" s="432"/>
      <c r="FI899" s="432"/>
      <c r="FJ899" s="432"/>
      <c r="FK899" s="432"/>
      <c r="FL899" s="432"/>
      <c r="FM899" s="432"/>
      <c r="FN899" s="432"/>
      <c r="FO899" s="432"/>
      <c r="FP899" s="432"/>
      <c r="FQ899" s="432"/>
      <c r="FR899" s="432"/>
      <c r="FS899" s="432"/>
      <c r="FT899" s="432"/>
      <c r="FU899" s="432"/>
      <c r="FV899" s="432"/>
      <c r="FW899" s="432"/>
      <c r="FX899" s="432"/>
      <c r="FY899" s="432"/>
      <c r="FZ899" s="432"/>
      <c r="GA899" s="432"/>
      <c r="GB899" s="432"/>
      <c r="GC899" s="432"/>
      <c r="GD899" s="432"/>
      <c r="GE899" s="432"/>
      <c r="GF899" s="432"/>
      <c r="GG899" s="432"/>
      <c r="GH899" s="432"/>
      <c r="GI899" s="432"/>
      <c r="GJ899" s="432"/>
      <c r="GK899" s="432"/>
      <c r="GL899" s="432"/>
      <c r="GM899" s="432"/>
      <c r="GN899" s="432"/>
      <c r="GO899" s="432"/>
      <c r="GP899" s="432"/>
      <c r="GQ899" s="432"/>
      <c r="GR899" s="432"/>
      <c r="GS899" s="432"/>
      <c r="GT899" s="432"/>
      <c r="GU899" s="432"/>
      <c r="GV899" s="432"/>
      <c r="GW899" s="432"/>
      <c r="GX899" s="432"/>
    </row>
    <row r="901" spans="12:206" s="4" customFormat="1">
      <c r="L901" s="37"/>
      <c r="Q901" s="432"/>
      <c r="R901" s="432"/>
      <c r="S901" s="432"/>
      <c r="T901" s="432"/>
      <c r="U901" s="432"/>
      <c r="V901" s="432"/>
      <c r="W901" s="432"/>
      <c r="X901" s="432"/>
      <c r="Y901" s="432"/>
      <c r="Z901" s="432"/>
      <c r="AA901" s="432"/>
      <c r="AB901" s="432"/>
      <c r="AC901" s="432"/>
      <c r="AD901" s="432"/>
      <c r="AE901" s="432"/>
      <c r="AF901" s="432"/>
      <c r="AG901" s="432"/>
      <c r="AH901" s="432"/>
      <c r="AI901" s="432"/>
      <c r="AJ901" s="432"/>
      <c r="AK901" s="432"/>
      <c r="AL901" s="432"/>
      <c r="AM901" s="432"/>
      <c r="AN901" s="432"/>
      <c r="AO901" s="432"/>
      <c r="AP901" s="432"/>
      <c r="AQ901" s="432"/>
      <c r="AR901" s="432"/>
      <c r="AS901" s="432"/>
      <c r="AT901" s="432"/>
      <c r="AU901" s="432"/>
      <c r="AV901" s="432"/>
      <c r="AW901" s="432"/>
      <c r="AX901" s="432"/>
      <c r="AY901" s="432"/>
      <c r="AZ901" s="432"/>
      <c r="BA901" s="432"/>
      <c r="BB901" s="432"/>
      <c r="BC901" s="432"/>
      <c r="BD901" s="432"/>
      <c r="BE901" s="432"/>
      <c r="BF901" s="432"/>
      <c r="BG901" s="432"/>
      <c r="BH901" s="432"/>
      <c r="BI901" s="432"/>
      <c r="BJ901" s="432"/>
      <c r="BK901" s="432"/>
      <c r="BL901" s="432"/>
      <c r="BM901" s="432"/>
      <c r="BN901" s="432"/>
      <c r="BO901" s="432"/>
      <c r="BP901" s="432"/>
      <c r="BQ901" s="432"/>
      <c r="BR901" s="432"/>
      <c r="BS901" s="432"/>
      <c r="BT901" s="432"/>
      <c r="BU901" s="432"/>
      <c r="BV901" s="432"/>
      <c r="BW901" s="432"/>
      <c r="BX901" s="432"/>
      <c r="BY901" s="432"/>
      <c r="BZ901" s="432"/>
      <c r="CA901" s="432"/>
      <c r="CB901" s="432"/>
      <c r="CC901" s="432"/>
      <c r="CD901" s="432"/>
      <c r="CE901" s="432"/>
      <c r="CF901" s="432"/>
      <c r="CG901" s="432"/>
      <c r="CH901" s="432"/>
      <c r="CI901" s="432"/>
      <c r="CJ901" s="432"/>
      <c r="CK901" s="432"/>
      <c r="CL901" s="432"/>
      <c r="CM901" s="432"/>
      <c r="CN901" s="432"/>
      <c r="CO901" s="432"/>
      <c r="CP901" s="432"/>
      <c r="CQ901" s="432"/>
      <c r="CR901" s="432"/>
      <c r="CS901" s="432"/>
      <c r="CT901" s="432"/>
      <c r="CU901" s="432"/>
      <c r="CV901" s="432"/>
      <c r="CW901" s="432"/>
      <c r="CX901" s="432"/>
      <c r="CY901" s="432"/>
      <c r="CZ901" s="432"/>
      <c r="DA901" s="432"/>
      <c r="DB901" s="432"/>
      <c r="DC901" s="432"/>
      <c r="DD901" s="432"/>
      <c r="DE901" s="432"/>
      <c r="DF901" s="432"/>
      <c r="DG901" s="432"/>
      <c r="DH901" s="432"/>
      <c r="DI901" s="432"/>
      <c r="DJ901" s="432"/>
      <c r="DK901" s="432"/>
      <c r="DL901" s="432"/>
      <c r="DM901" s="432"/>
      <c r="DN901" s="432"/>
      <c r="DO901" s="432"/>
      <c r="DP901" s="432"/>
      <c r="DQ901" s="432"/>
      <c r="DR901" s="432"/>
      <c r="DS901" s="432"/>
      <c r="DT901" s="432"/>
      <c r="DU901" s="432"/>
      <c r="DV901" s="432"/>
      <c r="DW901" s="432"/>
      <c r="DX901" s="432"/>
      <c r="DY901" s="432"/>
      <c r="DZ901" s="432"/>
      <c r="EA901" s="432"/>
      <c r="EB901" s="432"/>
      <c r="EC901" s="432"/>
      <c r="ED901" s="432"/>
      <c r="EE901" s="432"/>
      <c r="EF901" s="432"/>
      <c r="EG901" s="432"/>
      <c r="EH901" s="432"/>
      <c r="EI901" s="432"/>
      <c r="EJ901" s="432"/>
      <c r="EK901" s="432"/>
      <c r="EL901" s="432"/>
      <c r="EM901" s="432"/>
      <c r="EN901" s="432"/>
      <c r="EO901" s="432"/>
      <c r="EP901" s="432"/>
      <c r="EQ901" s="432"/>
      <c r="ER901" s="432"/>
      <c r="ES901" s="432"/>
      <c r="ET901" s="432"/>
      <c r="EU901" s="432"/>
      <c r="EV901" s="432"/>
      <c r="EW901" s="432"/>
      <c r="EX901" s="432"/>
      <c r="EY901" s="432"/>
      <c r="EZ901" s="432"/>
      <c r="FA901" s="432"/>
      <c r="FB901" s="432"/>
      <c r="FC901" s="432"/>
      <c r="FD901" s="432"/>
      <c r="FE901" s="432"/>
      <c r="FF901" s="432"/>
      <c r="FG901" s="432"/>
      <c r="FH901" s="432"/>
      <c r="FI901" s="432"/>
      <c r="FJ901" s="432"/>
      <c r="FK901" s="432"/>
      <c r="FL901" s="432"/>
      <c r="FM901" s="432"/>
      <c r="FN901" s="432"/>
      <c r="FO901" s="432"/>
      <c r="FP901" s="432"/>
      <c r="FQ901" s="432"/>
      <c r="FR901" s="432"/>
      <c r="FS901" s="432"/>
      <c r="FT901" s="432"/>
      <c r="FU901" s="432"/>
      <c r="FV901" s="432"/>
      <c r="FW901" s="432"/>
      <c r="FX901" s="432"/>
      <c r="FY901" s="432"/>
      <c r="FZ901" s="432"/>
      <c r="GA901" s="432"/>
      <c r="GB901" s="432"/>
      <c r="GC901" s="432"/>
      <c r="GD901" s="432"/>
      <c r="GE901" s="432"/>
      <c r="GF901" s="432"/>
      <c r="GG901" s="432"/>
      <c r="GH901" s="432"/>
      <c r="GI901" s="432"/>
      <c r="GJ901" s="432"/>
      <c r="GK901" s="432"/>
      <c r="GL901" s="432"/>
      <c r="GM901" s="432"/>
      <c r="GN901" s="432"/>
      <c r="GO901" s="432"/>
      <c r="GP901" s="432"/>
      <c r="GQ901" s="432"/>
      <c r="GR901" s="432"/>
      <c r="GS901" s="432"/>
      <c r="GT901" s="432"/>
      <c r="GU901" s="432"/>
      <c r="GV901" s="432"/>
      <c r="GW901" s="432"/>
      <c r="GX901" s="432"/>
    </row>
    <row r="903" spans="12:206" s="4" customFormat="1">
      <c r="L903" s="37"/>
      <c r="Q903" s="432"/>
      <c r="R903" s="432"/>
      <c r="S903" s="432"/>
      <c r="T903" s="432"/>
      <c r="U903" s="432"/>
      <c r="V903" s="432"/>
      <c r="W903" s="432"/>
      <c r="X903" s="432"/>
      <c r="Y903" s="432"/>
      <c r="Z903" s="432"/>
      <c r="AA903" s="432"/>
      <c r="AB903" s="432"/>
      <c r="AC903" s="432"/>
      <c r="AD903" s="432"/>
      <c r="AE903" s="432"/>
      <c r="AF903" s="432"/>
      <c r="AG903" s="432"/>
      <c r="AH903" s="432"/>
      <c r="AI903" s="432"/>
      <c r="AJ903" s="432"/>
      <c r="AK903" s="432"/>
      <c r="AL903" s="432"/>
      <c r="AM903" s="432"/>
      <c r="AN903" s="432"/>
      <c r="AO903" s="432"/>
      <c r="AP903" s="432"/>
      <c r="AQ903" s="432"/>
      <c r="AR903" s="432"/>
      <c r="AS903" s="432"/>
      <c r="AT903" s="432"/>
      <c r="AU903" s="432"/>
      <c r="AV903" s="432"/>
      <c r="AW903" s="432"/>
      <c r="AX903" s="432"/>
      <c r="AY903" s="432"/>
      <c r="AZ903" s="432"/>
      <c r="BA903" s="432"/>
      <c r="BB903" s="432"/>
      <c r="BC903" s="432"/>
      <c r="BD903" s="432"/>
      <c r="BE903" s="432"/>
      <c r="BF903" s="432"/>
      <c r="BG903" s="432"/>
      <c r="BH903" s="432"/>
      <c r="BI903" s="432"/>
      <c r="BJ903" s="432"/>
      <c r="BK903" s="432"/>
      <c r="BL903" s="432"/>
      <c r="BM903" s="432"/>
      <c r="BN903" s="432"/>
      <c r="BO903" s="432"/>
      <c r="BP903" s="432"/>
      <c r="BQ903" s="432"/>
      <c r="BR903" s="432"/>
      <c r="BS903" s="432"/>
      <c r="BT903" s="432"/>
      <c r="BU903" s="432"/>
      <c r="BV903" s="432"/>
      <c r="BW903" s="432"/>
      <c r="BX903" s="432"/>
      <c r="BY903" s="432"/>
      <c r="BZ903" s="432"/>
      <c r="CA903" s="432"/>
      <c r="CB903" s="432"/>
      <c r="CC903" s="432"/>
      <c r="CD903" s="432"/>
      <c r="CE903" s="432"/>
      <c r="CF903" s="432"/>
      <c r="CG903" s="432"/>
      <c r="CH903" s="432"/>
      <c r="CI903" s="432"/>
      <c r="CJ903" s="432"/>
      <c r="CK903" s="432"/>
      <c r="CL903" s="432"/>
      <c r="CM903" s="432"/>
      <c r="CN903" s="432"/>
      <c r="CO903" s="432"/>
      <c r="CP903" s="432"/>
      <c r="CQ903" s="432"/>
      <c r="CR903" s="432"/>
      <c r="CS903" s="432"/>
      <c r="CT903" s="432"/>
      <c r="CU903" s="432"/>
      <c r="CV903" s="432"/>
      <c r="CW903" s="432"/>
      <c r="CX903" s="432"/>
      <c r="CY903" s="432"/>
      <c r="CZ903" s="432"/>
      <c r="DA903" s="432"/>
      <c r="DB903" s="432"/>
      <c r="DC903" s="432"/>
      <c r="DD903" s="432"/>
      <c r="DE903" s="432"/>
      <c r="DF903" s="432"/>
      <c r="DG903" s="432"/>
      <c r="DH903" s="432"/>
      <c r="DI903" s="432"/>
      <c r="DJ903" s="432"/>
      <c r="DK903" s="432"/>
      <c r="DL903" s="432"/>
      <c r="DM903" s="432"/>
      <c r="DN903" s="432"/>
      <c r="DO903" s="432"/>
      <c r="DP903" s="432"/>
      <c r="DQ903" s="432"/>
      <c r="DR903" s="432"/>
      <c r="DS903" s="432"/>
      <c r="DT903" s="432"/>
      <c r="DU903" s="432"/>
      <c r="DV903" s="432"/>
      <c r="DW903" s="432"/>
      <c r="DX903" s="432"/>
      <c r="DY903" s="432"/>
      <c r="DZ903" s="432"/>
      <c r="EA903" s="432"/>
      <c r="EB903" s="432"/>
      <c r="EC903" s="432"/>
      <c r="ED903" s="432"/>
      <c r="EE903" s="432"/>
      <c r="EF903" s="432"/>
      <c r="EG903" s="432"/>
      <c r="EH903" s="432"/>
      <c r="EI903" s="432"/>
      <c r="EJ903" s="432"/>
      <c r="EK903" s="432"/>
      <c r="EL903" s="432"/>
      <c r="EM903" s="432"/>
      <c r="EN903" s="432"/>
      <c r="EO903" s="432"/>
      <c r="EP903" s="432"/>
      <c r="EQ903" s="432"/>
      <c r="ER903" s="432"/>
      <c r="ES903" s="432"/>
      <c r="ET903" s="432"/>
      <c r="EU903" s="432"/>
      <c r="EV903" s="432"/>
      <c r="EW903" s="432"/>
      <c r="EX903" s="432"/>
      <c r="EY903" s="432"/>
      <c r="EZ903" s="432"/>
      <c r="FA903" s="432"/>
      <c r="FB903" s="432"/>
      <c r="FC903" s="432"/>
      <c r="FD903" s="432"/>
      <c r="FE903" s="432"/>
      <c r="FF903" s="432"/>
      <c r="FG903" s="432"/>
      <c r="FH903" s="432"/>
      <c r="FI903" s="432"/>
      <c r="FJ903" s="432"/>
      <c r="FK903" s="432"/>
      <c r="FL903" s="432"/>
      <c r="FM903" s="432"/>
      <c r="FN903" s="432"/>
      <c r="FO903" s="432"/>
      <c r="FP903" s="432"/>
      <c r="FQ903" s="432"/>
      <c r="FR903" s="432"/>
      <c r="FS903" s="432"/>
      <c r="FT903" s="432"/>
      <c r="FU903" s="432"/>
      <c r="FV903" s="432"/>
      <c r="FW903" s="432"/>
      <c r="FX903" s="432"/>
      <c r="FY903" s="432"/>
      <c r="FZ903" s="432"/>
      <c r="GA903" s="432"/>
      <c r="GB903" s="432"/>
      <c r="GC903" s="432"/>
      <c r="GD903" s="432"/>
      <c r="GE903" s="432"/>
      <c r="GF903" s="432"/>
      <c r="GG903" s="432"/>
      <c r="GH903" s="432"/>
      <c r="GI903" s="432"/>
      <c r="GJ903" s="432"/>
      <c r="GK903" s="432"/>
      <c r="GL903" s="432"/>
      <c r="GM903" s="432"/>
      <c r="GN903" s="432"/>
      <c r="GO903" s="432"/>
      <c r="GP903" s="432"/>
      <c r="GQ903" s="432"/>
      <c r="GR903" s="432"/>
      <c r="GS903" s="432"/>
      <c r="GT903" s="432"/>
      <c r="GU903" s="432"/>
      <c r="GV903" s="432"/>
      <c r="GW903" s="432"/>
      <c r="GX903" s="432"/>
    </row>
    <row r="904" spans="12:206" s="4" customFormat="1">
      <c r="L904" s="37"/>
      <c r="Q904" s="432"/>
      <c r="R904" s="432"/>
      <c r="S904" s="432"/>
      <c r="T904" s="432"/>
      <c r="U904" s="432"/>
      <c r="V904" s="432"/>
      <c r="W904" s="432"/>
      <c r="X904" s="432"/>
      <c r="Y904" s="432"/>
      <c r="Z904" s="432"/>
      <c r="AA904" s="432"/>
      <c r="AB904" s="432"/>
      <c r="AC904" s="432"/>
      <c r="AD904" s="432"/>
      <c r="AE904" s="432"/>
      <c r="AF904" s="432"/>
      <c r="AG904" s="432"/>
      <c r="AH904" s="432"/>
      <c r="AI904" s="432"/>
      <c r="AJ904" s="432"/>
      <c r="AK904" s="432"/>
      <c r="AL904" s="432"/>
      <c r="AM904" s="432"/>
      <c r="AN904" s="432"/>
      <c r="AO904" s="432"/>
      <c r="AP904" s="432"/>
      <c r="AQ904" s="432"/>
      <c r="AR904" s="432"/>
      <c r="AS904" s="432"/>
      <c r="AT904" s="432"/>
      <c r="AU904" s="432"/>
      <c r="AV904" s="432"/>
      <c r="AW904" s="432"/>
      <c r="AX904" s="432"/>
      <c r="AY904" s="432"/>
      <c r="AZ904" s="432"/>
      <c r="BA904" s="432"/>
      <c r="BB904" s="432"/>
      <c r="BC904" s="432"/>
      <c r="BD904" s="432"/>
      <c r="BE904" s="432"/>
      <c r="BF904" s="432"/>
      <c r="BG904" s="432"/>
      <c r="BH904" s="432"/>
      <c r="BI904" s="432"/>
      <c r="BJ904" s="432"/>
      <c r="BK904" s="432"/>
      <c r="BL904" s="432"/>
      <c r="BM904" s="432"/>
      <c r="BN904" s="432"/>
      <c r="BO904" s="432"/>
      <c r="BP904" s="432"/>
      <c r="BQ904" s="432"/>
      <c r="BR904" s="432"/>
      <c r="BS904" s="432"/>
      <c r="BT904" s="432"/>
      <c r="BU904" s="432"/>
      <c r="BV904" s="432"/>
      <c r="BW904" s="432"/>
      <c r="BX904" s="432"/>
      <c r="BY904" s="432"/>
      <c r="BZ904" s="432"/>
      <c r="CA904" s="432"/>
      <c r="CB904" s="432"/>
      <c r="CC904" s="432"/>
      <c r="CD904" s="432"/>
      <c r="CE904" s="432"/>
      <c r="CF904" s="432"/>
      <c r="CG904" s="432"/>
      <c r="CH904" s="432"/>
      <c r="CI904" s="432"/>
      <c r="CJ904" s="432"/>
      <c r="CK904" s="432"/>
      <c r="CL904" s="432"/>
      <c r="CM904" s="432"/>
      <c r="CN904" s="432"/>
      <c r="CO904" s="432"/>
      <c r="CP904" s="432"/>
      <c r="CQ904" s="432"/>
      <c r="CR904" s="432"/>
      <c r="CS904" s="432"/>
      <c r="CT904" s="432"/>
      <c r="CU904" s="432"/>
      <c r="CV904" s="432"/>
      <c r="CW904" s="432"/>
      <c r="CX904" s="432"/>
      <c r="CY904" s="432"/>
      <c r="CZ904" s="432"/>
      <c r="DA904" s="432"/>
      <c r="DB904" s="432"/>
      <c r="DC904" s="432"/>
      <c r="DD904" s="432"/>
      <c r="DE904" s="432"/>
      <c r="DF904" s="432"/>
      <c r="DG904" s="432"/>
      <c r="DH904" s="432"/>
      <c r="DI904" s="432"/>
      <c r="DJ904" s="432"/>
      <c r="DK904" s="432"/>
      <c r="DL904" s="432"/>
      <c r="DM904" s="432"/>
      <c r="DN904" s="432"/>
      <c r="DO904" s="432"/>
      <c r="DP904" s="432"/>
      <c r="DQ904" s="432"/>
      <c r="DR904" s="432"/>
      <c r="DS904" s="432"/>
      <c r="DT904" s="432"/>
      <c r="DU904" s="432"/>
      <c r="DV904" s="432"/>
      <c r="DW904" s="432"/>
      <c r="DX904" s="432"/>
      <c r="DY904" s="432"/>
      <c r="DZ904" s="432"/>
      <c r="EA904" s="432"/>
      <c r="EB904" s="432"/>
      <c r="EC904" s="432"/>
      <c r="ED904" s="432"/>
      <c r="EE904" s="432"/>
      <c r="EF904" s="432"/>
      <c r="EG904" s="432"/>
      <c r="EH904" s="432"/>
      <c r="EI904" s="432"/>
      <c r="EJ904" s="432"/>
      <c r="EK904" s="432"/>
      <c r="EL904" s="432"/>
      <c r="EM904" s="432"/>
      <c r="EN904" s="432"/>
      <c r="EO904" s="432"/>
      <c r="EP904" s="432"/>
      <c r="EQ904" s="432"/>
      <c r="ER904" s="432"/>
      <c r="ES904" s="432"/>
      <c r="ET904" s="432"/>
      <c r="EU904" s="432"/>
      <c r="EV904" s="432"/>
      <c r="EW904" s="432"/>
      <c r="EX904" s="432"/>
      <c r="EY904" s="432"/>
      <c r="EZ904" s="432"/>
      <c r="FA904" s="432"/>
      <c r="FB904" s="432"/>
      <c r="FC904" s="432"/>
      <c r="FD904" s="432"/>
      <c r="FE904" s="432"/>
      <c r="FF904" s="432"/>
      <c r="FG904" s="432"/>
      <c r="FH904" s="432"/>
      <c r="FI904" s="432"/>
      <c r="FJ904" s="432"/>
      <c r="FK904" s="432"/>
      <c r="FL904" s="432"/>
      <c r="FM904" s="432"/>
      <c r="FN904" s="432"/>
      <c r="FO904" s="432"/>
      <c r="FP904" s="432"/>
      <c r="FQ904" s="432"/>
      <c r="FR904" s="432"/>
      <c r="FS904" s="432"/>
      <c r="FT904" s="432"/>
      <c r="FU904" s="432"/>
      <c r="FV904" s="432"/>
      <c r="FW904" s="432"/>
      <c r="FX904" s="432"/>
      <c r="FY904" s="432"/>
      <c r="FZ904" s="432"/>
      <c r="GA904" s="432"/>
      <c r="GB904" s="432"/>
      <c r="GC904" s="432"/>
      <c r="GD904" s="432"/>
      <c r="GE904" s="432"/>
      <c r="GF904" s="432"/>
      <c r="GG904" s="432"/>
      <c r="GH904" s="432"/>
      <c r="GI904" s="432"/>
      <c r="GJ904" s="432"/>
      <c r="GK904" s="432"/>
      <c r="GL904" s="432"/>
      <c r="GM904" s="432"/>
      <c r="GN904" s="432"/>
      <c r="GO904" s="432"/>
      <c r="GP904" s="432"/>
      <c r="GQ904" s="432"/>
      <c r="GR904" s="432"/>
      <c r="GS904" s="432"/>
      <c r="GT904" s="432"/>
      <c r="GU904" s="432"/>
      <c r="GV904" s="432"/>
      <c r="GW904" s="432"/>
      <c r="GX904" s="432"/>
    </row>
    <row r="905" spans="12:206" s="4" customFormat="1">
      <c r="L905" s="37"/>
      <c r="Q905" s="432"/>
      <c r="R905" s="432"/>
      <c r="S905" s="432"/>
      <c r="T905" s="432"/>
      <c r="U905" s="432"/>
      <c r="V905" s="432"/>
      <c r="W905" s="432"/>
      <c r="X905" s="432"/>
      <c r="Y905" s="432"/>
      <c r="Z905" s="432"/>
      <c r="AA905" s="432"/>
      <c r="AB905" s="432"/>
      <c r="AC905" s="432"/>
      <c r="AD905" s="432"/>
      <c r="AE905" s="432"/>
      <c r="AF905" s="432"/>
      <c r="AG905" s="432"/>
      <c r="AH905" s="432"/>
      <c r="AI905" s="432"/>
      <c r="AJ905" s="432"/>
      <c r="AK905" s="432"/>
      <c r="AL905" s="432"/>
      <c r="AM905" s="432"/>
      <c r="AN905" s="432"/>
      <c r="AO905" s="432"/>
      <c r="AP905" s="432"/>
      <c r="AQ905" s="432"/>
      <c r="AR905" s="432"/>
      <c r="AS905" s="432"/>
      <c r="AT905" s="432"/>
      <c r="AU905" s="432"/>
      <c r="AV905" s="432"/>
      <c r="AW905" s="432"/>
      <c r="AX905" s="432"/>
      <c r="AY905" s="432"/>
      <c r="AZ905" s="432"/>
      <c r="BA905" s="432"/>
      <c r="BB905" s="432"/>
      <c r="BC905" s="432"/>
      <c r="BD905" s="432"/>
      <c r="BE905" s="432"/>
      <c r="BF905" s="432"/>
      <c r="BG905" s="432"/>
      <c r="BH905" s="432"/>
      <c r="BI905" s="432"/>
      <c r="BJ905" s="432"/>
      <c r="BK905" s="432"/>
      <c r="BL905" s="432"/>
      <c r="BM905" s="432"/>
      <c r="BN905" s="432"/>
      <c r="BO905" s="432"/>
      <c r="BP905" s="432"/>
      <c r="BQ905" s="432"/>
      <c r="BR905" s="432"/>
      <c r="BS905" s="432"/>
      <c r="BT905" s="432"/>
      <c r="BU905" s="432"/>
      <c r="BV905" s="432"/>
      <c r="BW905" s="432"/>
      <c r="BX905" s="432"/>
      <c r="BY905" s="432"/>
      <c r="BZ905" s="432"/>
      <c r="CA905" s="432"/>
      <c r="CB905" s="432"/>
      <c r="CC905" s="432"/>
      <c r="CD905" s="432"/>
      <c r="CE905" s="432"/>
      <c r="CF905" s="432"/>
      <c r="CG905" s="432"/>
      <c r="CH905" s="432"/>
      <c r="CI905" s="432"/>
      <c r="CJ905" s="432"/>
      <c r="CK905" s="432"/>
      <c r="CL905" s="432"/>
      <c r="CM905" s="432"/>
      <c r="CN905" s="432"/>
      <c r="CO905" s="432"/>
      <c r="CP905" s="432"/>
      <c r="CQ905" s="432"/>
      <c r="CR905" s="432"/>
      <c r="CS905" s="432"/>
      <c r="CT905" s="432"/>
      <c r="CU905" s="432"/>
      <c r="CV905" s="432"/>
      <c r="CW905" s="432"/>
      <c r="CX905" s="432"/>
      <c r="CY905" s="432"/>
      <c r="CZ905" s="432"/>
      <c r="DA905" s="432"/>
      <c r="DB905" s="432"/>
      <c r="DC905" s="432"/>
      <c r="DD905" s="432"/>
      <c r="DE905" s="432"/>
      <c r="DF905" s="432"/>
      <c r="DG905" s="432"/>
      <c r="DH905" s="432"/>
      <c r="DI905" s="432"/>
      <c r="DJ905" s="432"/>
      <c r="DK905" s="432"/>
      <c r="DL905" s="432"/>
      <c r="DM905" s="432"/>
      <c r="DN905" s="432"/>
      <c r="DO905" s="432"/>
      <c r="DP905" s="432"/>
      <c r="DQ905" s="432"/>
      <c r="DR905" s="432"/>
      <c r="DS905" s="432"/>
      <c r="DT905" s="432"/>
      <c r="DU905" s="432"/>
      <c r="DV905" s="432"/>
      <c r="DW905" s="432"/>
      <c r="DX905" s="432"/>
      <c r="DY905" s="432"/>
      <c r="DZ905" s="432"/>
      <c r="EA905" s="432"/>
      <c r="EB905" s="432"/>
      <c r="EC905" s="432"/>
      <c r="ED905" s="432"/>
      <c r="EE905" s="432"/>
      <c r="EF905" s="432"/>
      <c r="EG905" s="432"/>
      <c r="EH905" s="432"/>
      <c r="EI905" s="432"/>
      <c r="EJ905" s="432"/>
      <c r="EK905" s="432"/>
      <c r="EL905" s="432"/>
      <c r="EM905" s="432"/>
      <c r="EN905" s="432"/>
      <c r="EO905" s="432"/>
      <c r="EP905" s="432"/>
      <c r="EQ905" s="432"/>
      <c r="ER905" s="432"/>
      <c r="ES905" s="432"/>
      <c r="ET905" s="432"/>
      <c r="EU905" s="432"/>
      <c r="EV905" s="432"/>
      <c r="EW905" s="432"/>
      <c r="EX905" s="432"/>
      <c r="EY905" s="432"/>
      <c r="EZ905" s="432"/>
      <c r="FA905" s="432"/>
      <c r="FB905" s="432"/>
      <c r="FC905" s="432"/>
      <c r="FD905" s="432"/>
      <c r="FE905" s="432"/>
      <c r="FF905" s="432"/>
      <c r="FG905" s="432"/>
      <c r="FH905" s="432"/>
      <c r="FI905" s="432"/>
      <c r="FJ905" s="432"/>
      <c r="FK905" s="432"/>
      <c r="FL905" s="432"/>
      <c r="FM905" s="432"/>
      <c r="FN905" s="432"/>
      <c r="FO905" s="432"/>
      <c r="FP905" s="432"/>
      <c r="FQ905" s="432"/>
      <c r="FR905" s="432"/>
      <c r="FS905" s="432"/>
      <c r="FT905" s="432"/>
      <c r="FU905" s="432"/>
      <c r="FV905" s="432"/>
      <c r="FW905" s="432"/>
      <c r="FX905" s="432"/>
      <c r="FY905" s="432"/>
      <c r="FZ905" s="432"/>
      <c r="GA905" s="432"/>
      <c r="GB905" s="432"/>
      <c r="GC905" s="432"/>
      <c r="GD905" s="432"/>
      <c r="GE905" s="432"/>
      <c r="GF905" s="432"/>
      <c r="GG905" s="432"/>
      <c r="GH905" s="432"/>
      <c r="GI905" s="432"/>
      <c r="GJ905" s="432"/>
      <c r="GK905" s="432"/>
      <c r="GL905" s="432"/>
      <c r="GM905" s="432"/>
      <c r="GN905" s="432"/>
      <c r="GO905" s="432"/>
      <c r="GP905" s="432"/>
      <c r="GQ905" s="432"/>
      <c r="GR905" s="432"/>
      <c r="GS905" s="432"/>
      <c r="GT905" s="432"/>
      <c r="GU905" s="432"/>
      <c r="GV905" s="432"/>
      <c r="GW905" s="432"/>
      <c r="GX905" s="432"/>
    </row>
    <row r="907" spans="12:206" s="4" customFormat="1">
      <c r="L907" s="37"/>
      <c r="Q907" s="432"/>
      <c r="R907" s="432"/>
      <c r="S907" s="432"/>
      <c r="T907" s="432"/>
      <c r="U907" s="432"/>
      <c r="V907" s="432"/>
      <c r="W907" s="432"/>
      <c r="X907" s="432"/>
      <c r="Y907" s="432"/>
      <c r="Z907" s="432"/>
      <c r="AA907" s="432"/>
      <c r="AB907" s="432"/>
      <c r="AC907" s="432"/>
      <c r="AD907" s="432"/>
      <c r="AE907" s="432"/>
      <c r="AF907" s="432"/>
      <c r="AG907" s="432"/>
      <c r="AH907" s="432"/>
      <c r="AI907" s="432"/>
      <c r="AJ907" s="432"/>
      <c r="AK907" s="432"/>
      <c r="AL907" s="432"/>
      <c r="AM907" s="432"/>
      <c r="AN907" s="432"/>
      <c r="AO907" s="432"/>
      <c r="AP907" s="432"/>
      <c r="AQ907" s="432"/>
      <c r="AR907" s="432"/>
      <c r="AS907" s="432"/>
      <c r="AT907" s="432"/>
      <c r="AU907" s="432"/>
      <c r="AV907" s="432"/>
      <c r="AW907" s="432"/>
      <c r="AX907" s="432"/>
      <c r="AY907" s="432"/>
      <c r="AZ907" s="432"/>
      <c r="BA907" s="432"/>
      <c r="BB907" s="432"/>
      <c r="BC907" s="432"/>
      <c r="BD907" s="432"/>
      <c r="BE907" s="432"/>
      <c r="BF907" s="432"/>
      <c r="BG907" s="432"/>
      <c r="BH907" s="432"/>
      <c r="BI907" s="432"/>
      <c r="BJ907" s="432"/>
      <c r="BK907" s="432"/>
      <c r="BL907" s="432"/>
      <c r="BM907" s="432"/>
      <c r="BN907" s="432"/>
      <c r="BO907" s="432"/>
      <c r="BP907" s="432"/>
      <c r="BQ907" s="432"/>
      <c r="BR907" s="432"/>
      <c r="BS907" s="432"/>
      <c r="BT907" s="432"/>
      <c r="BU907" s="432"/>
      <c r="BV907" s="432"/>
      <c r="BW907" s="432"/>
      <c r="BX907" s="432"/>
      <c r="BY907" s="432"/>
      <c r="BZ907" s="432"/>
      <c r="CA907" s="432"/>
      <c r="CB907" s="432"/>
      <c r="CC907" s="432"/>
      <c r="CD907" s="432"/>
      <c r="CE907" s="432"/>
      <c r="CF907" s="432"/>
      <c r="CG907" s="432"/>
      <c r="CH907" s="432"/>
      <c r="CI907" s="432"/>
      <c r="CJ907" s="432"/>
      <c r="CK907" s="432"/>
      <c r="CL907" s="432"/>
      <c r="CM907" s="432"/>
      <c r="CN907" s="432"/>
      <c r="CO907" s="432"/>
      <c r="CP907" s="432"/>
      <c r="CQ907" s="432"/>
      <c r="CR907" s="432"/>
      <c r="CS907" s="432"/>
      <c r="CT907" s="432"/>
      <c r="CU907" s="432"/>
      <c r="CV907" s="432"/>
      <c r="CW907" s="432"/>
      <c r="CX907" s="432"/>
      <c r="CY907" s="432"/>
      <c r="CZ907" s="432"/>
      <c r="DA907" s="432"/>
      <c r="DB907" s="432"/>
      <c r="DC907" s="432"/>
      <c r="DD907" s="432"/>
      <c r="DE907" s="432"/>
      <c r="DF907" s="432"/>
      <c r="DG907" s="432"/>
      <c r="DH907" s="432"/>
      <c r="DI907" s="432"/>
      <c r="DJ907" s="432"/>
      <c r="DK907" s="432"/>
      <c r="DL907" s="432"/>
      <c r="DM907" s="432"/>
      <c r="DN907" s="432"/>
      <c r="DO907" s="432"/>
      <c r="DP907" s="432"/>
      <c r="DQ907" s="432"/>
      <c r="DR907" s="432"/>
      <c r="DS907" s="432"/>
      <c r="DT907" s="432"/>
      <c r="DU907" s="432"/>
      <c r="DV907" s="432"/>
      <c r="DW907" s="432"/>
      <c r="DX907" s="432"/>
      <c r="DY907" s="432"/>
      <c r="DZ907" s="432"/>
      <c r="EA907" s="432"/>
      <c r="EB907" s="432"/>
      <c r="EC907" s="432"/>
      <c r="ED907" s="432"/>
      <c r="EE907" s="432"/>
      <c r="EF907" s="432"/>
      <c r="EG907" s="432"/>
      <c r="EH907" s="432"/>
      <c r="EI907" s="432"/>
      <c r="EJ907" s="432"/>
      <c r="EK907" s="432"/>
      <c r="EL907" s="432"/>
      <c r="EM907" s="432"/>
      <c r="EN907" s="432"/>
      <c r="EO907" s="432"/>
      <c r="EP907" s="432"/>
      <c r="EQ907" s="432"/>
      <c r="ER907" s="432"/>
      <c r="ES907" s="432"/>
      <c r="ET907" s="432"/>
      <c r="EU907" s="432"/>
      <c r="EV907" s="432"/>
      <c r="EW907" s="432"/>
      <c r="EX907" s="432"/>
      <c r="EY907" s="432"/>
      <c r="EZ907" s="432"/>
      <c r="FA907" s="432"/>
      <c r="FB907" s="432"/>
      <c r="FC907" s="432"/>
      <c r="FD907" s="432"/>
      <c r="FE907" s="432"/>
      <c r="FF907" s="432"/>
      <c r="FG907" s="432"/>
      <c r="FH907" s="432"/>
      <c r="FI907" s="432"/>
      <c r="FJ907" s="432"/>
      <c r="FK907" s="432"/>
      <c r="FL907" s="432"/>
      <c r="FM907" s="432"/>
      <c r="FN907" s="432"/>
      <c r="FO907" s="432"/>
      <c r="FP907" s="432"/>
      <c r="FQ907" s="432"/>
      <c r="FR907" s="432"/>
      <c r="FS907" s="432"/>
      <c r="FT907" s="432"/>
      <c r="FU907" s="432"/>
      <c r="FV907" s="432"/>
      <c r="FW907" s="432"/>
      <c r="FX907" s="432"/>
      <c r="FY907" s="432"/>
      <c r="FZ907" s="432"/>
      <c r="GA907" s="432"/>
      <c r="GB907" s="432"/>
      <c r="GC907" s="432"/>
      <c r="GD907" s="432"/>
      <c r="GE907" s="432"/>
      <c r="GF907" s="432"/>
      <c r="GG907" s="432"/>
      <c r="GH907" s="432"/>
      <c r="GI907" s="432"/>
      <c r="GJ907" s="432"/>
      <c r="GK907" s="432"/>
      <c r="GL907" s="432"/>
      <c r="GM907" s="432"/>
      <c r="GN907" s="432"/>
      <c r="GO907" s="432"/>
      <c r="GP907" s="432"/>
      <c r="GQ907" s="432"/>
      <c r="GR907" s="432"/>
      <c r="GS907" s="432"/>
      <c r="GT907" s="432"/>
      <c r="GU907" s="432"/>
      <c r="GV907" s="432"/>
      <c r="GW907" s="432"/>
      <c r="GX907" s="432"/>
    </row>
    <row r="909" spans="12:206" s="4" customFormat="1">
      <c r="L909" s="37"/>
      <c r="Q909" s="432"/>
      <c r="R909" s="432"/>
      <c r="S909" s="432"/>
      <c r="T909" s="432"/>
      <c r="U909" s="432"/>
      <c r="V909" s="432"/>
      <c r="W909" s="432"/>
      <c r="X909" s="432"/>
      <c r="Y909" s="432"/>
      <c r="Z909" s="432"/>
      <c r="AA909" s="432"/>
      <c r="AB909" s="432"/>
      <c r="AC909" s="432"/>
      <c r="AD909" s="432"/>
      <c r="AE909" s="432"/>
      <c r="AF909" s="432"/>
      <c r="AG909" s="432"/>
      <c r="AH909" s="432"/>
      <c r="AI909" s="432"/>
      <c r="AJ909" s="432"/>
      <c r="AK909" s="432"/>
      <c r="AL909" s="432"/>
      <c r="AM909" s="432"/>
      <c r="AN909" s="432"/>
      <c r="AO909" s="432"/>
      <c r="AP909" s="432"/>
      <c r="AQ909" s="432"/>
      <c r="AR909" s="432"/>
      <c r="AS909" s="432"/>
      <c r="AT909" s="432"/>
      <c r="AU909" s="432"/>
      <c r="AV909" s="432"/>
      <c r="AW909" s="432"/>
      <c r="AX909" s="432"/>
      <c r="AY909" s="432"/>
      <c r="AZ909" s="432"/>
      <c r="BA909" s="432"/>
      <c r="BB909" s="432"/>
      <c r="BC909" s="432"/>
      <c r="BD909" s="432"/>
      <c r="BE909" s="432"/>
      <c r="BF909" s="432"/>
      <c r="BG909" s="432"/>
      <c r="BH909" s="432"/>
      <c r="BI909" s="432"/>
      <c r="BJ909" s="432"/>
      <c r="BK909" s="432"/>
      <c r="BL909" s="432"/>
      <c r="BM909" s="432"/>
      <c r="BN909" s="432"/>
      <c r="BO909" s="432"/>
      <c r="BP909" s="432"/>
      <c r="BQ909" s="432"/>
      <c r="BR909" s="432"/>
      <c r="BS909" s="432"/>
      <c r="BT909" s="432"/>
      <c r="BU909" s="432"/>
      <c r="BV909" s="432"/>
      <c r="BW909" s="432"/>
      <c r="BX909" s="432"/>
      <c r="BY909" s="432"/>
      <c r="BZ909" s="432"/>
      <c r="CA909" s="432"/>
      <c r="CB909" s="432"/>
      <c r="CC909" s="432"/>
      <c r="CD909" s="432"/>
      <c r="CE909" s="432"/>
      <c r="CF909" s="432"/>
      <c r="CG909" s="432"/>
      <c r="CH909" s="432"/>
      <c r="CI909" s="432"/>
      <c r="CJ909" s="432"/>
      <c r="CK909" s="432"/>
      <c r="CL909" s="432"/>
      <c r="CM909" s="432"/>
      <c r="CN909" s="432"/>
      <c r="CO909" s="432"/>
      <c r="CP909" s="432"/>
      <c r="CQ909" s="432"/>
      <c r="CR909" s="432"/>
      <c r="CS909" s="432"/>
      <c r="CT909" s="432"/>
      <c r="CU909" s="432"/>
      <c r="CV909" s="432"/>
      <c r="CW909" s="432"/>
      <c r="CX909" s="432"/>
      <c r="CY909" s="432"/>
      <c r="CZ909" s="432"/>
      <c r="DA909" s="432"/>
      <c r="DB909" s="432"/>
      <c r="DC909" s="432"/>
      <c r="DD909" s="432"/>
      <c r="DE909" s="432"/>
      <c r="DF909" s="432"/>
      <c r="DG909" s="432"/>
      <c r="DH909" s="432"/>
      <c r="DI909" s="432"/>
      <c r="DJ909" s="432"/>
      <c r="DK909" s="432"/>
      <c r="DL909" s="432"/>
      <c r="DM909" s="432"/>
      <c r="DN909" s="432"/>
      <c r="DO909" s="432"/>
      <c r="DP909" s="432"/>
      <c r="DQ909" s="432"/>
      <c r="DR909" s="432"/>
      <c r="DS909" s="432"/>
      <c r="DT909" s="432"/>
      <c r="DU909" s="432"/>
      <c r="DV909" s="432"/>
      <c r="DW909" s="432"/>
      <c r="DX909" s="432"/>
      <c r="DY909" s="432"/>
      <c r="DZ909" s="432"/>
      <c r="EA909" s="432"/>
      <c r="EB909" s="432"/>
      <c r="EC909" s="432"/>
      <c r="ED909" s="432"/>
      <c r="EE909" s="432"/>
      <c r="EF909" s="432"/>
      <c r="EG909" s="432"/>
      <c r="EH909" s="432"/>
      <c r="EI909" s="432"/>
      <c r="EJ909" s="432"/>
      <c r="EK909" s="432"/>
      <c r="EL909" s="432"/>
      <c r="EM909" s="432"/>
      <c r="EN909" s="432"/>
      <c r="EO909" s="432"/>
      <c r="EP909" s="432"/>
      <c r="EQ909" s="432"/>
      <c r="ER909" s="432"/>
      <c r="ES909" s="432"/>
      <c r="ET909" s="432"/>
      <c r="EU909" s="432"/>
      <c r="EV909" s="432"/>
      <c r="EW909" s="432"/>
      <c r="EX909" s="432"/>
      <c r="EY909" s="432"/>
      <c r="EZ909" s="432"/>
      <c r="FA909" s="432"/>
      <c r="FB909" s="432"/>
      <c r="FC909" s="432"/>
      <c r="FD909" s="432"/>
      <c r="FE909" s="432"/>
      <c r="FF909" s="432"/>
      <c r="FG909" s="432"/>
      <c r="FH909" s="432"/>
      <c r="FI909" s="432"/>
      <c r="FJ909" s="432"/>
      <c r="FK909" s="432"/>
      <c r="FL909" s="432"/>
      <c r="FM909" s="432"/>
      <c r="FN909" s="432"/>
      <c r="FO909" s="432"/>
      <c r="FP909" s="432"/>
      <c r="FQ909" s="432"/>
      <c r="FR909" s="432"/>
      <c r="FS909" s="432"/>
      <c r="FT909" s="432"/>
      <c r="FU909" s="432"/>
      <c r="FV909" s="432"/>
      <c r="FW909" s="432"/>
      <c r="FX909" s="432"/>
      <c r="FY909" s="432"/>
      <c r="FZ909" s="432"/>
      <c r="GA909" s="432"/>
      <c r="GB909" s="432"/>
      <c r="GC909" s="432"/>
      <c r="GD909" s="432"/>
      <c r="GE909" s="432"/>
      <c r="GF909" s="432"/>
      <c r="GG909" s="432"/>
      <c r="GH909" s="432"/>
      <c r="GI909" s="432"/>
      <c r="GJ909" s="432"/>
      <c r="GK909" s="432"/>
      <c r="GL909" s="432"/>
      <c r="GM909" s="432"/>
      <c r="GN909" s="432"/>
      <c r="GO909" s="432"/>
      <c r="GP909" s="432"/>
      <c r="GQ909" s="432"/>
      <c r="GR909" s="432"/>
      <c r="GS909" s="432"/>
      <c r="GT909" s="432"/>
      <c r="GU909" s="432"/>
      <c r="GV909" s="432"/>
      <c r="GW909" s="432"/>
      <c r="GX909" s="432"/>
    </row>
    <row r="911" spans="12:206" s="4" customFormat="1">
      <c r="L911" s="37"/>
      <c r="Q911" s="432"/>
      <c r="R911" s="432"/>
      <c r="S911" s="432"/>
      <c r="T911" s="432"/>
      <c r="U911" s="432"/>
      <c r="V911" s="432"/>
      <c r="W911" s="432"/>
      <c r="X911" s="432"/>
      <c r="Y911" s="432"/>
      <c r="Z911" s="432"/>
      <c r="AA911" s="432"/>
      <c r="AB911" s="432"/>
      <c r="AC911" s="432"/>
      <c r="AD911" s="432"/>
      <c r="AE911" s="432"/>
      <c r="AF911" s="432"/>
      <c r="AG911" s="432"/>
      <c r="AH911" s="432"/>
      <c r="AI911" s="432"/>
      <c r="AJ911" s="432"/>
      <c r="AK911" s="432"/>
      <c r="AL911" s="432"/>
      <c r="AM911" s="432"/>
      <c r="AN911" s="432"/>
      <c r="AO911" s="432"/>
      <c r="AP911" s="432"/>
      <c r="AQ911" s="432"/>
      <c r="AR911" s="432"/>
      <c r="AS911" s="432"/>
      <c r="AT911" s="432"/>
      <c r="AU911" s="432"/>
      <c r="AV911" s="432"/>
      <c r="AW911" s="432"/>
      <c r="AX911" s="432"/>
      <c r="AY911" s="432"/>
      <c r="AZ911" s="432"/>
      <c r="BA911" s="432"/>
      <c r="BB911" s="432"/>
      <c r="BC911" s="432"/>
      <c r="BD911" s="432"/>
      <c r="BE911" s="432"/>
      <c r="BF911" s="432"/>
      <c r="BG911" s="432"/>
      <c r="BH911" s="432"/>
      <c r="BI911" s="432"/>
      <c r="BJ911" s="432"/>
      <c r="BK911" s="432"/>
      <c r="BL911" s="432"/>
      <c r="BM911" s="432"/>
      <c r="BN911" s="432"/>
      <c r="BO911" s="432"/>
      <c r="BP911" s="432"/>
      <c r="BQ911" s="432"/>
      <c r="BR911" s="432"/>
      <c r="BS911" s="432"/>
      <c r="BT911" s="432"/>
      <c r="BU911" s="432"/>
      <c r="BV911" s="432"/>
      <c r="BW911" s="432"/>
      <c r="BX911" s="432"/>
      <c r="BY911" s="432"/>
      <c r="BZ911" s="432"/>
      <c r="CA911" s="432"/>
      <c r="CB911" s="432"/>
      <c r="CC911" s="432"/>
      <c r="CD911" s="432"/>
      <c r="CE911" s="432"/>
      <c r="CF911" s="432"/>
      <c r="CG911" s="432"/>
      <c r="CH911" s="432"/>
      <c r="CI911" s="432"/>
      <c r="CJ911" s="432"/>
      <c r="CK911" s="432"/>
      <c r="CL911" s="432"/>
      <c r="CM911" s="432"/>
      <c r="CN911" s="432"/>
      <c r="CO911" s="432"/>
      <c r="CP911" s="432"/>
      <c r="CQ911" s="432"/>
      <c r="CR911" s="432"/>
      <c r="CS911" s="432"/>
      <c r="CT911" s="432"/>
      <c r="CU911" s="432"/>
      <c r="CV911" s="432"/>
      <c r="CW911" s="432"/>
      <c r="CX911" s="432"/>
      <c r="CY911" s="432"/>
      <c r="CZ911" s="432"/>
      <c r="DA911" s="432"/>
      <c r="DB911" s="432"/>
      <c r="DC911" s="432"/>
      <c r="DD911" s="432"/>
      <c r="DE911" s="432"/>
      <c r="DF911" s="432"/>
      <c r="DG911" s="432"/>
      <c r="DH911" s="432"/>
      <c r="DI911" s="432"/>
      <c r="DJ911" s="432"/>
      <c r="DK911" s="432"/>
      <c r="DL911" s="432"/>
      <c r="DM911" s="432"/>
      <c r="DN911" s="432"/>
      <c r="DO911" s="432"/>
      <c r="DP911" s="432"/>
      <c r="DQ911" s="432"/>
      <c r="DR911" s="432"/>
      <c r="DS911" s="432"/>
      <c r="DT911" s="432"/>
      <c r="DU911" s="432"/>
      <c r="DV911" s="432"/>
      <c r="DW911" s="432"/>
      <c r="DX911" s="432"/>
      <c r="DY911" s="432"/>
      <c r="DZ911" s="432"/>
      <c r="EA911" s="432"/>
      <c r="EB911" s="432"/>
      <c r="EC911" s="432"/>
      <c r="ED911" s="432"/>
      <c r="EE911" s="432"/>
      <c r="EF911" s="432"/>
      <c r="EG911" s="432"/>
      <c r="EH911" s="432"/>
      <c r="EI911" s="432"/>
      <c r="EJ911" s="432"/>
      <c r="EK911" s="432"/>
      <c r="EL911" s="432"/>
      <c r="EM911" s="432"/>
      <c r="EN911" s="432"/>
      <c r="EO911" s="432"/>
      <c r="EP911" s="432"/>
      <c r="EQ911" s="432"/>
      <c r="ER911" s="432"/>
      <c r="ES911" s="432"/>
      <c r="ET911" s="432"/>
      <c r="EU911" s="432"/>
      <c r="EV911" s="432"/>
      <c r="EW911" s="432"/>
      <c r="EX911" s="432"/>
      <c r="EY911" s="432"/>
      <c r="EZ911" s="432"/>
      <c r="FA911" s="432"/>
      <c r="FB911" s="432"/>
      <c r="FC911" s="432"/>
      <c r="FD911" s="432"/>
      <c r="FE911" s="432"/>
      <c r="FF911" s="432"/>
      <c r="FG911" s="432"/>
      <c r="FH911" s="432"/>
      <c r="FI911" s="432"/>
      <c r="FJ911" s="432"/>
      <c r="FK911" s="432"/>
      <c r="FL911" s="432"/>
      <c r="FM911" s="432"/>
      <c r="FN911" s="432"/>
      <c r="FO911" s="432"/>
      <c r="FP911" s="432"/>
      <c r="FQ911" s="432"/>
      <c r="FR911" s="432"/>
      <c r="FS911" s="432"/>
      <c r="FT911" s="432"/>
      <c r="FU911" s="432"/>
      <c r="FV911" s="432"/>
      <c r="FW911" s="432"/>
      <c r="FX911" s="432"/>
      <c r="FY911" s="432"/>
      <c r="FZ911" s="432"/>
      <c r="GA911" s="432"/>
      <c r="GB911" s="432"/>
      <c r="GC911" s="432"/>
      <c r="GD911" s="432"/>
      <c r="GE911" s="432"/>
      <c r="GF911" s="432"/>
      <c r="GG911" s="432"/>
      <c r="GH911" s="432"/>
      <c r="GI911" s="432"/>
      <c r="GJ911" s="432"/>
      <c r="GK911" s="432"/>
      <c r="GL911" s="432"/>
      <c r="GM911" s="432"/>
      <c r="GN911" s="432"/>
      <c r="GO911" s="432"/>
      <c r="GP911" s="432"/>
      <c r="GQ911" s="432"/>
      <c r="GR911" s="432"/>
      <c r="GS911" s="432"/>
      <c r="GT911" s="432"/>
      <c r="GU911" s="432"/>
      <c r="GV911" s="432"/>
      <c r="GW911" s="432"/>
      <c r="GX911" s="432"/>
    </row>
    <row r="913" spans="12:206" s="4" customFormat="1">
      <c r="L913" s="37"/>
      <c r="Q913" s="432"/>
      <c r="R913" s="432"/>
      <c r="S913" s="432"/>
      <c r="T913" s="432"/>
      <c r="U913" s="432"/>
      <c r="V913" s="432"/>
      <c r="W913" s="432"/>
      <c r="X913" s="432"/>
      <c r="Y913" s="432"/>
      <c r="Z913" s="432"/>
      <c r="AA913" s="432"/>
      <c r="AB913" s="432"/>
      <c r="AC913" s="432"/>
      <c r="AD913" s="432"/>
      <c r="AE913" s="432"/>
      <c r="AF913" s="432"/>
      <c r="AG913" s="432"/>
      <c r="AH913" s="432"/>
      <c r="AI913" s="432"/>
      <c r="AJ913" s="432"/>
      <c r="AK913" s="432"/>
      <c r="AL913" s="432"/>
      <c r="AM913" s="432"/>
      <c r="AN913" s="432"/>
      <c r="AO913" s="432"/>
      <c r="AP913" s="432"/>
      <c r="AQ913" s="432"/>
      <c r="AR913" s="432"/>
      <c r="AS913" s="432"/>
      <c r="AT913" s="432"/>
      <c r="AU913" s="432"/>
      <c r="AV913" s="432"/>
      <c r="AW913" s="432"/>
      <c r="AX913" s="432"/>
      <c r="AY913" s="432"/>
      <c r="AZ913" s="432"/>
      <c r="BA913" s="432"/>
      <c r="BB913" s="432"/>
      <c r="BC913" s="432"/>
      <c r="BD913" s="432"/>
      <c r="BE913" s="432"/>
      <c r="BF913" s="432"/>
      <c r="BG913" s="432"/>
      <c r="BH913" s="432"/>
      <c r="BI913" s="432"/>
      <c r="BJ913" s="432"/>
      <c r="BK913" s="432"/>
      <c r="BL913" s="432"/>
      <c r="BM913" s="432"/>
      <c r="BN913" s="432"/>
      <c r="BO913" s="432"/>
      <c r="BP913" s="432"/>
      <c r="BQ913" s="432"/>
      <c r="BR913" s="432"/>
      <c r="BS913" s="432"/>
      <c r="BT913" s="432"/>
      <c r="BU913" s="432"/>
      <c r="BV913" s="432"/>
      <c r="BW913" s="432"/>
      <c r="BX913" s="432"/>
      <c r="BY913" s="432"/>
      <c r="BZ913" s="432"/>
      <c r="CA913" s="432"/>
      <c r="CB913" s="432"/>
      <c r="CC913" s="432"/>
      <c r="CD913" s="432"/>
      <c r="CE913" s="432"/>
      <c r="CF913" s="432"/>
      <c r="CG913" s="432"/>
      <c r="CH913" s="432"/>
      <c r="CI913" s="432"/>
      <c r="CJ913" s="432"/>
      <c r="CK913" s="432"/>
      <c r="CL913" s="432"/>
      <c r="CM913" s="432"/>
      <c r="CN913" s="432"/>
      <c r="CO913" s="432"/>
      <c r="CP913" s="432"/>
      <c r="CQ913" s="432"/>
      <c r="CR913" s="432"/>
      <c r="CS913" s="432"/>
      <c r="CT913" s="432"/>
      <c r="CU913" s="432"/>
      <c r="CV913" s="432"/>
      <c r="CW913" s="432"/>
      <c r="CX913" s="432"/>
      <c r="CY913" s="432"/>
      <c r="CZ913" s="432"/>
      <c r="DA913" s="432"/>
      <c r="DB913" s="432"/>
      <c r="DC913" s="432"/>
      <c r="DD913" s="432"/>
      <c r="DE913" s="432"/>
      <c r="DF913" s="432"/>
      <c r="DG913" s="432"/>
      <c r="DH913" s="432"/>
      <c r="DI913" s="432"/>
      <c r="DJ913" s="432"/>
      <c r="DK913" s="432"/>
      <c r="DL913" s="432"/>
      <c r="DM913" s="432"/>
      <c r="DN913" s="432"/>
      <c r="DO913" s="432"/>
      <c r="DP913" s="432"/>
      <c r="DQ913" s="432"/>
      <c r="DR913" s="432"/>
      <c r="DS913" s="432"/>
      <c r="DT913" s="432"/>
      <c r="DU913" s="432"/>
      <c r="DV913" s="432"/>
      <c r="DW913" s="432"/>
      <c r="DX913" s="432"/>
      <c r="DY913" s="432"/>
      <c r="DZ913" s="432"/>
      <c r="EA913" s="432"/>
      <c r="EB913" s="432"/>
      <c r="EC913" s="432"/>
      <c r="ED913" s="432"/>
      <c r="EE913" s="432"/>
      <c r="EF913" s="432"/>
      <c r="EG913" s="432"/>
      <c r="EH913" s="432"/>
      <c r="EI913" s="432"/>
      <c r="EJ913" s="432"/>
      <c r="EK913" s="432"/>
      <c r="EL913" s="432"/>
      <c r="EM913" s="432"/>
      <c r="EN913" s="432"/>
      <c r="EO913" s="432"/>
      <c r="EP913" s="432"/>
      <c r="EQ913" s="432"/>
      <c r="ER913" s="432"/>
      <c r="ES913" s="432"/>
      <c r="ET913" s="432"/>
      <c r="EU913" s="432"/>
      <c r="EV913" s="432"/>
      <c r="EW913" s="432"/>
      <c r="EX913" s="432"/>
      <c r="EY913" s="432"/>
      <c r="EZ913" s="432"/>
      <c r="FA913" s="432"/>
      <c r="FB913" s="432"/>
      <c r="FC913" s="432"/>
      <c r="FD913" s="432"/>
      <c r="FE913" s="432"/>
      <c r="FF913" s="432"/>
      <c r="FG913" s="432"/>
      <c r="FH913" s="432"/>
      <c r="FI913" s="432"/>
      <c r="FJ913" s="432"/>
      <c r="FK913" s="432"/>
      <c r="FL913" s="432"/>
      <c r="FM913" s="432"/>
      <c r="FN913" s="432"/>
      <c r="FO913" s="432"/>
      <c r="FP913" s="432"/>
      <c r="FQ913" s="432"/>
      <c r="FR913" s="432"/>
      <c r="FS913" s="432"/>
      <c r="FT913" s="432"/>
      <c r="FU913" s="432"/>
      <c r="FV913" s="432"/>
      <c r="FW913" s="432"/>
      <c r="FX913" s="432"/>
      <c r="FY913" s="432"/>
      <c r="FZ913" s="432"/>
      <c r="GA913" s="432"/>
      <c r="GB913" s="432"/>
      <c r="GC913" s="432"/>
      <c r="GD913" s="432"/>
      <c r="GE913" s="432"/>
      <c r="GF913" s="432"/>
      <c r="GG913" s="432"/>
      <c r="GH913" s="432"/>
      <c r="GI913" s="432"/>
      <c r="GJ913" s="432"/>
      <c r="GK913" s="432"/>
      <c r="GL913" s="432"/>
      <c r="GM913" s="432"/>
      <c r="GN913" s="432"/>
      <c r="GO913" s="432"/>
      <c r="GP913" s="432"/>
      <c r="GQ913" s="432"/>
      <c r="GR913" s="432"/>
      <c r="GS913" s="432"/>
      <c r="GT913" s="432"/>
      <c r="GU913" s="432"/>
      <c r="GV913" s="432"/>
      <c r="GW913" s="432"/>
      <c r="GX913" s="432"/>
    </row>
    <row r="914" spans="12:206" s="4" customFormat="1">
      <c r="L914" s="37"/>
      <c r="Q914" s="432"/>
      <c r="R914" s="432"/>
      <c r="S914" s="432"/>
      <c r="T914" s="432"/>
      <c r="U914" s="432"/>
      <c r="V914" s="432"/>
      <c r="W914" s="432"/>
      <c r="X914" s="432"/>
      <c r="Y914" s="432"/>
      <c r="Z914" s="432"/>
      <c r="AA914" s="432"/>
      <c r="AB914" s="432"/>
      <c r="AC914" s="432"/>
      <c r="AD914" s="432"/>
      <c r="AE914" s="432"/>
      <c r="AF914" s="432"/>
      <c r="AG914" s="432"/>
      <c r="AH914" s="432"/>
      <c r="AI914" s="432"/>
      <c r="AJ914" s="432"/>
      <c r="AK914" s="432"/>
      <c r="AL914" s="432"/>
      <c r="AM914" s="432"/>
      <c r="AN914" s="432"/>
      <c r="AO914" s="432"/>
      <c r="AP914" s="432"/>
      <c r="AQ914" s="432"/>
      <c r="AR914" s="432"/>
      <c r="AS914" s="432"/>
      <c r="AT914" s="432"/>
      <c r="AU914" s="432"/>
      <c r="AV914" s="432"/>
      <c r="AW914" s="432"/>
      <c r="AX914" s="432"/>
      <c r="AY914" s="432"/>
      <c r="AZ914" s="432"/>
      <c r="BA914" s="432"/>
      <c r="BB914" s="432"/>
      <c r="BC914" s="432"/>
      <c r="BD914" s="432"/>
      <c r="BE914" s="432"/>
      <c r="BF914" s="432"/>
      <c r="BG914" s="432"/>
      <c r="BH914" s="432"/>
      <c r="BI914" s="432"/>
      <c r="BJ914" s="432"/>
      <c r="BK914" s="432"/>
      <c r="BL914" s="432"/>
      <c r="BM914" s="432"/>
      <c r="BN914" s="432"/>
      <c r="BO914" s="432"/>
      <c r="BP914" s="432"/>
      <c r="BQ914" s="432"/>
      <c r="BR914" s="432"/>
      <c r="BS914" s="432"/>
      <c r="BT914" s="432"/>
      <c r="BU914" s="432"/>
      <c r="BV914" s="432"/>
      <c r="BW914" s="432"/>
      <c r="BX914" s="432"/>
      <c r="BY914" s="432"/>
      <c r="BZ914" s="432"/>
      <c r="CA914" s="432"/>
      <c r="CB914" s="432"/>
      <c r="CC914" s="432"/>
      <c r="CD914" s="432"/>
      <c r="CE914" s="432"/>
      <c r="CF914" s="432"/>
      <c r="CG914" s="432"/>
      <c r="CH914" s="432"/>
      <c r="CI914" s="432"/>
      <c r="CJ914" s="432"/>
      <c r="CK914" s="432"/>
      <c r="CL914" s="432"/>
      <c r="CM914" s="432"/>
      <c r="CN914" s="432"/>
      <c r="CO914" s="432"/>
      <c r="CP914" s="432"/>
      <c r="CQ914" s="432"/>
      <c r="CR914" s="432"/>
      <c r="CS914" s="432"/>
      <c r="CT914" s="432"/>
      <c r="CU914" s="432"/>
      <c r="CV914" s="432"/>
      <c r="CW914" s="432"/>
      <c r="CX914" s="432"/>
      <c r="CY914" s="432"/>
      <c r="CZ914" s="432"/>
      <c r="DA914" s="432"/>
      <c r="DB914" s="432"/>
      <c r="DC914" s="432"/>
      <c r="DD914" s="432"/>
      <c r="DE914" s="432"/>
      <c r="DF914" s="432"/>
      <c r="DG914" s="432"/>
      <c r="DH914" s="432"/>
      <c r="DI914" s="432"/>
      <c r="DJ914" s="432"/>
      <c r="DK914" s="432"/>
      <c r="DL914" s="432"/>
      <c r="DM914" s="432"/>
      <c r="DN914" s="432"/>
      <c r="DO914" s="432"/>
      <c r="DP914" s="432"/>
      <c r="DQ914" s="432"/>
      <c r="DR914" s="432"/>
      <c r="DS914" s="432"/>
      <c r="DT914" s="432"/>
      <c r="DU914" s="432"/>
      <c r="DV914" s="432"/>
      <c r="DW914" s="432"/>
      <c r="DX914" s="432"/>
      <c r="DY914" s="432"/>
      <c r="DZ914" s="432"/>
      <c r="EA914" s="432"/>
      <c r="EB914" s="432"/>
      <c r="EC914" s="432"/>
      <c r="ED914" s="432"/>
      <c r="EE914" s="432"/>
      <c r="EF914" s="432"/>
      <c r="EG914" s="432"/>
      <c r="EH914" s="432"/>
      <c r="EI914" s="432"/>
      <c r="EJ914" s="432"/>
      <c r="EK914" s="432"/>
      <c r="EL914" s="432"/>
      <c r="EM914" s="432"/>
      <c r="EN914" s="432"/>
      <c r="EO914" s="432"/>
      <c r="EP914" s="432"/>
      <c r="EQ914" s="432"/>
      <c r="ER914" s="432"/>
      <c r="ES914" s="432"/>
      <c r="ET914" s="432"/>
      <c r="EU914" s="432"/>
      <c r="EV914" s="432"/>
      <c r="EW914" s="432"/>
      <c r="EX914" s="432"/>
      <c r="EY914" s="432"/>
      <c r="EZ914" s="432"/>
      <c r="FA914" s="432"/>
      <c r="FB914" s="432"/>
      <c r="FC914" s="432"/>
      <c r="FD914" s="432"/>
      <c r="FE914" s="432"/>
      <c r="FF914" s="432"/>
      <c r="FG914" s="432"/>
      <c r="FH914" s="432"/>
      <c r="FI914" s="432"/>
      <c r="FJ914" s="432"/>
      <c r="FK914" s="432"/>
      <c r="FL914" s="432"/>
      <c r="FM914" s="432"/>
      <c r="FN914" s="432"/>
      <c r="FO914" s="432"/>
      <c r="FP914" s="432"/>
      <c r="FQ914" s="432"/>
      <c r="FR914" s="432"/>
      <c r="FS914" s="432"/>
      <c r="FT914" s="432"/>
      <c r="FU914" s="432"/>
      <c r="FV914" s="432"/>
      <c r="FW914" s="432"/>
      <c r="FX914" s="432"/>
      <c r="FY914" s="432"/>
      <c r="FZ914" s="432"/>
      <c r="GA914" s="432"/>
      <c r="GB914" s="432"/>
      <c r="GC914" s="432"/>
      <c r="GD914" s="432"/>
      <c r="GE914" s="432"/>
      <c r="GF914" s="432"/>
      <c r="GG914" s="432"/>
      <c r="GH914" s="432"/>
      <c r="GI914" s="432"/>
      <c r="GJ914" s="432"/>
      <c r="GK914" s="432"/>
      <c r="GL914" s="432"/>
      <c r="GM914" s="432"/>
      <c r="GN914" s="432"/>
      <c r="GO914" s="432"/>
      <c r="GP914" s="432"/>
      <c r="GQ914" s="432"/>
      <c r="GR914" s="432"/>
      <c r="GS914" s="432"/>
      <c r="GT914" s="432"/>
      <c r="GU914" s="432"/>
      <c r="GV914" s="432"/>
      <c r="GW914" s="432"/>
      <c r="GX914" s="432"/>
    </row>
    <row r="915" spans="12:206" s="4" customFormat="1">
      <c r="L915" s="37"/>
      <c r="Q915" s="432"/>
      <c r="R915" s="432"/>
      <c r="S915" s="432"/>
      <c r="T915" s="432"/>
      <c r="U915" s="432"/>
      <c r="V915" s="432"/>
      <c r="W915" s="432"/>
      <c r="X915" s="432"/>
      <c r="Y915" s="432"/>
      <c r="Z915" s="432"/>
      <c r="AA915" s="432"/>
      <c r="AB915" s="432"/>
      <c r="AC915" s="432"/>
      <c r="AD915" s="432"/>
      <c r="AE915" s="432"/>
      <c r="AF915" s="432"/>
      <c r="AG915" s="432"/>
      <c r="AH915" s="432"/>
      <c r="AI915" s="432"/>
      <c r="AJ915" s="432"/>
      <c r="AK915" s="432"/>
      <c r="AL915" s="432"/>
      <c r="AM915" s="432"/>
      <c r="AN915" s="432"/>
      <c r="AO915" s="432"/>
      <c r="AP915" s="432"/>
      <c r="AQ915" s="432"/>
      <c r="AR915" s="432"/>
      <c r="AS915" s="432"/>
      <c r="AT915" s="432"/>
      <c r="AU915" s="432"/>
      <c r="AV915" s="432"/>
      <c r="AW915" s="432"/>
      <c r="AX915" s="432"/>
      <c r="AY915" s="432"/>
      <c r="AZ915" s="432"/>
      <c r="BA915" s="432"/>
      <c r="BB915" s="432"/>
      <c r="BC915" s="432"/>
      <c r="BD915" s="432"/>
      <c r="BE915" s="432"/>
      <c r="BF915" s="432"/>
      <c r="BG915" s="432"/>
      <c r="BH915" s="432"/>
      <c r="BI915" s="432"/>
      <c r="BJ915" s="432"/>
      <c r="BK915" s="432"/>
      <c r="BL915" s="432"/>
      <c r="BM915" s="432"/>
      <c r="BN915" s="432"/>
      <c r="BO915" s="432"/>
      <c r="BP915" s="432"/>
      <c r="BQ915" s="432"/>
      <c r="BR915" s="432"/>
      <c r="BS915" s="432"/>
      <c r="BT915" s="432"/>
      <c r="BU915" s="432"/>
      <c r="BV915" s="432"/>
      <c r="BW915" s="432"/>
      <c r="BX915" s="432"/>
      <c r="BY915" s="432"/>
      <c r="BZ915" s="432"/>
      <c r="CA915" s="432"/>
      <c r="CB915" s="432"/>
      <c r="CC915" s="432"/>
      <c r="CD915" s="432"/>
      <c r="CE915" s="432"/>
      <c r="CF915" s="432"/>
      <c r="CG915" s="432"/>
      <c r="CH915" s="432"/>
      <c r="CI915" s="432"/>
      <c r="CJ915" s="432"/>
      <c r="CK915" s="432"/>
      <c r="CL915" s="432"/>
      <c r="CM915" s="432"/>
      <c r="CN915" s="432"/>
      <c r="CO915" s="432"/>
      <c r="CP915" s="432"/>
      <c r="CQ915" s="432"/>
      <c r="CR915" s="432"/>
      <c r="CS915" s="432"/>
      <c r="CT915" s="432"/>
      <c r="CU915" s="432"/>
      <c r="CV915" s="432"/>
      <c r="CW915" s="432"/>
      <c r="CX915" s="432"/>
      <c r="CY915" s="432"/>
      <c r="CZ915" s="432"/>
      <c r="DA915" s="432"/>
      <c r="DB915" s="432"/>
      <c r="DC915" s="432"/>
      <c r="DD915" s="432"/>
      <c r="DE915" s="432"/>
      <c r="DF915" s="432"/>
      <c r="DG915" s="432"/>
      <c r="DH915" s="432"/>
      <c r="DI915" s="432"/>
      <c r="DJ915" s="432"/>
      <c r="DK915" s="432"/>
      <c r="DL915" s="432"/>
      <c r="DM915" s="432"/>
      <c r="DN915" s="432"/>
      <c r="DO915" s="432"/>
      <c r="DP915" s="432"/>
      <c r="DQ915" s="432"/>
      <c r="DR915" s="432"/>
      <c r="DS915" s="432"/>
      <c r="DT915" s="432"/>
      <c r="DU915" s="432"/>
      <c r="DV915" s="432"/>
      <c r="DW915" s="432"/>
      <c r="DX915" s="432"/>
      <c r="DY915" s="432"/>
      <c r="DZ915" s="432"/>
      <c r="EA915" s="432"/>
      <c r="EB915" s="432"/>
      <c r="EC915" s="432"/>
      <c r="ED915" s="432"/>
      <c r="EE915" s="432"/>
      <c r="EF915" s="432"/>
      <c r="EG915" s="432"/>
      <c r="EH915" s="432"/>
      <c r="EI915" s="432"/>
      <c r="EJ915" s="432"/>
      <c r="EK915" s="432"/>
      <c r="EL915" s="432"/>
      <c r="EM915" s="432"/>
      <c r="EN915" s="432"/>
      <c r="EO915" s="432"/>
      <c r="EP915" s="432"/>
      <c r="EQ915" s="432"/>
      <c r="ER915" s="432"/>
      <c r="ES915" s="432"/>
      <c r="ET915" s="432"/>
      <c r="EU915" s="432"/>
      <c r="EV915" s="432"/>
      <c r="EW915" s="432"/>
      <c r="EX915" s="432"/>
      <c r="EY915" s="432"/>
      <c r="EZ915" s="432"/>
      <c r="FA915" s="432"/>
      <c r="FB915" s="432"/>
      <c r="FC915" s="432"/>
      <c r="FD915" s="432"/>
      <c r="FE915" s="432"/>
      <c r="FF915" s="432"/>
      <c r="FG915" s="432"/>
      <c r="FH915" s="432"/>
      <c r="FI915" s="432"/>
      <c r="FJ915" s="432"/>
      <c r="FK915" s="432"/>
      <c r="FL915" s="432"/>
      <c r="FM915" s="432"/>
      <c r="FN915" s="432"/>
      <c r="FO915" s="432"/>
      <c r="FP915" s="432"/>
      <c r="FQ915" s="432"/>
      <c r="FR915" s="432"/>
      <c r="FS915" s="432"/>
      <c r="FT915" s="432"/>
      <c r="FU915" s="432"/>
      <c r="FV915" s="432"/>
      <c r="FW915" s="432"/>
      <c r="FX915" s="432"/>
      <c r="FY915" s="432"/>
      <c r="FZ915" s="432"/>
      <c r="GA915" s="432"/>
      <c r="GB915" s="432"/>
      <c r="GC915" s="432"/>
      <c r="GD915" s="432"/>
      <c r="GE915" s="432"/>
      <c r="GF915" s="432"/>
      <c r="GG915" s="432"/>
      <c r="GH915" s="432"/>
      <c r="GI915" s="432"/>
      <c r="GJ915" s="432"/>
      <c r="GK915" s="432"/>
      <c r="GL915" s="432"/>
      <c r="GM915" s="432"/>
      <c r="GN915" s="432"/>
      <c r="GO915" s="432"/>
      <c r="GP915" s="432"/>
      <c r="GQ915" s="432"/>
      <c r="GR915" s="432"/>
      <c r="GS915" s="432"/>
      <c r="GT915" s="432"/>
      <c r="GU915" s="432"/>
      <c r="GV915" s="432"/>
      <c r="GW915" s="432"/>
      <c r="GX915" s="432"/>
    </row>
    <row r="916" spans="12:206" s="4" customFormat="1">
      <c r="L916" s="37"/>
      <c r="Q916" s="432"/>
      <c r="R916" s="432"/>
      <c r="S916" s="432"/>
      <c r="T916" s="432"/>
      <c r="U916" s="432"/>
      <c r="V916" s="432"/>
      <c r="W916" s="432"/>
      <c r="X916" s="432"/>
      <c r="Y916" s="432"/>
      <c r="Z916" s="432"/>
      <c r="AA916" s="432"/>
      <c r="AB916" s="432"/>
      <c r="AC916" s="432"/>
      <c r="AD916" s="432"/>
      <c r="AE916" s="432"/>
      <c r="AF916" s="432"/>
      <c r="AG916" s="432"/>
      <c r="AH916" s="432"/>
      <c r="AI916" s="432"/>
      <c r="AJ916" s="432"/>
      <c r="AK916" s="432"/>
      <c r="AL916" s="432"/>
      <c r="AM916" s="432"/>
      <c r="AN916" s="432"/>
      <c r="AO916" s="432"/>
      <c r="AP916" s="432"/>
      <c r="AQ916" s="432"/>
      <c r="AR916" s="432"/>
      <c r="AS916" s="432"/>
      <c r="AT916" s="432"/>
      <c r="AU916" s="432"/>
      <c r="AV916" s="432"/>
      <c r="AW916" s="432"/>
      <c r="AX916" s="432"/>
      <c r="AY916" s="432"/>
      <c r="AZ916" s="432"/>
      <c r="BA916" s="432"/>
      <c r="BB916" s="432"/>
      <c r="BC916" s="432"/>
      <c r="BD916" s="432"/>
      <c r="BE916" s="432"/>
      <c r="BF916" s="432"/>
      <c r="BG916" s="432"/>
      <c r="BH916" s="432"/>
      <c r="BI916" s="432"/>
      <c r="BJ916" s="432"/>
      <c r="BK916" s="432"/>
      <c r="BL916" s="432"/>
      <c r="BM916" s="432"/>
      <c r="BN916" s="432"/>
      <c r="BO916" s="432"/>
      <c r="BP916" s="432"/>
      <c r="BQ916" s="432"/>
      <c r="BR916" s="432"/>
      <c r="BS916" s="432"/>
      <c r="BT916" s="432"/>
      <c r="BU916" s="432"/>
      <c r="BV916" s="432"/>
      <c r="BW916" s="432"/>
      <c r="BX916" s="432"/>
      <c r="BY916" s="432"/>
      <c r="BZ916" s="432"/>
      <c r="CA916" s="432"/>
      <c r="CB916" s="432"/>
      <c r="CC916" s="432"/>
      <c r="CD916" s="432"/>
      <c r="CE916" s="432"/>
      <c r="CF916" s="432"/>
      <c r="CG916" s="432"/>
      <c r="CH916" s="432"/>
      <c r="CI916" s="432"/>
      <c r="CJ916" s="432"/>
      <c r="CK916" s="432"/>
      <c r="CL916" s="432"/>
      <c r="CM916" s="432"/>
      <c r="CN916" s="432"/>
      <c r="CO916" s="432"/>
      <c r="CP916" s="432"/>
      <c r="CQ916" s="432"/>
      <c r="CR916" s="432"/>
      <c r="CS916" s="432"/>
      <c r="CT916" s="432"/>
      <c r="CU916" s="432"/>
      <c r="CV916" s="432"/>
      <c r="CW916" s="432"/>
      <c r="CX916" s="432"/>
      <c r="CY916" s="432"/>
      <c r="CZ916" s="432"/>
      <c r="DA916" s="432"/>
      <c r="DB916" s="432"/>
      <c r="DC916" s="432"/>
      <c r="DD916" s="432"/>
      <c r="DE916" s="432"/>
      <c r="DF916" s="432"/>
      <c r="DG916" s="432"/>
      <c r="DH916" s="432"/>
      <c r="DI916" s="432"/>
      <c r="DJ916" s="432"/>
      <c r="DK916" s="432"/>
      <c r="DL916" s="432"/>
      <c r="DM916" s="432"/>
      <c r="DN916" s="432"/>
      <c r="DO916" s="432"/>
      <c r="DP916" s="432"/>
      <c r="DQ916" s="432"/>
      <c r="DR916" s="432"/>
      <c r="DS916" s="432"/>
      <c r="DT916" s="432"/>
      <c r="DU916" s="432"/>
      <c r="DV916" s="432"/>
      <c r="DW916" s="432"/>
      <c r="DX916" s="432"/>
      <c r="DY916" s="432"/>
      <c r="DZ916" s="432"/>
      <c r="EA916" s="432"/>
      <c r="EB916" s="432"/>
      <c r="EC916" s="432"/>
      <c r="ED916" s="432"/>
      <c r="EE916" s="432"/>
      <c r="EF916" s="432"/>
      <c r="EG916" s="432"/>
      <c r="EH916" s="432"/>
      <c r="EI916" s="432"/>
      <c r="EJ916" s="432"/>
      <c r="EK916" s="432"/>
      <c r="EL916" s="432"/>
      <c r="EM916" s="432"/>
      <c r="EN916" s="432"/>
      <c r="EO916" s="432"/>
      <c r="EP916" s="432"/>
      <c r="EQ916" s="432"/>
      <c r="ER916" s="432"/>
      <c r="ES916" s="432"/>
      <c r="ET916" s="432"/>
      <c r="EU916" s="432"/>
      <c r="EV916" s="432"/>
      <c r="EW916" s="432"/>
      <c r="EX916" s="432"/>
      <c r="EY916" s="432"/>
      <c r="EZ916" s="432"/>
      <c r="FA916" s="432"/>
      <c r="FB916" s="432"/>
      <c r="FC916" s="432"/>
      <c r="FD916" s="432"/>
      <c r="FE916" s="432"/>
      <c r="FF916" s="432"/>
      <c r="FG916" s="432"/>
      <c r="FH916" s="432"/>
      <c r="FI916" s="432"/>
      <c r="FJ916" s="432"/>
      <c r="FK916" s="432"/>
      <c r="FL916" s="432"/>
      <c r="FM916" s="432"/>
      <c r="FN916" s="432"/>
      <c r="FO916" s="432"/>
      <c r="FP916" s="432"/>
      <c r="FQ916" s="432"/>
      <c r="FR916" s="432"/>
      <c r="FS916" s="432"/>
      <c r="FT916" s="432"/>
      <c r="FU916" s="432"/>
      <c r="FV916" s="432"/>
      <c r="FW916" s="432"/>
      <c r="FX916" s="432"/>
      <c r="FY916" s="432"/>
      <c r="FZ916" s="432"/>
      <c r="GA916" s="432"/>
      <c r="GB916" s="432"/>
      <c r="GC916" s="432"/>
      <c r="GD916" s="432"/>
      <c r="GE916" s="432"/>
      <c r="GF916" s="432"/>
      <c r="GG916" s="432"/>
      <c r="GH916" s="432"/>
      <c r="GI916" s="432"/>
      <c r="GJ916" s="432"/>
      <c r="GK916" s="432"/>
      <c r="GL916" s="432"/>
      <c r="GM916" s="432"/>
      <c r="GN916" s="432"/>
      <c r="GO916" s="432"/>
      <c r="GP916" s="432"/>
      <c r="GQ916" s="432"/>
      <c r="GR916" s="432"/>
      <c r="GS916" s="432"/>
      <c r="GT916" s="432"/>
      <c r="GU916" s="432"/>
      <c r="GV916" s="432"/>
      <c r="GW916" s="432"/>
      <c r="GX916" s="432"/>
    </row>
    <row r="917" spans="12:206" s="4" customFormat="1">
      <c r="L917" s="37"/>
      <c r="Q917" s="432"/>
      <c r="R917" s="432"/>
      <c r="S917" s="432"/>
      <c r="T917" s="432"/>
      <c r="U917" s="432"/>
      <c r="V917" s="432"/>
      <c r="W917" s="432"/>
      <c r="X917" s="432"/>
      <c r="Y917" s="432"/>
      <c r="Z917" s="432"/>
      <c r="AA917" s="432"/>
      <c r="AB917" s="432"/>
      <c r="AC917" s="432"/>
      <c r="AD917" s="432"/>
      <c r="AE917" s="432"/>
      <c r="AF917" s="432"/>
      <c r="AG917" s="432"/>
      <c r="AH917" s="432"/>
      <c r="AI917" s="432"/>
      <c r="AJ917" s="432"/>
      <c r="AK917" s="432"/>
      <c r="AL917" s="432"/>
      <c r="AM917" s="432"/>
      <c r="AN917" s="432"/>
      <c r="AO917" s="432"/>
      <c r="AP917" s="432"/>
      <c r="AQ917" s="432"/>
      <c r="AR917" s="432"/>
      <c r="AS917" s="432"/>
      <c r="AT917" s="432"/>
      <c r="AU917" s="432"/>
      <c r="AV917" s="432"/>
      <c r="AW917" s="432"/>
      <c r="AX917" s="432"/>
      <c r="AY917" s="432"/>
      <c r="AZ917" s="432"/>
      <c r="BA917" s="432"/>
      <c r="BB917" s="432"/>
      <c r="BC917" s="432"/>
      <c r="BD917" s="432"/>
      <c r="BE917" s="432"/>
      <c r="BF917" s="432"/>
      <c r="BG917" s="432"/>
      <c r="BH917" s="432"/>
      <c r="BI917" s="432"/>
      <c r="BJ917" s="432"/>
      <c r="BK917" s="432"/>
      <c r="BL917" s="432"/>
      <c r="BM917" s="432"/>
      <c r="BN917" s="432"/>
      <c r="BO917" s="432"/>
      <c r="BP917" s="432"/>
      <c r="BQ917" s="432"/>
      <c r="BR917" s="432"/>
      <c r="BS917" s="432"/>
      <c r="BT917" s="432"/>
      <c r="BU917" s="432"/>
      <c r="BV917" s="432"/>
      <c r="BW917" s="432"/>
      <c r="BX917" s="432"/>
      <c r="BY917" s="432"/>
      <c r="BZ917" s="432"/>
      <c r="CA917" s="432"/>
      <c r="CB917" s="432"/>
      <c r="CC917" s="432"/>
      <c r="CD917" s="432"/>
      <c r="CE917" s="432"/>
      <c r="CF917" s="432"/>
      <c r="CG917" s="432"/>
      <c r="CH917" s="432"/>
      <c r="CI917" s="432"/>
      <c r="CJ917" s="432"/>
      <c r="CK917" s="432"/>
      <c r="CL917" s="432"/>
      <c r="CM917" s="432"/>
      <c r="CN917" s="432"/>
      <c r="CO917" s="432"/>
      <c r="CP917" s="432"/>
      <c r="CQ917" s="432"/>
      <c r="CR917" s="432"/>
      <c r="CS917" s="432"/>
      <c r="CT917" s="432"/>
      <c r="CU917" s="432"/>
      <c r="CV917" s="432"/>
      <c r="CW917" s="432"/>
      <c r="CX917" s="432"/>
      <c r="CY917" s="432"/>
      <c r="CZ917" s="432"/>
      <c r="DA917" s="432"/>
      <c r="DB917" s="432"/>
      <c r="DC917" s="432"/>
      <c r="DD917" s="432"/>
      <c r="DE917" s="432"/>
      <c r="DF917" s="432"/>
      <c r="DG917" s="432"/>
      <c r="DH917" s="432"/>
      <c r="DI917" s="432"/>
      <c r="DJ917" s="432"/>
      <c r="DK917" s="432"/>
      <c r="DL917" s="432"/>
      <c r="DM917" s="432"/>
      <c r="DN917" s="432"/>
      <c r="DO917" s="432"/>
      <c r="DP917" s="432"/>
      <c r="DQ917" s="432"/>
      <c r="DR917" s="432"/>
      <c r="DS917" s="432"/>
      <c r="DT917" s="432"/>
      <c r="DU917" s="432"/>
      <c r="DV917" s="432"/>
      <c r="DW917" s="432"/>
      <c r="DX917" s="432"/>
      <c r="DY917" s="432"/>
      <c r="DZ917" s="432"/>
      <c r="EA917" s="432"/>
      <c r="EB917" s="432"/>
      <c r="EC917" s="432"/>
      <c r="ED917" s="432"/>
      <c r="EE917" s="432"/>
      <c r="EF917" s="432"/>
      <c r="EG917" s="432"/>
      <c r="EH917" s="432"/>
      <c r="EI917" s="432"/>
      <c r="EJ917" s="432"/>
      <c r="EK917" s="432"/>
      <c r="EL917" s="432"/>
      <c r="EM917" s="432"/>
      <c r="EN917" s="432"/>
      <c r="EO917" s="432"/>
      <c r="EP917" s="432"/>
      <c r="EQ917" s="432"/>
      <c r="ER917" s="432"/>
      <c r="ES917" s="432"/>
      <c r="ET917" s="432"/>
      <c r="EU917" s="432"/>
      <c r="EV917" s="432"/>
      <c r="EW917" s="432"/>
      <c r="EX917" s="432"/>
      <c r="EY917" s="432"/>
      <c r="EZ917" s="432"/>
      <c r="FA917" s="432"/>
      <c r="FB917" s="432"/>
      <c r="FC917" s="432"/>
      <c r="FD917" s="432"/>
      <c r="FE917" s="432"/>
      <c r="FF917" s="432"/>
      <c r="FG917" s="432"/>
      <c r="FH917" s="432"/>
      <c r="FI917" s="432"/>
      <c r="FJ917" s="432"/>
      <c r="FK917" s="432"/>
      <c r="FL917" s="432"/>
      <c r="FM917" s="432"/>
      <c r="FN917" s="432"/>
      <c r="FO917" s="432"/>
      <c r="FP917" s="432"/>
      <c r="FQ917" s="432"/>
      <c r="FR917" s="432"/>
      <c r="FS917" s="432"/>
      <c r="FT917" s="432"/>
      <c r="FU917" s="432"/>
      <c r="FV917" s="432"/>
      <c r="FW917" s="432"/>
      <c r="FX917" s="432"/>
      <c r="FY917" s="432"/>
      <c r="FZ917" s="432"/>
      <c r="GA917" s="432"/>
      <c r="GB917" s="432"/>
      <c r="GC917" s="432"/>
      <c r="GD917" s="432"/>
      <c r="GE917" s="432"/>
      <c r="GF917" s="432"/>
      <c r="GG917" s="432"/>
      <c r="GH917" s="432"/>
      <c r="GI917" s="432"/>
      <c r="GJ917" s="432"/>
      <c r="GK917" s="432"/>
      <c r="GL917" s="432"/>
      <c r="GM917" s="432"/>
      <c r="GN917" s="432"/>
      <c r="GO917" s="432"/>
      <c r="GP917" s="432"/>
      <c r="GQ917" s="432"/>
      <c r="GR917" s="432"/>
      <c r="GS917" s="432"/>
      <c r="GT917" s="432"/>
      <c r="GU917" s="432"/>
      <c r="GV917" s="432"/>
      <c r="GW917" s="432"/>
      <c r="GX917" s="432"/>
    </row>
    <row r="918" spans="12:206" s="4" customFormat="1">
      <c r="L918" s="37"/>
      <c r="Q918" s="432"/>
      <c r="R918" s="432"/>
      <c r="S918" s="432"/>
      <c r="T918" s="432"/>
      <c r="U918" s="432"/>
      <c r="V918" s="432"/>
      <c r="W918" s="432"/>
      <c r="X918" s="432"/>
      <c r="Y918" s="432"/>
      <c r="Z918" s="432"/>
      <c r="AA918" s="432"/>
      <c r="AB918" s="432"/>
      <c r="AC918" s="432"/>
      <c r="AD918" s="432"/>
      <c r="AE918" s="432"/>
      <c r="AF918" s="432"/>
      <c r="AG918" s="432"/>
      <c r="AH918" s="432"/>
      <c r="AI918" s="432"/>
      <c r="AJ918" s="432"/>
      <c r="AK918" s="432"/>
      <c r="AL918" s="432"/>
      <c r="AM918" s="432"/>
      <c r="AN918" s="432"/>
      <c r="AO918" s="432"/>
      <c r="AP918" s="432"/>
      <c r="AQ918" s="432"/>
      <c r="AR918" s="432"/>
      <c r="AS918" s="432"/>
      <c r="AT918" s="432"/>
      <c r="AU918" s="432"/>
      <c r="AV918" s="432"/>
      <c r="AW918" s="432"/>
      <c r="AX918" s="432"/>
      <c r="AY918" s="432"/>
      <c r="AZ918" s="432"/>
      <c r="BA918" s="432"/>
      <c r="BB918" s="432"/>
      <c r="BC918" s="432"/>
      <c r="BD918" s="432"/>
      <c r="BE918" s="432"/>
      <c r="BF918" s="432"/>
      <c r="BG918" s="432"/>
      <c r="BH918" s="432"/>
      <c r="BI918" s="432"/>
      <c r="BJ918" s="432"/>
      <c r="BK918" s="432"/>
      <c r="BL918" s="432"/>
      <c r="BM918" s="432"/>
      <c r="BN918" s="432"/>
      <c r="BO918" s="432"/>
      <c r="BP918" s="432"/>
      <c r="BQ918" s="432"/>
      <c r="BR918" s="432"/>
      <c r="BS918" s="432"/>
      <c r="BT918" s="432"/>
      <c r="BU918" s="432"/>
      <c r="BV918" s="432"/>
      <c r="BW918" s="432"/>
      <c r="BX918" s="432"/>
      <c r="BY918" s="432"/>
      <c r="BZ918" s="432"/>
      <c r="CA918" s="432"/>
      <c r="CB918" s="432"/>
      <c r="CC918" s="432"/>
      <c r="CD918" s="432"/>
      <c r="CE918" s="432"/>
      <c r="CF918" s="432"/>
      <c r="CG918" s="432"/>
      <c r="CH918" s="432"/>
      <c r="CI918" s="432"/>
      <c r="CJ918" s="432"/>
      <c r="CK918" s="432"/>
      <c r="CL918" s="432"/>
      <c r="CM918" s="432"/>
      <c r="CN918" s="432"/>
      <c r="CO918" s="432"/>
      <c r="CP918" s="432"/>
      <c r="CQ918" s="432"/>
      <c r="CR918" s="432"/>
      <c r="CS918" s="432"/>
      <c r="CT918" s="432"/>
      <c r="CU918" s="432"/>
      <c r="CV918" s="432"/>
      <c r="CW918" s="432"/>
      <c r="CX918" s="432"/>
      <c r="CY918" s="432"/>
      <c r="CZ918" s="432"/>
      <c r="DA918" s="432"/>
      <c r="DB918" s="432"/>
      <c r="DC918" s="432"/>
      <c r="DD918" s="432"/>
      <c r="DE918" s="432"/>
      <c r="DF918" s="432"/>
      <c r="DG918" s="432"/>
      <c r="DH918" s="432"/>
      <c r="DI918" s="432"/>
      <c r="DJ918" s="432"/>
      <c r="DK918" s="432"/>
      <c r="DL918" s="432"/>
      <c r="DM918" s="432"/>
      <c r="DN918" s="432"/>
      <c r="DO918" s="432"/>
      <c r="DP918" s="432"/>
      <c r="DQ918" s="432"/>
      <c r="DR918" s="432"/>
      <c r="DS918" s="432"/>
      <c r="DT918" s="432"/>
      <c r="DU918" s="432"/>
      <c r="DV918" s="432"/>
      <c r="DW918" s="432"/>
      <c r="DX918" s="432"/>
      <c r="DY918" s="432"/>
      <c r="DZ918" s="432"/>
      <c r="EA918" s="432"/>
      <c r="EB918" s="432"/>
      <c r="EC918" s="432"/>
      <c r="ED918" s="432"/>
      <c r="EE918" s="432"/>
      <c r="EF918" s="432"/>
      <c r="EG918" s="432"/>
      <c r="EH918" s="432"/>
      <c r="EI918" s="432"/>
      <c r="EJ918" s="432"/>
      <c r="EK918" s="432"/>
      <c r="EL918" s="432"/>
      <c r="EM918" s="432"/>
      <c r="EN918" s="432"/>
      <c r="EO918" s="432"/>
      <c r="EP918" s="432"/>
      <c r="EQ918" s="432"/>
      <c r="ER918" s="432"/>
      <c r="ES918" s="432"/>
      <c r="ET918" s="432"/>
      <c r="EU918" s="432"/>
      <c r="EV918" s="432"/>
      <c r="EW918" s="432"/>
      <c r="EX918" s="432"/>
      <c r="EY918" s="432"/>
      <c r="EZ918" s="432"/>
      <c r="FA918" s="432"/>
      <c r="FB918" s="432"/>
      <c r="FC918" s="432"/>
      <c r="FD918" s="432"/>
      <c r="FE918" s="432"/>
      <c r="FF918" s="432"/>
      <c r="FG918" s="432"/>
      <c r="FH918" s="432"/>
      <c r="FI918" s="432"/>
      <c r="FJ918" s="432"/>
      <c r="FK918" s="432"/>
      <c r="FL918" s="432"/>
      <c r="FM918" s="432"/>
      <c r="FN918" s="432"/>
      <c r="FO918" s="432"/>
      <c r="FP918" s="432"/>
      <c r="FQ918" s="432"/>
      <c r="FR918" s="432"/>
      <c r="FS918" s="432"/>
      <c r="FT918" s="432"/>
      <c r="FU918" s="432"/>
      <c r="FV918" s="432"/>
      <c r="FW918" s="432"/>
      <c r="FX918" s="432"/>
      <c r="FY918" s="432"/>
      <c r="FZ918" s="432"/>
      <c r="GA918" s="432"/>
      <c r="GB918" s="432"/>
      <c r="GC918" s="432"/>
      <c r="GD918" s="432"/>
      <c r="GE918" s="432"/>
      <c r="GF918" s="432"/>
      <c r="GG918" s="432"/>
      <c r="GH918" s="432"/>
      <c r="GI918" s="432"/>
      <c r="GJ918" s="432"/>
      <c r="GK918" s="432"/>
      <c r="GL918" s="432"/>
      <c r="GM918" s="432"/>
      <c r="GN918" s="432"/>
      <c r="GO918" s="432"/>
      <c r="GP918" s="432"/>
      <c r="GQ918" s="432"/>
      <c r="GR918" s="432"/>
      <c r="GS918" s="432"/>
      <c r="GT918" s="432"/>
      <c r="GU918" s="432"/>
      <c r="GV918" s="432"/>
      <c r="GW918" s="432"/>
      <c r="GX918" s="432"/>
    </row>
    <row r="919" spans="12:206" s="4" customFormat="1">
      <c r="L919" s="37"/>
      <c r="Q919" s="432"/>
      <c r="R919" s="432"/>
      <c r="S919" s="432"/>
      <c r="T919" s="432"/>
      <c r="U919" s="432"/>
      <c r="V919" s="432"/>
      <c r="W919" s="432"/>
      <c r="X919" s="432"/>
      <c r="Y919" s="432"/>
      <c r="Z919" s="432"/>
      <c r="AA919" s="432"/>
      <c r="AB919" s="432"/>
      <c r="AC919" s="432"/>
      <c r="AD919" s="432"/>
      <c r="AE919" s="432"/>
      <c r="AF919" s="432"/>
      <c r="AG919" s="432"/>
      <c r="AH919" s="432"/>
      <c r="AI919" s="432"/>
      <c r="AJ919" s="432"/>
      <c r="AK919" s="432"/>
      <c r="AL919" s="432"/>
      <c r="AM919" s="432"/>
      <c r="AN919" s="432"/>
      <c r="AO919" s="432"/>
      <c r="AP919" s="432"/>
      <c r="AQ919" s="432"/>
      <c r="AR919" s="432"/>
      <c r="AS919" s="432"/>
      <c r="AT919" s="432"/>
      <c r="AU919" s="432"/>
      <c r="AV919" s="432"/>
      <c r="AW919" s="432"/>
      <c r="AX919" s="432"/>
      <c r="AY919" s="432"/>
      <c r="AZ919" s="432"/>
      <c r="BA919" s="432"/>
      <c r="BB919" s="432"/>
      <c r="BC919" s="432"/>
      <c r="BD919" s="432"/>
      <c r="BE919" s="432"/>
      <c r="BF919" s="432"/>
      <c r="BG919" s="432"/>
      <c r="BH919" s="432"/>
      <c r="BI919" s="432"/>
      <c r="BJ919" s="432"/>
      <c r="BK919" s="432"/>
      <c r="BL919" s="432"/>
      <c r="BM919" s="432"/>
      <c r="BN919" s="432"/>
      <c r="BO919" s="432"/>
      <c r="BP919" s="432"/>
      <c r="BQ919" s="432"/>
      <c r="BR919" s="432"/>
      <c r="BS919" s="432"/>
      <c r="BT919" s="432"/>
      <c r="BU919" s="432"/>
      <c r="BV919" s="432"/>
      <c r="BW919" s="432"/>
      <c r="BX919" s="432"/>
      <c r="BY919" s="432"/>
      <c r="BZ919" s="432"/>
      <c r="CA919" s="432"/>
      <c r="CB919" s="432"/>
      <c r="CC919" s="432"/>
      <c r="CD919" s="432"/>
      <c r="CE919" s="432"/>
      <c r="CF919" s="432"/>
      <c r="CG919" s="432"/>
      <c r="CH919" s="432"/>
      <c r="CI919" s="432"/>
      <c r="CJ919" s="432"/>
      <c r="CK919" s="432"/>
      <c r="CL919" s="432"/>
      <c r="CM919" s="432"/>
      <c r="CN919" s="432"/>
      <c r="CO919" s="432"/>
      <c r="CP919" s="432"/>
      <c r="CQ919" s="432"/>
      <c r="CR919" s="432"/>
      <c r="CS919" s="432"/>
      <c r="CT919" s="432"/>
      <c r="CU919" s="432"/>
      <c r="CV919" s="432"/>
      <c r="CW919" s="432"/>
      <c r="CX919" s="432"/>
      <c r="CY919" s="432"/>
      <c r="CZ919" s="432"/>
      <c r="DA919" s="432"/>
      <c r="DB919" s="432"/>
      <c r="DC919" s="432"/>
      <c r="DD919" s="432"/>
      <c r="DE919" s="432"/>
      <c r="DF919" s="432"/>
      <c r="DG919" s="432"/>
      <c r="DH919" s="432"/>
      <c r="DI919" s="432"/>
      <c r="DJ919" s="432"/>
      <c r="DK919" s="432"/>
      <c r="DL919" s="432"/>
      <c r="DM919" s="432"/>
      <c r="DN919" s="432"/>
      <c r="DO919" s="432"/>
      <c r="DP919" s="432"/>
      <c r="DQ919" s="432"/>
      <c r="DR919" s="432"/>
      <c r="DS919" s="432"/>
      <c r="DT919" s="432"/>
      <c r="DU919" s="432"/>
      <c r="DV919" s="432"/>
      <c r="DW919" s="432"/>
      <c r="DX919" s="432"/>
      <c r="DY919" s="432"/>
      <c r="DZ919" s="432"/>
      <c r="EA919" s="432"/>
      <c r="EB919" s="432"/>
      <c r="EC919" s="432"/>
      <c r="ED919" s="432"/>
      <c r="EE919" s="432"/>
      <c r="EF919" s="432"/>
      <c r="EG919" s="432"/>
      <c r="EH919" s="432"/>
      <c r="EI919" s="432"/>
      <c r="EJ919" s="432"/>
      <c r="EK919" s="432"/>
      <c r="EL919" s="432"/>
      <c r="EM919" s="432"/>
      <c r="EN919" s="432"/>
      <c r="EO919" s="432"/>
      <c r="EP919" s="432"/>
      <c r="EQ919" s="432"/>
      <c r="ER919" s="432"/>
      <c r="ES919" s="432"/>
      <c r="ET919" s="432"/>
      <c r="EU919" s="432"/>
      <c r="EV919" s="432"/>
      <c r="EW919" s="432"/>
      <c r="EX919" s="432"/>
      <c r="EY919" s="432"/>
      <c r="EZ919" s="432"/>
      <c r="FA919" s="432"/>
      <c r="FB919" s="432"/>
      <c r="FC919" s="432"/>
      <c r="FD919" s="432"/>
      <c r="FE919" s="432"/>
      <c r="FF919" s="432"/>
      <c r="FG919" s="432"/>
      <c r="FH919" s="432"/>
      <c r="FI919" s="432"/>
      <c r="FJ919" s="432"/>
      <c r="FK919" s="432"/>
      <c r="FL919" s="432"/>
      <c r="FM919" s="432"/>
      <c r="FN919" s="432"/>
      <c r="FO919" s="432"/>
      <c r="FP919" s="432"/>
      <c r="FQ919" s="432"/>
      <c r="FR919" s="432"/>
      <c r="FS919" s="432"/>
      <c r="FT919" s="432"/>
      <c r="FU919" s="432"/>
      <c r="FV919" s="432"/>
      <c r="FW919" s="432"/>
      <c r="FX919" s="432"/>
      <c r="FY919" s="432"/>
      <c r="FZ919" s="432"/>
      <c r="GA919" s="432"/>
      <c r="GB919" s="432"/>
      <c r="GC919" s="432"/>
      <c r="GD919" s="432"/>
      <c r="GE919" s="432"/>
      <c r="GF919" s="432"/>
      <c r="GG919" s="432"/>
      <c r="GH919" s="432"/>
      <c r="GI919" s="432"/>
      <c r="GJ919" s="432"/>
      <c r="GK919" s="432"/>
      <c r="GL919" s="432"/>
      <c r="GM919" s="432"/>
      <c r="GN919" s="432"/>
      <c r="GO919" s="432"/>
      <c r="GP919" s="432"/>
      <c r="GQ919" s="432"/>
      <c r="GR919" s="432"/>
      <c r="GS919" s="432"/>
      <c r="GT919" s="432"/>
      <c r="GU919" s="432"/>
      <c r="GV919" s="432"/>
      <c r="GW919" s="432"/>
      <c r="GX919" s="432"/>
    </row>
    <row r="920" spans="12:206" s="4" customFormat="1">
      <c r="L920" s="37"/>
      <c r="Q920" s="432"/>
      <c r="R920" s="432"/>
      <c r="S920" s="432"/>
      <c r="T920" s="432"/>
      <c r="U920" s="432"/>
      <c r="V920" s="432"/>
      <c r="W920" s="432"/>
      <c r="X920" s="432"/>
      <c r="Y920" s="432"/>
      <c r="Z920" s="432"/>
      <c r="AA920" s="432"/>
      <c r="AB920" s="432"/>
      <c r="AC920" s="432"/>
      <c r="AD920" s="432"/>
      <c r="AE920" s="432"/>
      <c r="AF920" s="432"/>
      <c r="AG920" s="432"/>
      <c r="AH920" s="432"/>
      <c r="AI920" s="432"/>
      <c r="AJ920" s="432"/>
      <c r="AK920" s="432"/>
      <c r="AL920" s="432"/>
      <c r="AM920" s="432"/>
      <c r="AN920" s="432"/>
      <c r="AO920" s="432"/>
      <c r="AP920" s="432"/>
      <c r="AQ920" s="432"/>
      <c r="AR920" s="432"/>
      <c r="AS920" s="432"/>
      <c r="AT920" s="432"/>
      <c r="AU920" s="432"/>
      <c r="AV920" s="432"/>
      <c r="AW920" s="432"/>
      <c r="AX920" s="432"/>
      <c r="AY920" s="432"/>
      <c r="AZ920" s="432"/>
      <c r="BA920" s="432"/>
      <c r="BB920" s="432"/>
      <c r="BC920" s="432"/>
      <c r="BD920" s="432"/>
      <c r="BE920" s="432"/>
      <c r="BF920" s="432"/>
      <c r="BG920" s="432"/>
      <c r="BH920" s="432"/>
      <c r="BI920" s="432"/>
      <c r="BJ920" s="432"/>
      <c r="BK920" s="432"/>
      <c r="BL920" s="432"/>
      <c r="BM920" s="432"/>
      <c r="BN920" s="432"/>
      <c r="BO920" s="432"/>
      <c r="BP920" s="432"/>
      <c r="BQ920" s="432"/>
      <c r="BR920" s="432"/>
      <c r="BS920" s="432"/>
      <c r="BT920" s="432"/>
      <c r="BU920" s="432"/>
      <c r="BV920" s="432"/>
      <c r="BW920" s="432"/>
      <c r="BX920" s="432"/>
      <c r="BY920" s="432"/>
      <c r="BZ920" s="432"/>
      <c r="CA920" s="432"/>
      <c r="CB920" s="432"/>
      <c r="CC920" s="432"/>
      <c r="CD920" s="432"/>
      <c r="CE920" s="432"/>
      <c r="CF920" s="432"/>
      <c r="CG920" s="432"/>
      <c r="CH920" s="432"/>
      <c r="CI920" s="432"/>
      <c r="CJ920" s="432"/>
      <c r="CK920" s="432"/>
      <c r="CL920" s="432"/>
      <c r="CM920" s="432"/>
      <c r="CN920" s="432"/>
      <c r="CO920" s="432"/>
      <c r="CP920" s="432"/>
      <c r="CQ920" s="432"/>
      <c r="CR920" s="432"/>
      <c r="CS920" s="432"/>
      <c r="CT920" s="432"/>
      <c r="CU920" s="432"/>
      <c r="CV920" s="432"/>
      <c r="CW920" s="432"/>
      <c r="CX920" s="432"/>
      <c r="CY920" s="432"/>
      <c r="CZ920" s="432"/>
      <c r="DA920" s="432"/>
      <c r="DB920" s="432"/>
      <c r="DC920" s="432"/>
      <c r="DD920" s="432"/>
      <c r="DE920" s="432"/>
      <c r="DF920" s="432"/>
      <c r="DG920" s="432"/>
      <c r="DH920" s="432"/>
      <c r="DI920" s="432"/>
      <c r="DJ920" s="432"/>
      <c r="DK920" s="432"/>
      <c r="DL920" s="432"/>
      <c r="DM920" s="432"/>
      <c r="DN920" s="432"/>
      <c r="DO920" s="432"/>
      <c r="DP920" s="432"/>
      <c r="DQ920" s="432"/>
      <c r="DR920" s="432"/>
      <c r="DS920" s="432"/>
      <c r="DT920" s="432"/>
      <c r="DU920" s="432"/>
      <c r="DV920" s="432"/>
      <c r="DW920" s="432"/>
      <c r="DX920" s="432"/>
      <c r="DY920" s="432"/>
      <c r="DZ920" s="432"/>
      <c r="EA920" s="432"/>
      <c r="EB920" s="432"/>
      <c r="EC920" s="432"/>
      <c r="ED920" s="432"/>
      <c r="EE920" s="432"/>
      <c r="EF920" s="432"/>
      <c r="EG920" s="432"/>
      <c r="EH920" s="432"/>
      <c r="EI920" s="432"/>
      <c r="EJ920" s="432"/>
      <c r="EK920" s="432"/>
      <c r="EL920" s="432"/>
      <c r="EM920" s="432"/>
      <c r="EN920" s="432"/>
      <c r="EO920" s="432"/>
      <c r="EP920" s="432"/>
      <c r="EQ920" s="432"/>
      <c r="ER920" s="432"/>
      <c r="ES920" s="432"/>
      <c r="ET920" s="432"/>
      <c r="EU920" s="432"/>
      <c r="EV920" s="432"/>
      <c r="EW920" s="432"/>
      <c r="EX920" s="432"/>
      <c r="EY920" s="432"/>
      <c r="EZ920" s="432"/>
      <c r="FA920" s="432"/>
      <c r="FB920" s="432"/>
      <c r="FC920" s="432"/>
      <c r="FD920" s="432"/>
      <c r="FE920" s="432"/>
      <c r="FF920" s="432"/>
      <c r="FG920" s="432"/>
      <c r="FH920" s="432"/>
      <c r="FI920" s="432"/>
      <c r="FJ920" s="432"/>
      <c r="FK920" s="432"/>
      <c r="FL920" s="432"/>
      <c r="FM920" s="432"/>
      <c r="FN920" s="432"/>
      <c r="FO920" s="432"/>
      <c r="FP920" s="432"/>
      <c r="FQ920" s="432"/>
      <c r="FR920" s="432"/>
      <c r="FS920" s="432"/>
      <c r="FT920" s="432"/>
      <c r="FU920" s="432"/>
      <c r="FV920" s="432"/>
      <c r="FW920" s="432"/>
      <c r="FX920" s="432"/>
      <c r="FY920" s="432"/>
      <c r="FZ920" s="432"/>
      <c r="GA920" s="432"/>
      <c r="GB920" s="432"/>
      <c r="GC920" s="432"/>
      <c r="GD920" s="432"/>
      <c r="GE920" s="432"/>
      <c r="GF920" s="432"/>
      <c r="GG920" s="432"/>
      <c r="GH920" s="432"/>
      <c r="GI920" s="432"/>
      <c r="GJ920" s="432"/>
      <c r="GK920" s="432"/>
      <c r="GL920" s="432"/>
      <c r="GM920" s="432"/>
      <c r="GN920" s="432"/>
      <c r="GO920" s="432"/>
      <c r="GP920" s="432"/>
      <c r="GQ920" s="432"/>
      <c r="GR920" s="432"/>
      <c r="GS920" s="432"/>
      <c r="GT920" s="432"/>
      <c r="GU920" s="432"/>
      <c r="GV920" s="432"/>
      <c r="GW920" s="432"/>
      <c r="GX920" s="432"/>
    </row>
    <row r="921" spans="12:206" s="4" customFormat="1">
      <c r="L921" s="37"/>
      <c r="Q921" s="432"/>
      <c r="R921" s="432"/>
      <c r="S921" s="432"/>
      <c r="T921" s="432"/>
      <c r="U921" s="432"/>
      <c r="V921" s="432"/>
      <c r="W921" s="432"/>
      <c r="X921" s="432"/>
      <c r="Y921" s="432"/>
      <c r="Z921" s="432"/>
      <c r="AA921" s="432"/>
      <c r="AB921" s="432"/>
      <c r="AC921" s="432"/>
      <c r="AD921" s="432"/>
      <c r="AE921" s="432"/>
      <c r="AF921" s="432"/>
      <c r="AG921" s="432"/>
      <c r="AH921" s="432"/>
      <c r="AI921" s="432"/>
      <c r="AJ921" s="432"/>
      <c r="AK921" s="432"/>
      <c r="AL921" s="432"/>
      <c r="AM921" s="432"/>
      <c r="AN921" s="432"/>
      <c r="AO921" s="432"/>
      <c r="AP921" s="432"/>
      <c r="AQ921" s="432"/>
      <c r="AR921" s="432"/>
      <c r="AS921" s="432"/>
      <c r="AT921" s="432"/>
      <c r="AU921" s="432"/>
      <c r="AV921" s="432"/>
      <c r="AW921" s="432"/>
      <c r="AX921" s="432"/>
      <c r="AY921" s="432"/>
      <c r="AZ921" s="432"/>
      <c r="BA921" s="432"/>
      <c r="BB921" s="432"/>
      <c r="BC921" s="432"/>
      <c r="BD921" s="432"/>
      <c r="BE921" s="432"/>
      <c r="BF921" s="432"/>
      <c r="BG921" s="432"/>
      <c r="BH921" s="432"/>
      <c r="BI921" s="432"/>
      <c r="BJ921" s="432"/>
      <c r="BK921" s="432"/>
      <c r="BL921" s="432"/>
      <c r="BM921" s="432"/>
      <c r="BN921" s="432"/>
      <c r="BO921" s="432"/>
      <c r="BP921" s="432"/>
      <c r="BQ921" s="432"/>
      <c r="BR921" s="432"/>
      <c r="BS921" s="432"/>
      <c r="BT921" s="432"/>
      <c r="BU921" s="432"/>
      <c r="BV921" s="432"/>
      <c r="BW921" s="432"/>
      <c r="BX921" s="432"/>
      <c r="BY921" s="432"/>
      <c r="BZ921" s="432"/>
      <c r="CA921" s="432"/>
      <c r="CB921" s="432"/>
      <c r="CC921" s="432"/>
      <c r="CD921" s="432"/>
      <c r="CE921" s="432"/>
      <c r="CF921" s="432"/>
      <c r="CG921" s="432"/>
      <c r="CH921" s="432"/>
      <c r="CI921" s="432"/>
      <c r="CJ921" s="432"/>
      <c r="CK921" s="432"/>
      <c r="CL921" s="432"/>
      <c r="CM921" s="432"/>
      <c r="CN921" s="432"/>
      <c r="CO921" s="432"/>
      <c r="CP921" s="432"/>
      <c r="CQ921" s="432"/>
      <c r="CR921" s="432"/>
      <c r="CS921" s="432"/>
      <c r="CT921" s="432"/>
      <c r="CU921" s="432"/>
      <c r="CV921" s="432"/>
      <c r="CW921" s="432"/>
      <c r="CX921" s="432"/>
      <c r="CY921" s="432"/>
      <c r="CZ921" s="432"/>
      <c r="DA921" s="432"/>
      <c r="DB921" s="432"/>
      <c r="DC921" s="432"/>
      <c r="DD921" s="432"/>
      <c r="DE921" s="432"/>
      <c r="DF921" s="432"/>
      <c r="DG921" s="432"/>
      <c r="DH921" s="432"/>
      <c r="DI921" s="432"/>
      <c r="DJ921" s="432"/>
      <c r="DK921" s="432"/>
      <c r="DL921" s="432"/>
      <c r="DM921" s="432"/>
      <c r="DN921" s="432"/>
      <c r="DO921" s="432"/>
      <c r="DP921" s="432"/>
      <c r="DQ921" s="432"/>
      <c r="DR921" s="432"/>
      <c r="DS921" s="432"/>
      <c r="DT921" s="432"/>
      <c r="DU921" s="432"/>
      <c r="DV921" s="432"/>
      <c r="DW921" s="432"/>
      <c r="DX921" s="432"/>
      <c r="DY921" s="432"/>
      <c r="DZ921" s="432"/>
      <c r="EA921" s="432"/>
      <c r="EB921" s="432"/>
      <c r="EC921" s="432"/>
      <c r="ED921" s="432"/>
      <c r="EE921" s="432"/>
      <c r="EF921" s="432"/>
      <c r="EG921" s="432"/>
      <c r="EH921" s="432"/>
      <c r="EI921" s="432"/>
      <c r="EJ921" s="432"/>
      <c r="EK921" s="432"/>
      <c r="EL921" s="432"/>
      <c r="EM921" s="432"/>
      <c r="EN921" s="432"/>
      <c r="EO921" s="432"/>
      <c r="EP921" s="432"/>
      <c r="EQ921" s="432"/>
      <c r="ER921" s="432"/>
      <c r="ES921" s="432"/>
      <c r="ET921" s="432"/>
      <c r="EU921" s="432"/>
      <c r="EV921" s="432"/>
      <c r="EW921" s="432"/>
      <c r="EX921" s="432"/>
      <c r="EY921" s="432"/>
      <c r="EZ921" s="432"/>
      <c r="FA921" s="432"/>
      <c r="FB921" s="432"/>
      <c r="FC921" s="432"/>
      <c r="FD921" s="432"/>
      <c r="FE921" s="432"/>
      <c r="FF921" s="432"/>
      <c r="FG921" s="432"/>
      <c r="FH921" s="432"/>
      <c r="FI921" s="432"/>
      <c r="FJ921" s="432"/>
      <c r="FK921" s="432"/>
      <c r="FL921" s="432"/>
      <c r="FM921" s="432"/>
      <c r="FN921" s="432"/>
      <c r="FO921" s="432"/>
      <c r="FP921" s="432"/>
      <c r="FQ921" s="432"/>
      <c r="FR921" s="432"/>
      <c r="FS921" s="432"/>
      <c r="FT921" s="432"/>
      <c r="FU921" s="432"/>
      <c r="FV921" s="432"/>
      <c r="FW921" s="432"/>
      <c r="FX921" s="432"/>
      <c r="FY921" s="432"/>
      <c r="FZ921" s="432"/>
      <c r="GA921" s="432"/>
      <c r="GB921" s="432"/>
      <c r="GC921" s="432"/>
      <c r="GD921" s="432"/>
      <c r="GE921" s="432"/>
      <c r="GF921" s="432"/>
      <c r="GG921" s="432"/>
      <c r="GH921" s="432"/>
      <c r="GI921" s="432"/>
      <c r="GJ921" s="432"/>
      <c r="GK921" s="432"/>
      <c r="GL921" s="432"/>
      <c r="GM921" s="432"/>
      <c r="GN921" s="432"/>
      <c r="GO921" s="432"/>
      <c r="GP921" s="432"/>
      <c r="GQ921" s="432"/>
      <c r="GR921" s="432"/>
      <c r="GS921" s="432"/>
      <c r="GT921" s="432"/>
      <c r="GU921" s="432"/>
      <c r="GV921" s="432"/>
      <c r="GW921" s="432"/>
      <c r="GX921" s="432"/>
    </row>
    <row r="922" spans="12:206" s="4" customFormat="1">
      <c r="L922" s="37"/>
      <c r="Q922" s="432"/>
      <c r="R922" s="432"/>
      <c r="S922" s="432"/>
      <c r="T922" s="432"/>
      <c r="U922" s="432"/>
      <c r="V922" s="432"/>
      <c r="W922" s="432"/>
      <c r="X922" s="432"/>
      <c r="Y922" s="432"/>
      <c r="Z922" s="432"/>
      <c r="AA922" s="432"/>
      <c r="AB922" s="432"/>
      <c r="AC922" s="432"/>
      <c r="AD922" s="432"/>
      <c r="AE922" s="432"/>
      <c r="AF922" s="432"/>
      <c r="AG922" s="432"/>
      <c r="AH922" s="432"/>
      <c r="AI922" s="432"/>
      <c r="AJ922" s="432"/>
      <c r="AK922" s="432"/>
      <c r="AL922" s="432"/>
      <c r="AM922" s="432"/>
      <c r="AN922" s="432"/>
      <c r="AO922" s="432"/>
      <c r="AP922" s="432"/>
      <c r="AQ922" s="432"/>
      <c r="AR922" s="432"/>
      <c r="AS922" s="432"/>
      <c r="AT922" s="432"/>
      <c r="AU922" s="432"/>
      <c r="AV922" s="432"/>
      <c r="AW922" s="432"/>
      <c r="AX922" s="432"/>
      <c r="AY922" s="432"/>
      <c r="AZ922" s="432"/>
      <c r="BA922" s="432"/>
      <c r="BB922" s="432"/>
      <c r="BC922" s="432"/>
      <c r="BD922" s="432"/>
      <c r="BE922" s="432"/>
      <c r="BF922" s="432"/>
      <c r="BG922" s="432"/>
      <c r="BH922" s="432"/>
      <c r="BI922" s="432"/>
      <c r="BJ922" s="432"/>
      <c r="BK922" s="432"/>
      <c r="BL922" s="432"/>
      <c r="BM922" s="432"/>
      <c r="BN922" s="432"/>
      <c r="BO922" s="432"/>
      <c r="BP922" s="432"/>
      <c r="BQ922" s="432"/>
      <c r="BR922" s="432"/>
      <c r="BS922" s="432"/>
      <c r="BT922" s="432"/>
      <c r="BU922" s="432"/>
      <c r="BV922" s="432"/>
      <c r="BW922" s="432"/>
      <c r="BX922" s="432"/>
      <c r="BY922" s="432"/>
      <c r="BZ922" s="432"/>
      <c r="CA922" s="432"/>
      <c r="CB922" s="432"/>
      <c r="CC922" s="432"/>
      <c r="CD922" s="432"/>
      <c r="CE922" s="432"/>
      <c r="CF922" s="432"/>
      <c r="CG922" s="432"/>
      <c r="CH922" s="432"/>
      <c r="CI922" s="432"/>
      <c r="CJ922" s="432"/>
      <c r="CK922" s="432"/>
      <c r="CL922" s="432"/>
      <c r="CM922" s="432"/>
      <c r="CN922" s="432"/>
      <c r="CO922" s="432"/>
      <c r="CP922" s="432"/>
      <c r="CQ922" s="432"/>
      <c r="CR922" s="432"/>
      <c r="CS922" s="432"/>
      <c r="CT922" s="432"/>
      <c r="CU922" s="432"/>
      <c r="CV922" s="432"/>
      <c r="CW922" s="432"/>
      <c r="CX922" s="432"/>
      <c r="CY922" s="432"/>
      <c r="CZ922" s="432"/>
      <c r="DA922" s="432"/>
      <c r="DB922" s="432"/>
      <c r="DC922" s="432"/>
      <c r="DD922" s="432"/>
      <c r="DE922" s="432"/>
      <c r="DF922" s="432"/>
      <c r="DG922" s="432"/>
      <c r="DH922" s="432"/>
      <c r="DI922" s="432"/>
      <c r="DJ922" s="432"/>
      <c r="DK922" s="432"/>
      <c r="DL922" s="432"/>
      <c r="DM922" s="432"/>
      <c r="DN922" s="432"/>
      <c r="DO922" s="432"/>
      <c r="DP922" s="432"/>
      <c r="DQ922" s="432"/>
      <c r="DR922" s="432"/>
      <c r="DS922" s="432"/>
      <c r="DT922" s="432"/>
      <c r="DU922" s="432"/>
      <c r="DV922" s="432"/>
      <c r="DW922" s="432"/>
      <c r="DX922" s="432"/>
      <c r="DY922" s="432"/>
      <c r="DZ922" s="432"/>
      <c r="EA922" s="432"/>
      <c r="EB922" s="432"/>
      <c r="EC922" s="432"/>
      <c r="ED922" s="432"/>
      <c r="EE922" s="432"/>
      <c r="EF922" s="432"/>
      <c r="EG922" s="432"/>
      <c r="EH922" s="432"/>
      <c r="EI922" s="432"/>
      <c r="EJ922" s="432"/>
      <c r="EK922" s="432"/>
      <c r="EL922" s="432"/>
      <c r="EM922" s="432"/>
      <c r="EN922" s="432"/>
      <c r="EO922" s="432"/>
      <c r="EP922" s="432"/>
      <c r="EQ922" s="432"/>
      <c r="ER922" s="432"/>
      <c r="ES922" s="432"/>
      <c r="ET922" s="432"/>
      <c r="EU922" s="432"/>
      <c r="EV922" s="432"/>
      <c r="EW922" s="432"/>
      <c r="EX922" s="432"/>
      <c r="EY922" s="432"/>
      <c r="EZ922" s="432"/>
      <c r="FA922" s="432"/>
      <c r="FB922" s="432"/>
      <c r="FC922" s="432"/>
      <c r="FD922" s="432"/>
      <c r="FE922" s="432"/>
      <c r="FF922" s="432"/>
      <c r="FG922" s="432"/>
      <c r="FH922" s="432"/>
      <c r="FI922" s="432"/>
      <c r="FJ922" s="432"/>
      <c r="FK922" s="432"/>
      <c r="FL922" s="432"/>
      <c r="FM922" s="432"/>
      <c r="FN922" s="432"/>
      <c r="FO922" s="432"/>
      <c r="FP922" s="432"/>
      <c r="FQ922" s="432"/>
      <c r="FR922" s="432"/>
      <c r="FS922" s="432"/>
      <c r="FT922" s="432"/>
      <c r="FU922" s="432"/>
      <c r="FV922" s="432"/>
      <c r="FW922" s="432"/>
      <c r="FX922" s="432"/>
      <c r="FY922" s="432"/>
      <c r="FZ922" s="432"/>
      <c r="GA922" s="432"/>
      <c r="GB922" s="432"/>
      <c r="GC922" s="432"/>
      <c r="GD922" s="432"/>
      <c r="GE922" s="432"/>
      <c r="GF922" s="432"/>
      <c r="GG922" s="432"/>
      <c r="GH922" s="432"/>
      <c r="GI922" s="432"/>
      <c r="GJ922" s="432"/>
      <c r="GK922" s="432"/>
      <c r="GL922" s="432"/>
      <c r="GM922" s="432"/>
      <c r="GN922" s="432"/>
      <c r="GO922" s="432"/>
      <c r="GP922" s="432"/>
      <c r="GQ922" s="432"/>
      <c r="GR922" s="432"/>
      <c r="GS922" s="432"/>
      <c r="GT922" s="432"/>
      <c r="GU922" s="432"/>
      <c r="GV922" s="432"/>
      <c r="GW922" s="432"/>
      <c r="GX922" s="432"/>
    </row>
    <row r="924" spans="12:206" s="4" customFormat="1">
      <c r="L924" s="37"/>
      <c r="Q924" s="432"/>
      <c r="R924" s="432"/>
      <c r="S924" s="432"/>
      <c r="T924" s="432"/>
      <c r="U924" s="432"/>
      <c r="V924" s="432"/>
      <c r="W924" s="432"/>
      <c r="X924" s="432"/>
      <c r="Y924" s="432"/>
      <c r="Z924" s="432"/>
      <c r="AA924" s="432"/>
      <c r="AB924" s="432"/>
      <c r="AC924" s="432"/>
      <c r="AD924" s="432"/>
      <c r="AE924" s="432"/>
      <c r="AF924" s="432"/>
      <c r="AG924" s="432"/>
      <c r="AH924" s="432"/>
      <c r="AI924" s="432"/>
      <c r="AJ924" s="432"/>
      <c r="AK924" s="432"/>
      <c r="AL924" s="432"/>
      <c r="AM924" s="432"/>
      <c r="AN924" s="432"/>
      <c r="AO924" s="432"/>
      <c r="AP924" s="432"/>
      <c r="AQ924" s="432"/>
      <c r="AR924" s="432"/>
      <c r="AS924" s="432"/>
      <c r="AT924" s="432"/>
      <c r="AU924" s="432"/>
      <c r="AV924" s="432"/>
      <c r="AW924" s="432"/>
      <c r="AX924" s="432"/>
      <c r="AY924" s="432"/>
      <c r="AZ924" s="432"/>
      <c r="BA924" s="432"/>
      <c r="BB924" s="432"/>
      <c r="BC924" s="432"/>
      <c r="BD924" s="432"/>
      <c r="BE924" s="432"/>
      <c r="BF924" s="432"/>
      <c r="BG924" s="432"/>
      <c r="BH924" s="432"/>
      <c r="BI924" s="432"/>
      <c r="BJ924" s="432"/>
      <c r="BK924" s="432"/>
      <c r="BL924" s="432"/>
      <c r="BM924" s="432"/>
      <c r="BN924" s="432"/>
      <c r="BO924" s="432"/>
      <c r="BP924" s="432"/>
      <c r="BQ924" s="432"/>
      <c r="BR924" s="432"/>
      <c r="BS924" s="432"/>
      <c r="BT924" s="432"/>
      <c r="BU924" s="432"/>
      <c r="BV924" s="432"/>
      <c r="BW924" s="432"/>
      <c r="BX924" s="432"/>
      <c r="BY924" s="432"/>
      <c r="BZ924" s="432"/>
      <c r="CA924" s="432"/>
      <c r="CB924" s="432"/>
      <c r="CC924" s="432"/>
      <c r="CD924" s="432"/>
      <c r="CE924" s="432"/>
      <c r="CF924" s="432"/>
      <c r="CG924" s="432"/>
      <c r="CH924" s="432"/>
      <c r="CI924" s="432"/>
      <c r="CJ924" s="432"/>
      <c r="CK924" s="432"/>
      <c r="CL924" s="432"/>
      <c r="CM924" s="432"/>
      <c r="CN924" s="432"/>
      <c r="CO924" s="432"/>
      <c r="CP924" s="432"/>
      <c r="CQ924" s="432"/>
      <c r="CR924" s="432"/>
      <c r="CS924" s="432"/>
      <c r="CT924" s="432"/>
      <c r="CU924" s="432"/>
      <c r="CV924" s="432"/>
      <c r="CW924" s="432"/>
      <c r="CX924" s="432"/>
      <c r="CY924" s="432"/>
      <c r="CZ924" s="432"/>
      <c r="DA924" s="432"/>
      <c r="DB924" s="432"/>
      <c r="DC924" s="432"/>
      <c r="DD924" s="432"/>
      <c r="DE924" s="432"/>
      <c r="DF924" s="432"/>
      <c r="DG924" s="432"/>
      <c r="DH924" s="432"/>
      <c r="DI924" s="432"/>
      <c r="DJ924" s="432"/>
      <c r="DK924" s="432"/>
      <c r="DL924" s="432"/>
      <c r="DM924" s="432"/>
      <c r="DN924" s="432"/>
      <c r="DO924" s="432"/>
      <c r="DP924" s="432"/>
      <c r="DQ924" s="432"/>
      <c r="DR924" s="432"/>
      <c r="DS924" s="432"/>
      <c r="DT924" s="432"/>
      <c r="DU924" s="432"/>
      <c r="DV924" s="432"/>
      <c r="DW924" s="432"/>
      <c r="DX924" s="432"/>
      <c r="DY924" s="432"/>
      <c r="DZ924" s="432"/>
      <c r="EA924" s="432"/>
      <c r="EB924" s="432"/>
      <c r="EC924" s="432"/>
      <c r="ED924" s="432"/>
      <c r="EE924" s="432"/>
      <c r="EF924" s="432"/>
      <c r="EG924" s="432"/>
      <c r="EH924" s="432"/>
      <c r="EI924" s="432"/>
      <c r="EJ924" s="432"/>
      <c r="EK924" s="432"/>
      <c r="EL924" s="432"/>
      <c r="EM924" s="432"/>
      <c r="EN924" s="432"/>
      <c r="EO924" s="432"/>
      <c r="EP924" s="432"/>
      <c r="EQ924" s="432"/>
      <c r="ER924" s="432"/>
      <c r="ES924" s="432"/>
      <c r="ET924" s="432"/>
      <c r="EU924" s="432"/>
      <c r="EV924" s="432"/>
      <c r="EW924" s="432"/>
      <c r="EX924" s="432"/>
      <c r="EY924" s="432"/>
      <c r="EZ924" s="432"/>
      <c r="FA924" s="432"/>
      <c r="FB924" s="432"/>
      <c r="FC924" s="432"/>
      <c r="FD924" s="432"/>
      <c r="FE924" s="432"/>
      <c r="FF924" s="432"/>
      <c r="FG924" s="432"/>
      <c r="FH924" s="432"/>
      <c r="FI924" s="432"/>
      <c r="FJ924" s="432"/>
      <c r="FK924" s="432"/>
      <c r="FL924" s="432"/>
      <c r="FM924" s="432"/>
      <c r="FN924" s="432"/>
      <c r="FO924" s="432"/>
      <c r="FP924" s="432"/>
      <c r="FQ924" s="432"/>
      <c r="FR924" s="432"/>
      <c r="FS924" s="432"/>
      <c r="FT924" s="432"/>
      <c r="FU924" s="432"/>
      <c r="FV924" s="432"/>
      <c r="FW924" s="432"/>
      <c r="FX924" s="432"/>
      <c r="FY924" s="432"/>
      <c r="FZ924" s="432"/>
      <c r="GA924" s="432"/>
      <c r="GB924" s="432"/>
      <c r="GC924" s="432"/>
      <c r="GD924" s="432"/>
      <c r="GE924" s="432"/>
      <c r="GF924" s="432"/>
      <c r="GG924" s="432"/>
      <c r="GH924" s="432"/>
      <c r="GI924" s="432"/>
      <c r="GJ924" s="432"/>
      <c r="GK924" s="432"/>
      <c r="GL924" s="432"/>
      <c r="GM924" s="432"/>
      <c r="GN924" s="432"/>
      <c r="GO924" s="432"/>
      <c r="GP924" s="432"/>
      <c r="GQ924" s="432"/>
      <c r="GR924" s="432"/>
      <c r="GS924" s="432"/>
      <c r="GT924" s="432"/>
      <c r="GU924" s="432"/>
      <c r="GV924" s="432"/>
      <c r="GW924" s="432"/>
      <c r="GX924" s="432"/>
    </row>
    <row r="925" spans="12:206" s="4" customFormat="1">
      <c r="L925" s="37"/>
      <c r="Q925" s="432"/>
      <c r="R925" s="432"/>
      <c r="S925" s="432"/>
      <c r="T925" s="432"/>
      <c r="U925" s="432"/>
      <c r="V925" s="432"/>
      <c r="W925" s="432"/>
      <c r="X925" s="432"/>
      <c r="Y925" s="432"/>
      <c r="Z925" s="432"/>
      <c r="AA925" s="432"/>
      <c r="AB925" s="432"/>
      <c r="AC925" s="432"/>
      <c r="AD925" s="432"/>
      <c r="AE925" s="432"/>
      <c r="AF925" s="432"/>
      <c r="AG925" s="432"/>
      <c r="AH925" s="432"/>
      <c r="AI925" s="432"/>
      <c r="AJ925" s="432"/>
      <c r="AK925" s="432"/>
      <c r="AL925" s="432"/>
      <c r="AM925" s="432"/>
      <c r="AN925" s="432"/>
      <c r="AO925" s="432"/>
      <c r="AP925" s="432"/>
      <c r="AQ925" s="432"/>
      <c r="AR925" s="432"/>
      <c r="AS925" s="432"/>
      <c r="AT925" s="432"/>
      <c r="AU925" s="432"/>
      <c r="AV925" s="432"/>
      <c r="AW925" s="432"/>
      <c r="AX925" s="432"/>
      <c r="AY925" s="432"/>
      <c r="AZ925" s="432"/>
      <c r="BA925" s="432"/>
      <c r="BB925" s="432"/>
      <c r="BC925" s="432"/>
      <c r="BD925" s="432"/>
      <c r="BE925" s="432"/>
      <c r="BF925" s="432"/>
      <c r="BG925" s="432"/>
      <c r="BH925" s="432"/>
      <c r="BI925" s="432"/>
      <c r="BJ925" s="432"/>
      <c r="BK925" s="432"/>
      <c r="BL925" s="432"/>
      <c r="BM925" s="432"/>
      <c r="BN925" s="432"/>
      <c r="BO925" s="432"/>
      <c r="BP925" s="432"/>
      <c r="BQ925" s="432"/>
      <c r="BR925" s="432"/>
      <c r="BS925" s="432"/>
      <c r="BT925" s="432"/>
      <c r="BU925" s="432"/>
      <c r="BV925" s="432"/>
      <c r="BW925" s="432"/>
      <c r="BX925" s="432"/>
      <c r="BY925" s="432"/>
      <c r="BZ925" s="432"/>
      <c r="CA925" s="432"/>
      <c r="CB925" s="432"/>
      <c r="CC925" s="432"/>
      <c r="CD925" s="432"/>
      <c r="CE925" s="432"/>
      <c r="CF925" s="432"/>
      <c r="CG925" s="432"/>
      <c r="CH925" s="432"/>
      <c r="CI925" s="432"/>
      <c r="CJ925" s="432"/>
      <c r="CK925" s="432"/>
      <c r="CL925" s="432"/>
      <c r="CM925" s="432"/>
      <c r="CN925" s="432"/>
      <c r="CO925" s="432"/>
      <c r="CP925" s="432"/>
      <c r="CQ925" s="432"/>
      <c r="CR925" s="432"/>
      <c r="CS925" s="432"/>
      <c r="CT925" s="432"/>
      <c r="CU925" s="432"/>
      <c r="CV925" s="432"/>
      <c r="CW925" s="432"/>
      <c r="CX925" s="432"/>
      <c r="CY925" s="432"/>
      <c r="CZ925" s="432"/>
      <c r="DA925" s="432"/>
      <c r="DB925" s="432"/>
      <c r="DC925" s="432"/>
      <c r="DD925" s="432"/>
      <c r="DE925" s="432"/>
      <c r="DF925" s="432"/>
      <c r="DG925" s="432"/>
      <c r="DH925" s="432"/>
      <c r="DI925" s="432"/>
      <c r="DJ925" s="432"/>
      <c r="DK925" s="432"/>
      <c r="DL925" s="432"/>
      <c r="DM925" s="432"/>
      <c r="DN925" s="432"/>
      <c r="DO925" s="432"/>
      <c r="DP925" s="432"/>
      <c r="DQ925" s="432"/>
      <c r="DR925" s="432"/>
      <c r="DS925" s="432"/>
      <c r="DT925" s="432"/>
      <c r="DU925" s="432"/>
      <c r="DV925" s="432"/>
      <c r="DW925" s="432"/>
      <c r="DX925" s="432"/>
      <c r="DY925" s="432"/>
      <c r="DZ925" s="432"/>
      <c r="EA925" s="432"/>
      <c r="EB925" s="432"/>
      <c r="EC925" s="432"/>
      <c r="ED925" s="432"/>
      <c r="EE925" s="432"/>
      <c r="EF925" s="432"/>
      <c r="EG925" s="432"/>
      <c r="EH925" s="432"/>
      <c r="EI925" s="432"/>
      <c r="EJ925" s="432"/>
      <c r="EK925" s="432"/>
      <c r="EL925" s="432"/>
      <c r="EM925" s="432"/>
      <c r="EN925" s="432"/>
      <c r="EO925" s="432"/>
      <c r="EP925" s="432"/>
      <c r="EQ925" s="432"/>
      <c r="ER925" s="432"/>
      <c r="ES925" s="432"/>
      <c r="ET925" s="432"/>
      <c r="EU925" s="432"/>
      <c r="EV925" s="432"/>
      <c r="EW925" s="432"/>
      <c r="EX925" s="432"/>
      <c r="EY925" s="432"/>
      <c r="EZ925" s="432"/>
      <c r="FA925" s="432"/>
      <c r="FB925" s="432"/>
      <c r="FC925" s="432"/>
      <c r="FD925" s="432"/>
      <c r="FE925" s="432"/>
      <c r="FF925" s="432"/>
      <c r="FG925" s="432"/>
      <c r="FH925" s="432"/>
      <c r="FI925" s="432"/>
      <c r="FJ925" s="432"/>
      <c r="FK925" s="432"/>
      <c r="FL925" s="432"/>
      <c r="FM925" s="432"/>
      <c r="FN925" s="432"/>
      <c r="FO925" s="432"/>
      <c r="FP925" s="432"/>
      <c r="FQ925" s="432"/>
      <c r="FR925" s="432"/>
      <c r="FS925" s="432"/>
      <c r="FT925" s="432"/>
      <c r="FU925" s="432"/>
      <c r="FV925" s="432"/>
      <c r="FW925" s="432"/>
      <c r="FX925" s="432"/>
      <c r="FY925" s="432"/>
      <c r="FZ925" s="432"/>
      <c r="GA925" s="432"/>
      <c r="GB925" s="432"/>
      <c r="GC925" s="432"/>
      <c r="GD925" s="432"/>
      <c r="GE925" s="432"/>
      <c r="GF925" s="432"/>
      <c r="GG925" s="432"/>
      <c r="GH925" s="432"/>
      <c r="GI925" s="432"/>
      <c r="GJ925" s="432"/>
      <c r="GK925" s="432"/>
      <c r="GL925" s="432"/>
      <c r="GM925" s="432"/>
      <c r="GN925" s="432"/>
      <c r="GO925" s="432"/>
      <c r="GP925" s="432"/>
      <c r="GQ925" s="432"/>
      <c r="GR925" s="432"/>
      <c r="GS925" s="432"/>
      <c r="GT925" s="432"/>
      <c r="GU925" s="432"/>
      <c r="GV925" s="432"/>
      <c r="GW925" s="432"/>
      <c r="GX925" s="432"/>
    </row>
    <row r="926" spans="12:206" s="4" customFormat="1">
      <c r="L926" s="37"/>
      <c r="Q926" s="432"/>
      <c r="R926" s="432"/>
      <c r="S926" s="432"/>
      <c r="T926" s="432"/>
      <c r="U926" s="432"/>
      <c r="V926" s="432"/>
      <c r="W926" s="432"/>
      <c r="X926" s="432"/>
      <c r="Y926" s="432"/>
      <c r="Z926" s="432"/>
      <c r="AA926" s="432"/>
      <c r="AB926" s="432"/>
      <c r="AC926" s="432"/>
      <c r="AD926" s="432"/>
      <c r="AE926" s="432"/>
      <c r="AF926" s="432"/>
      <c r="AG926" s="432"/>
      <c r="AH926" s="432"/>
      <c r="AI926" s="432"/>
      <c r="AJ926" s="432"/>
      <c r="AK926" s="432"/>
      <c r="AL926" s="432"/>
      <c r="AM926" s="432"/>
      <c r="AN926" s="432"/>
      <c r="AO926" s="432"/>
      <c r="AP926" s="432"/>
      <c r="AQ926" s="432"/>
      <c r="AR926" s="432"/>
      <c r="AS926" s="432"/>
      <c r="AT926" s="432"/>
      <c r="AU926" s="432"/>
      <c r="AV926" s="432"/>
      <c r="AW926" s="432"/>
      <c r="AX926" s="432"/>
      <c r="AY926" s="432"/>
      <c r="AZ926" s="432"/>
      <c r="BA926" s="432"/>
      <c r="BB926" s="432"/>
      <c r="BC926" s="432"/>
      <c r="BD926" s="432"/>
      <c r="BE926" s="432"/>
      <c r="BF926" s="432"/>
      <c r="BG926" s="432"/>
      <c r="BH926" s="432"/>
      <c r="BI926" s="432"/>
      <c r="BJ926" s="432"/>
      <c r="BK926" s="432"/>
      <c r="BL926" s="432"/>
      <c r="BM926" s="432"/>
      <c r="BN926" s="432"/>
      <c r="BO926" s="432"/>
      <c r="BP926" s="432"/>
      <c r="BQ926" s="432"/>
      <c r="BR926" s="432"/>
      <c r="BS926" s="432"/>
      <c r="BT926" s="432"/>
      <c r="BU926" s="432"/>
      <c r="BV926" s="432"/>
      <c r="BW926" s="432"/>
      <c r="BX926" s="432"/>
      <c r="BY926" s="432"/>
      <c r="BZ926" s="432"/>
      <c r="CA926" s="432"/>
      <c r="CB926" s="432"/>
      <c r="CC926" s="432"/>
      <c r="CD926" s="432"/>
      <c r="CE926" s="432"/>
      <c r="CF926" s="432"/>
      <c r="CG926" s="432"/>
      <c r="CH926" s="432"/>
      <c r="CI926" s="432"/>
      <c r="CJ926" s="432"/>
      <c r="CK926" s="432"/>
      <c r="CL926" s="432"/>
      <c r="CM926" s="432"/>
      <c r="CN926" s="432"/>
      <c r="CO926" s="432"/>
      <c r="CP926" s="432"/>
      <c r="CQ926" s="432"/>
      <c r="CR926" s="432"/>
      <c r="CS926" s="432"/>
      <c r="CT926" s="432"/>
      <c r="CU926" s="432"/>
      <c r="CV926" s="432"/>
      <c r="CW926" s="432"/>
      <c r="CX926" s="432"/>
      <c r="CY926" s="432"/>
      <c r="CZ926" s="432"/>
      <c r="DA926" s="432"/>
      <c r="DB926" s="432"/>
      <c r="DC926" s="432"/>
      <c r="DD926" s="432"/>
      <c r="DE926" s="432"/>
      <c r="DF926" s="432"/>
      <c r="DG926" s="432"/>
      <c r="DH926" s="432"/>
      <c r="DI926" s="432"/>
      <c r="DJ926" s="432"/>
      <c r="DK926" s="432"/>
      <c r="DL926" s="432"/>
      <c r="DM926" s="432"/>
      <c r="DN926" s="432"/>
      <c r="DO926" s="432"/>
      <c r="DP926" s="432"/>
      <c r="DQ926" s="432"/>
      <c r="DR926" s="432"/>
      <c r="DS926" s="432"/>
      <c r="DT926" s="432"/>
      <c r="DU926" s="432"/>
      <c r="DV926" s="432"/>
      <c r="DW926" s="432"/>
      <c r="DX926" s="432"/>
      <c r="DY926" s="432"/>
      <c r="DZ926" s="432"/>
      <c r="EA926" s="432"/>
      <c r="EB926" s="432"/>
      <c r="EC926" s="432"/>
      <c r="ED926" s="432"/>
      <c r="EE926" s="432"/>
      <c r="EF926" s="432"/>
      <c r="EG926" s="432"/>
      <c r="EH926" s="432"/>
      <c r="EI926" s="432"/>
      <c r="EJ926" s="432"/>
      <c r="EK926" s="432"/>
      <c r="EL926" s="432"/>
      <c r="EM926" s="432"/>
      <c r="EN926" s="432"/>
      <c r="EO926" s="432"/>
      <c r="EP926" s="432"/>
      <c r="EQ926" s="432"/>
      <c r="ER926" s="432"/>
      <c r="ES926" s="432"/>
      <c r="ET926" s="432"/>
      <c r="EU926" s="432"/>
      <c r="EV926" s="432"/>
      <c r="EW926" s="432"/>
      <c r="EX926" s="432"/>
      <c r="EY926" s="432"/>
      <c r="EZ926" s="432"/>
      <c r="FA926" s="432"/>
      <c r="FB926" s="432"/>
      <c r="FC926" s="432"/>
      <c r="FD926" s="432"/>
      <c r="FE926" s="432"/>
      <c r="FF926" s="432"/>
      <c r="FG926" s="432"/>
      <c r="FH926" s="432"/>
      <c r="FI926" s="432"/>
      <c r="FJ926" s="432"/>
      <c r="FK926" s="432"/>
      <c r="FL926" s="432"/>
      <c r="FM926" s="432"/>
      <c r="FN926" s="432"/>
      <c r="FO926" s="432"/>
      <c r="FP926" s="432"/>
      <c r="FQ926" s="432"/>
      <c r="FR926" s="432"/>
      <c r="FS926" s="432"/>
      <c r="FT926" s="432"/>
      <c r="FU926" s="432"/>
      <c r="FV926" s="432"/>
      <c r="FW926" s="432"/>
      <c r="FX926" s="432"/>
      <c r="FY926" s="432"/>
      <c r="FZ926" s="432"/>
      <c r="GA926" s="432"/>
      <c r="GB926" s="432"/>
      <c r="GC926" s="432"/>
      <c r="GD926" s="432"/>
      <c r="GE926" s="432"/>
      <c r="GF926" s="432"/>
      <c r="GG926" s="432"/>
      <c r="GH926" s="432"/>
      <c r="GI926" s="432"/>
      <c r="GJ926" s="432"/>
      <c r="GK926" s="432"/>
      <c r="GL926" s="432"/>
      <c r="GM926" s="432"/>
      <c r="GN926" s="432"/>
      <c r="GO926" s="432"/>
      <c r="GP926" s="432"/>
      <c r="GQ926" s="432"/>
      <c r="GR926" s="432"/>
      <c r="GS926" s="432"/>
      <c r="GT926" s="432"/>
      <c r="GU926" s="432"/>
      <c r="GV926" s="432"/>
      <c r="GW926" s="432"/>
      <c r="GX926" s="432"/>
    </row>
    <row r="927" spans="12:206" s="4" customFormat="1">
      <c r="L927" s="37"/>
      <c r="Q927" s="432"/>
      <c r="R927" s="432"/>
      <c r="S927" s="432"/>
      <c r="T927" s="432"/>
      <c r="U927" s="432"/>
      <c r="V927" s="432"/>
      <c r="W927" s="432"/>
      <c r="X927" s="432"/>
      <c r="Y927" s="432"/>
      <c r="Z927" s="432"/>
      <c r="AA927" s="432"/>
      <c r="AB927" s="432"/>
      <c r="AC927" s="432"/>
      <c r="AD927" s="432"/>
      <c r="AE927" s="432"/>
      <c r="AF927" s="432"/>
      <c r="AG927" s="432"/>
      <c r="AH927" s="432"/>
      <c r="AI927" s="432"/>
      <c r="AJ927" s="432"/>
      <c r="AK927" s="432"/>
      <c r="AL927" s="432"/>
      <c r="AM927" s="432"/>
      <c r="AN927" s="432"/>
      <c r="AO927" s="432"/>
      <c r="AP927" s="432"/>
      <c r="AQ927" s="432"/>
      <c r="AR927" s="432"/>
      <c r="AS927" s="432"/>
      <c r="AT927" s="432"/>
      <c r="AU927" s="432"/>
      <c r="AV927" s="432"/>
      <c r="AW927" s="432"/>
      <c r="AX927" s="432"/>
      <c r="AY927" s="432"/>
      <c r="AZ927" s="432"/>
      <c r="BA927" s="432"/>
      <c r="BB927" s="432"/>
      <c r="BC927" s="432"/>
      <c r="BD927" s="432"/>
      <c r="BE927" s="432"/>
      <c r="BF927" s="432"/>
      <c r="BG927" s="432"/>
      <c r="BH927" s="432"/>
      <c r="BI927" s="432"/>
      <c r="BJ927" s="432"/>
      <c r="BK927" s="432"/>
      <c r="BL927" s="432"/>
      <c r="BM927" s="432"/>
      <c r="BN927" s="432"/>
      <c r="BO927" s="432"/>
      <c r="BP927" s="432"/>
      <c r="BQ927" s="432"/>
      <c r="BR927" s="432"/>
      <c r="BS927" s="432"/>
      <c r="BT927" s="432"/>
      <c r="BU927" s="432"/>
      <c r="BV927" s="432"/>
      <c r="BW927" s="432"/>
      <c r="BX927" s="432"/>
      <c r="BY927" s="432"/>
      <c r="BZ927" s="432"/>
      <c r="CA927" s="432"/>
      <c r="CB927" s="432"/>
      <c r="CC927" s="432"/>
      <c r="CD927" s="432"/>
      <c r="CE927" s="432"/>
      <c r="CF927" s="432"/>
      <c r="CG927" s="432"/>
      <c r="CH927" s="432"/>
      <c r="CI927" s="432"/>
      <c r="CJ927" s="432"/>
      <c r="CK927" s="432"/>
      <c r="CL927" s="432"/>
      <c r="CM927" s="432"/>
      <c r="CN927" s="432"/>
      <c r="CO927" s="432"/>
      <c r="CP927" s="432"/>
      <c r="CQ927" s="432"/>
      <c r="CR927" s="432"/>
      <c r="CS927" s="432"/>
      <c r="CT927" s="432"/>
      <c r="CU927" s="432"/>
      <c r="CV927" s="432"/>
      <c r="CW927" s="432"/>
      <c r="CX927" s="432"/>
      <c r="CY927" s="432"/>
      <c r="CZ927" s="432"/>
      <c r="DA927" s="432"/>
      <c r="DB927" s="432"/>
      <c r="DC927" s="432"/>
      <c r="DD927" s="432"/>
      <c r="DE927" s="432"/>
      <c r="DF927" s="432"/>
      <c r="DG927" s="432"/>
      <c r="DH927" s="432"/>
      <c r="DI927" s="432"/>
      <c r="DJ927" s="432"/>
      <c r="DK927" s="432"/>
      <c r="DL927" s="432"/>
      <c r="DM927" s="432"/>
      <c r="DN927" s="432"/>
      <c r="DO927" s="432"/>
      <c r="DP927" s="432"/>
      <c r="DQ927" s="432"/>
      <c r="DR927" s="432"/>
      <c r="DS927" s="432"/>
      <c r="DT927" s="432"/>
      <c r="DU927" s="432"/>
      <c r="DV927" s="432"/>
      <c r="DW927" s="432"/>
      <c r="DX927" s="432"/>
      <c r="DY927" s="432"/>
      <c r="DZ927" s="432"/>
      <c r="EA927" s="432"/>
      <c r="EB927" s="432"/>
      <c r="EC927" s="432"/>
      <c r="ED927" s="432"/>
      <c r="EE927" s="432"/>
      <c r="EF927" s="432"/>
      <c r="EG927" s="432"/>
      <c r="EH927" s="432"/>
      <c r="EI927" s="432"/>
      <c r="EJ927" s="432"/>
      <c r="EK927" s="432"/>
      <c r="EL927" s="432"/>
      <c r="EM927" s="432"/>
      <c r="EN927" s="432"/>
      <c r="EO927" s="432"/>
      <c r="EP927" s="432"/>
      <c r="EQ927" s="432"/>
      <c r="ER927" s="432"/>
      <c r="ES927" s="432"/>
      <c r="ET927" s="432"/>
      <c r="EU927" s="432"/>
      <c r="EV927" s="432"/>
      <c r="EW927" s="432"/>
      <c r="EX927" s="432"/>
      <c r="EY927" s="432"/>
      <c r="EZ927" s="432"/>
      <c r="FA927" s="432"/>
      <c r="FB927" s="432"/>
      <c r="FC927" s="432"/>
      <c r="FD927" s="432"/>
      <c r="FE927" s="432"/>
      <c r="FF927" s="432"/>
      <c r="FG927" s="432"/>
      <c r="FH927" s="432"/>
      <c r="FI927" s="432"/>
      <c r="FJ927" s="432"/>
      <c r="FK927" s="432"/>
      <c r="FL927" s="432"/>
      <c r="FM927" s="432"/>
      <c r="FN927" s="432"/>
      <c r="FO927" s="432"/>
      <c r="FP927" s="432"/>
      <c r="FQ927" s="432"/>
      <c r="FR927" s="432"/>
      <c r="FS927" s="432"/>
      <c r="FT927" s="432"/>
      <c r="FU927" s="432"/>
      <c r="FV927" s="432"/>
      <c r="FW927" s="432"/>
      <c r="FX927" s="432"/>
      <c r="FY927" s="432"/>
      <c r="FZ927" s="432"/>
      <c r="GA927" s="432"/>
      <c r="GB927" s="432"/>
      <c r="GC927" s="432"/>
      <c r="GD927" s="432"/>
      <c r="GE927" s="432"/>
      <c r="GF927" s="432"/>
      <c r="GG927" s="432"/>
      <c r="GH927" s="432"/>
      <c r="GI927" s="432"/>
      <c r="GJ927" s="432"/>
      <c r="GK927" s="432"/>
      <c r="GL927" s="432"/>
      <c r="GM927" s="432"/>
      <c r="GN927" s="432"/>
      <c r="GO927" s="432"/>
      <c r="GP927" s="432"/>
      <c r="GQ927" s="432"/>
      <c r="GR927" s="432"/>
      <c r="GS927" s="432"/>
      <c r="GT927" s="432"/>
      <c r="GU927" s="432"/>
      <c r="GV927" s="432"/>
      <c r="GW927" s="432"/>
      <c r="GX927" s="432"/>
    </row>
    <row r="928" spans="12:206" s="4" customFormat="1">
      <c r="L928" s="37"/>
      <c r="Q928" s="432"/>
      <c r="R928" s="432"/>
      <c r="S928" s="432"/>
      <c r="T928" s="432"/>
      <c r="U928" s="432"/>
      <c r="V928" s="432"/>
      <c r="W928" s="432"/>
      <c r="X928" s="432"/>
      <c r="Y928" s="432"/>
      <c r="Z928" s="432"/>
      <c r="AA928" s="432"/>
      <c r="AB928" s="432"/>
      <c r="AC928" s="432"/>
      <c r="AD928" s="432"/>
      <c r="AE928" s="432"/>
      <c r="AF928" s="432"/>
      <c r="AG928" s="432"/>
      <c r="AH928" s="432"/>
      <c r="AI928" s="432"/>
      <c r="AJ928" s="432"/>
      <c r="AK928" s="432"/>
      <c r="AL928" s="432"/>
      <c r="AM928" s="432"/>
      <c r="AN928" s="432"/>
      <c r="AO928" s="432"/>
      <c r="AP928" s="432"/>
      <c r="AQ928" s="432"/>
      <c r="AR928" s="432"/>
      <c r="AS928" s="432"/>
      <c r="AT928" s="432"/>
      <c r="AU928" s="432"/>
      <c r="AV928" s="432"/>
      <c r="AW928" s="432"/>
      <c r="AX928" s="432"/>
      <c r="AY928" s="432"/>
      <c r="AZ928" s="432"/>
      <c r="BA928" s="432"/>
      <c r="BB928" s="432"/>
      <c r="BC928" s="432"/>
      <c r="BD928" s="432"/>
      <c r="BE928" s="432"/>
      <c r="BF928" s="432"/>
      <c r="BG928" s="432"/>
      <c r="BH928" s="432"/>
      <c r="BI928" s="432"/>
      <c r="BJ928" s="432"/>
      <c r="BK928" s="432"/>
      <c r="BL928" s="432"/>
      <c r="BM928" s="432"/>
      <c r="BN928" s="432"/>
      <c r="BO928" s="432"/>
      <c r="BP928" s="432"/>
      <c r="BQ928" s="432"/>
      <c r="BR928" s="432"/>
      <c r="BS928" s="432"/>
      <c r="BT928" s="432"/>
      <c r="BU928" s="432"/>
      <c r="BV928" s="432"/>
      <c r="BW928" s="432"/>
      <c r="BX928" s="432"/>
      <c r="BY928" s="432"/>
      <c r="BZ928" s="432"/>
      <c r="CA928" s="432"/>
      <c r="CB928" s="432"/>
      <c r="CC928" s="432"/>
      <c r="CD928" s="432"/>
      <c r="CE928" s="432"/>
      <c r="CF928" s="432"/>
      <c r="CG928" s="432"/>
      <c r="CH928" s="432"/>
      <c r="CI928" s="432"/>
      <c r="CJ928" s="432"/>
      <c r="CK928" s="432"/>
      <c r="CL928" s="432"/>
      <c r="CM928" s="432"/>
      <c r="CN928" s="432"/>
      <c r="CO928" s="432"/>
      <c r="CP928" s="432"/>
      <c r="CQ928" s="432"/>
      <c r="CR928" s="432"/>
      <c r="CS928" s="432"/>
      <c r="CT928" s="432"/>
      <c r="CU928" s="432"/>
      <c r="CV928" s="432"/>
      <c r="CW928" s="432"/>
      <c r="CX928" s="432"/>
      <c r="CY928" s="432"/>
      <c r="CZ928" s="432"/>
      <c r="DA928" s="432"/>
      <c r="DB928" s="432"/>
      <c r="DC928" s="432"/>
      <c r="DD928" s="432"/>
      <c r="DE928" s="432"/>
      <c r="DF928" s="432"/>
      <c r="DG928" s="432"/>
      <c r="DH928" s="432"/>
      <c r="DI928" s="432"/>
      <c r="DJ928" s="432"/>
      <c r="DK928" s="432"/>
      <c r="DL928" s="432"/>
      <c r="DM928" s="432"/>
      <c r="DN928" s="432"/>
      <c r="DO928" s="432"/>
      <c r="DP928" s="432"/>
      <c r="DQ928" s="432"/>
      <c r="DR928" s="432"/>
      <c r="DS928" s="432"/>
      <c r="DT928" s="432"/>
      <c r="DU928" s="432"/>
      <c r="DV928" s="432"/>
      <c r="DW928" s="432"/>
      <c r="DX928" s="432"/>
      <c r="DY928" s="432"/>
      <c r="DZ928" s="432"/>
      <c r="EA928" s="432"/>
      <c r="EB928" s="432"/>
      <c r="EC928" s="432"/>
      <c r="ED928" s="432"/>
      <c r="EE928" s="432"/>
      <c r="EF928" s="432"/>
      <c r="EG928" s="432"/>
      <c r="EH928" s="432"/>
      <c r="EI928" s="432"/>
      <c r="EJ928" s="432"/>
      <c r="EK928" s="432"/>
      <c r="EL928" s="432"/>
      <c r="EM928" s="432"/>
      <c r="EN928" s="432"/>
      <c r="EO928" s="432"/>
      <c r="EP928" s="432"/>
      <c r="EQ928" s="432"/>
      <c r="ER928" s="432"/>
      <c r="ES928" s="432"/>
      <c r="ET928" s="432"/>
      <c r="EU928" s="432"/>
      <c r="EV928" s="432"/>
      <c r="EW928" s="432"/>
      <c r="EX928" s="432"/>
      <c r="EY928" s="432"/>
      <c r="EZ928" s="432"/>
      <c r="FA928" s="432"/>
      <c r="FB928" s="432"/>
      <c r="FC928" s="432"/>
      <c r="FD928" s="432"/>
      <c r="FE928" s="432"/>
      <c r="FF928" s="432"/>
      <c r="FG928" s="432"/>
      <c r="FH928" s="432"/>
      <c r="FI928" s="432"/>
      <c r="FJ928" s="432"/>
      <c r="FK928" s="432"/>
      <c r="FL928" s="432"/>
      <c r="FM928" s="432"/>
      <c r="FN928" s="432"/>
      <c r="FO928" s="432"/>
      <c r="FP928" s="432"/>
      <c r="FQ928" s="432"/>
      <c r="FR928" s="432"/>
      <c r="FS928" s="432"/>
      <c r="FT928" s="432"/>
      <c r="FU928" s="432"/>
      <c r="FV928" s="432"/>
      <c r="FW928" s="432"/>
      <c r="FX928" s="432"/>
      <c r="FY928" s="432"/>
      <c r="FZ928" s="432"/>
      <c r="GA928" s="432"/>
      <c r="GB928" s="432"/>
      <c r="GC928" s="432"/>
      <c r="GD928" s="432"/>
      <c r="GE928" s="432"/>
      <c r="GF928" s="432"/>
      <c r="GG928" s="432"/>
      <c r="GH928" s="432"/>
      <c r="GI928" s="432"/>
      <c r="GJ928" s="432"/>
      <c r="GK928" s="432"/>
      <c r="GL928" s="432"/>
      <c r="GM928" s="432"/>
      <c r="GN928" s="432"/>
      <c r="GO928" s="432"/>
      <c r="GP928" s="432"/>
      <c r="GQ928" s="432"/>
      <c r="GR928" s="432"/>
      <c r="GS928" s="432"/>
      <c r="GT928" s="432"/>
      <c r="GU928" s="432"/>
      <c r="GV928" s="432"/>
      <c r="GW928" s="432"/>
      <c r="GX928" s="432"/>
    </row>
    <row r="929" spans="12:206" s="4" customFormat="1">
      <c r="L929" s="37"/>
      <c r="Q929" s="432"/>
      <c r="R929" s="432"/>
      <c r="S929" s="432"/>
      <c r="T929" s="432"/>
      <c r="U929" s="432"/>
      <c r="V929" s="432"/>
      <c r="W929" s="432"/>
      <c r="X929" s="432"/>
      <c r="Y929" s="432"/>
      <c r="Z929" s="432"/>
      <c r="AA929" s="432"/>
      <c r="AB929" s="432"/>
      <c r="AC929" s="432"/>
      <c r="AD929" s="432"/>
      <c r="AE929" s="432"/>
      <c r="AF929" s="432"/>
      <c r="AG929" s="432"/>
      <c r="AH929" s="432"/>
      <c r="AI929" s="432"/>
      <c r="AJ929" s="432"/>
      <c r="AK929" s="432"/>
      <c r="AL929" s="432"/>
      <c r="AM929" s="432"/>
      <c r="AN929" s="432"/>
      <c r="AO929" s="432"/>
      <c r="AP929" s="432"/>
      <c r="AQ929" s="432"/>
      <c r="AR929" s="432"/>
      <c r="AS929" s="432"/>
      <c r="AT929" s="432"/>
      <c r="AU929" s="432"/>
      <c r="AV929" s="432"/>
      <c r="AW929" s="432"/>
      <c r="AX929" s="432"/>
      <c r="AY929" s="432"/>
      <c r="AZ929" s="432"/>
      <c r="BA929" s="432"/>
      <c r="BB929" s="432"/>
      <c r="BC929" s="432"/>
      <c r="BD929" s="432"/>
      <c r="BE929" s="432"/>
      <c r="BF929" s="432"/>
      <c r="BG929" s="432"/>
      <c r="BH929" s="432"/>
      <c r="BI929" s="432"/>
      <c r="BJ929" s="432"/>
      <c r="BK929" s="432"/>
      <c r="BL929" s="432"/>
      <c r="BM929" s="432"/>
      <c r="BN929" s="432"/>
      <c r="BO929" s="432"/>
      <c r="BP929" s="432"/>
      <c r="BQ929" s="432"/>
      <c r="BR929" s="432"/>
      <c r="BS929" s="432"/>
      <c r="BT929" s="432"/>
      <c r="BU929" s="432"/>
      <c r="BV929" s="432"/>
      <c r="BW929" s="432"/>
      <c r="BX929" s="432"/>
      <c r="BY929" s="432"/>
      <c r="BZ929" s="432"/>
      <c r="CA929" s="432"/>
      <c r="CB929" s="432"/>
      <c r="CC929" s="432"/>
      <c r="CD929" s="432"/>
      <c r="CE929" s="432"/>
      <c r="CF929" s="432"/>
      <c r="CG929" s="432"/>
      <c r="CH929" s="432"/>
      <c r="CI929" s="432"/>
      <c r="CJ929" s="432"/>
      <c r="CK929" s="432"/>
      <c r="CL929" s="432"/>
      <c r="CM929" s="432"/>
      <c r="CN929" s="432"/>
      <c r="CO929" s="432"/>
      <c r="CP929" s="432"/>
      <c r="CQ929" s="432"/>
      <c r="CR929" s="432"/>
      <c r="CS929" s="432"/>
      <c r="CT929" s="432"/>
      <c r="CU929" s="432"/>
      <c r="CV929" s="432"/>
      <c r="CW929" s="432"/>
      <c r="CX929" s="432"/>
      <c r="CY929" s="432"/>
      <c r="CZ929" s="432"/>
      <c r="DA929" s="432"/>
      <c r="DB929" s="432"/>
      <c r="DC929" s="432"/>
      <c r="DD929" s="432"/>
      <c r="DE929" s="432"/>
      <c r="DF929" s="432"/>
      <c r="DG929" s="432"/>
      <c r="DH929" s="432"/>
      <c r="DI929" s="432"/>
      <c r="DJ929" s="432"/>
      <c r="DK929" s="432"/>
      <c r="DL929" s="432"/>
      <c r="DM929" s="432"/>
      <c r="DN929" s="432"/>
      <c r="DO929" s="432"/>
      <c r="DP929" s="432"/>
      <c r="DQ929" s="432"/>
      <c r="DR929" s="432"/>
      <c r="DS929" s="432"/>
      <c r="DT929" s="432"/>
      <c r="DU929" s="432"/>
      <c r="DV929" s="432"/>
      <c r="DW929" s="432"/>
      <c r="DX929" s="432"/>
      <c r="DY929" s="432"/>
      <c r="DZ929" s="432"/>
      <c r="EA929" s="432"/>
      <c r="EB929" s="432"/>
      <c r="EC929" s="432"/>
      <c r="ED929" s="432"/>
      <c r="EE929" s="432"/>
      <c r="EF929" s="432"/>
      <c r="EG929" s="432"/>
      <c r="EH929" s="432"/>
      <c r="EI929" s="432"/>
      <c r="EJ929" s="432"/>
      <c r="EK929" s="432"/>
      <c r="EL929" s="432"/>
      <c r="EM929" s="432"/>
      <c r="EN929" s="432"/>
      <c r="EO929" s="432"/>
      <c r="EP929" s="432"/>
      <c r="EQ929" s="432"/>
      <c r="ER929" s="432"/>
      <c r="ES929" s="432"/>
      <c r="ET929" s="432"/>
      <c r="EU929" s="432"/>
      <c r="EV929" s="432"/>
      <c r="EW929" s="432"/>
      <c r="EX929" s="432"/>
      <c r="EY929" s="432"/>
      <c r="EZ929" s="432"/>
      <c r="FA929" s="432"/>
      <c r="FB929" s="432"/>
      <c r="FC929" s="432"/>
      <c r="FD929" s="432"/>
      <c r="FE929" s="432"/>
      <c r="FF929" s="432"/>
      <c r="FG929" s="432"/>
      <c r="FH929" s="432"/>
      <c r="FI929" s="432"/>
      <c r="FJ929" s="432"/>
      <c r="FK929" s="432"/>
      <c r="FL929" s="432"/>
      <c r="FM929" s="432"/>
      <c r="FN929" s="432"/>
      <c r="FO929" s="432"/>
      <c r="FP929" s="432"/>
      <c r="FQ929" s="432"/>
      <c r="FR929" s="432"/>
      <c r="FS929" s="432"/>
      <c r="FT929" s="432"/>
      <c r="FU929" s="432"/>
      <c r="FV929" s="432"/>
      <c r="FW929" s="432"/>
      <c r="FX929" s="432"/>
      <c r="FY929" s="432"/>
      <c r="FZ929" s="432"/>
      <c r="GA929" s="432"/>
      <c r="GB929" s="432"/>
      <c r="GC929" s="432"/>
      <c r="GD929" s="432"/>
      <c r="GE929" s="432"/>
      <c r="GF929" s="432"/>
      <c r="GG929" s="432"/>
      <c r="GH929" s="432"/>
      <c r="GI929" s="432"/>
      <c r="GJ929" s="432"/>
      <c r="GK929" s="432"/>
      <c r="GL929" s="432"/>
      <c r="GM929" s="432"/>
      <c r="GN929" s="432"/>
      <c r="GO929" s="432"/>
      <c r="GP929" s="432"/>
      <c r="GQ929" s="432"/>
      <c r="GR929" s="432"/>
      <c r="GS929" s="432"/>
      <c r="GT929" s="432"/>
      <c r="GU929" s="432"/>
      <c r="GV929" s="432"/>
      <c r="GW929" s="432"/>
      <c r="GX929" s="432"/>
    </row>
    <row r="930" spans="12:206" s="4" customFormat="1">
      <c r="L930" s="37"/>
      <c r="Q930" s="432"/>
      <c r="R930" s="432"/>
      <c r="S930" s="432"/>
      <c r="T930" s="432"/>
      <c r="U930" s="432"/>
      <c r="V930" s="432"/>
      <c r="W930" s="432"/>
      <c r="X930" s="432"/>
      <c r="Y930" s="432"/>
      <c r="Z930" s="432"/>
      <c r="AA930" s="432"/>
      <c r="AB930" s="432"/>
      <c r="AC930" s="432"/>
      <c r="AD930" s="432"/>
      <c r="AE930" s="432"/>
      <c r="AF930" s="432"/>
      <c r="AG930" s="432"/>
      <c r="AH930" s="432"/>
      <c r="AI930" s="432"/>
      <c r="AJ930" s="432"/>
      <c r="AK930" s="432"/>
      <c r="AL930" s="432"/>
      <c r="AM930" s="432"/>
      <c r="AN930" s="432"/>
      <c r="AO930" s="432"/>
      <c r="AP930" s="432"/>
      <c r="AQ930" s="432"/>
      <c r="AR930" s="432"/>
      <c r="AS930" s="432"/>
      <c r="AT930" s="432"/>
      <c r="AU930" s="432"/>
      <c r="AV930" s="432"/>
      <c r="AW930" s="432"/>
      <c r="AX930" s="432"/>
      <c r="AY930" s="432"/>
      <c r="AZ930" s="432"/>
      <c r="BA930" s="432"/>
      <c r="BB930" s="432"/>
      <c r="BC930" s="432"/>
      <c r="BD930" s="432"/>
      <c r="BE930" s="432"/>
      <c r="BF930" s="432"/>
      <c r="BG930" s="432"/>
      <c r="BH930" s="432"/>
      <c r="BI930" s="432"/>
      <c r="BJ930" s="432"/>
      <c r="BK930" s="432"/>
      <c r="BL930" s="432"/>
      <c r="BM930" s="432"/>
      <c r="BN930" s="432"/>
      <c r="BO930" s="432"/>
      <c r="BP930" s="432"/>
      <c r="BQ930" s="432"/>
      <c r="BR930" s="432"/>
      <c r="BS930" s="432"/>
      <c r="BT930" s="432"/>
      <c r="BU930" s="432"/>
      <c r="BV930" s="432"/>
      <c r="BW930" s="432"/>
      <c r="BX930" s="432"/>
      <c r="BY930" s="432"/>
      <c r="BZ930" s="432"/>
      <c r="CA930" s="432"/>
      <c r="CB930" s="432"/>
      <c r="CC930" s="432"/>
      <c r="CD930" s="432"/>
      <c r="CE930" s="432"/>
      <c r="CF930" s="432"/>
      <c r="CG930" s="432"/>
      <c r="CH930" s="432"/>
      <c r="CI930" s="432"/>
      <c r="CJ930" s="432"/>
      <c r="CK930" s="432"/>
      <c r="CL930" s="432"/>
      <c r="CM930" s="432"/>
      <c r="CN930" s="432"/>
      <c r="CO930" s="432"/>
      <c r="CP930" s="432"/>
      <c r="CQ930" s="432"/>
      <c r="CR930" s="432"/>
      <c r="CS930" s="432"/>
      <c r="CT930" s="432"/>
      <c r="CU930" s="432"/>
      <c r="CV930" s="432"/>
      <c r="CW930" s="432"/>
      <c r="CX930" s="432"/>
      <c r="CY930" s="432"/>
      <c r="CZ930" s="432"/>
      <c r="DA930" s="432"/>
      <c r="DB930" s="432"/>
      <c r="DC930" s="432"/>
      <c r="DD930" s="432"/>
      <c r="DE930" s="432"/>
      <c r="DF930" s="432"/>
      <c r="DG930" s="432"/>
      <c r="DH930" s="432"/>
      <c r="DI930" s="432"/>
      <c r="DJ930" s="432"/>
      <c r="DK930" s="432"/>
      <c r="DL930" s="432"/>
      <c r="DM930" s="432"/>
      <c r="DN930" s="432"/>
      <c r="DO930" s="432"/>
      <c r="DP930" s="432"/>
      <c r="DQ930" s="432"/>
      <c r="DR930" s="432"/>
      <c r="DS930" s="432"/>
      <c r="DT930" s="432"/>
      <c r="DU930" s="432"/>
      <c r="DV930" s="432"/>
      <c r="DW930" s="432"/>
      <c r="DX930" s="432"/>
      <c r="DY930" s="432"/>
      <c r="DZ930" s="432"/>
      <c r="EA930" s="432"/>
      <c r="EB930" s="432"/>
      <c r="EC930" s="432"/>
      <c r="ED930" s="432"/>
      <c r="EE930" s="432"/>
      <c r="EF930" s="432"/>
      <c r="EG930" s="432"/>
      <c r="EH930" s="432"/>
      <c r="EI930" s="432"/>
      <c r="EJ930" s="432"/>
      <c r="EK930" s="432"/>
      <c r="EL930" s="432"/>
      <c r="EM930" s="432"/>
      <c r="EN930" s="432"/>
      <c r="EO930" s="432"/>
      <c r="EP930" s="432"/>
      <c r="EQ930" s="432"/>
      <c r="ER930" s="432"/>
      <c r="ES930" s="432"/>
      <c r="ET930" s="432"/>
      <c r="EU930" s="432"/>
      <c r="EV930" s="432"/>
      <c r="EW930" s="432"/>
      <c r="EX930" s="432"/>
      <c r="EY930" s="432"/>
      <c r="EZ930" s="432"/>
      <c r="FA930" s="432"/>
      <c r="FB930" s="432"/>
      <c r="FC930" s="432"/>
      <c r="FD930" s="432"/>
      <c r="FE930" s="432"/>
      <c r="FF930" s="432"/>
      <c r="FG930" s="432"/>
      <c r="FH930" s="432"/>
      <c r="FI930" s="432"/>
      <c r="FJ930" s="432"/>
      <c r="FK930" s="432"/>
      <c r="FL930" s="432"/>
      <c r="FM930" s="432"/>
      <c r="FN930" s="432"/>
      <c r="FO930" s="432"/>
      <c r="FP930" s="432"/>
      <c r="FQ930" s="432"/>
      <c r="FR930" s="432"/>
      <c r="FS930" s="432"/>
      <c r="FT930" s="432"/>
      <c r="FU930" s="432"/>
      <c r="FV930" s="432"/>
      <c r="FW930" s="432"/>
      <c r="FX930" s="432"/>
      <c r="FY930" s="432"/>
      <c r="FZ930" s="432"/>
      <c r="GA930" s="432"/>
      <c r="GB930" s="432"/>
      <c r="GC930" s="432"/>
      <c r="GD930" s="432"/>
      <c r="GE930" s="432"/>
      <c r="GF930" s="432"/>
      <c r="GG930" s="432"/>
      <c r="GH930" s="432"/>
      <c r="GI930" s="432"/>
      <c r="GJ930" s="432"/>
      <c r="GK930" s="432"/>
      <c r="GL930" s="432"/>
      <c r="GM930" s="432"/>
      <c r="GN930" s="432"/>
      <c r="GO930" s="432"/>
      <c r="GP930" s="432"/>
      <c r="GQ930" s="432"/>
      <c r="GR930" s="432"/>
      <c r="GS930" s="432"/>
      <c r="GT930" s="432"/>
      <c r="GU930" s="432"/>
      <c r="GV930" s="432"/>
      <c r="GW930" s="432"/>
      <c r="GX930" s="432"/>
    </row>
    <row r="932" spans="12:206" s="4" customFormat="1">
      <c r="L932" s="37"/>
      <c r="Q932" s="432"/>
      <c r="R932" s="432"/>
      <c r="S932" s="432"/>
      <c r="T932" s="432"/>
      <c r="U932" s="432"/>
      <c r="V932" s="432"/>
      <c r="W932" s="432"/>
      <c r="X932" s="432"/>
      <c r="Y932" s="432"/>
      <c r="Z932" s="432"/>
      <c r="AA932" s="432"/>
      <c r="AB932" s="432"/>
      <c r="AC932" s="432"/>
      <c r="AD932" s="432"/>
      <c r="AE932" s="432"/>
      <c r="AF932" s="432"/>
      <c r="AG932" s="432"/>
      <c r="AH932" s="432"/>
      <c r="AI932" s="432"/>
      <c r="AJ932" s="432"/>
      <c r="AK932" s="432"/>
      <c r="AL932" s="432"/>
      <c r="AM932" s="432"/>
      <c r="AN932" s="432"/>
      <c r="AO932" s="432"/>
      <c r="AP932" s="432"/>
      <c r="AQ932" s="432"/>
      <c r="AR932" s="432"/>
      <c r="AS932" s="432"/>
      <c r="AT932" s="432"/>
      <c r="AU932" s="432"/>
      <c r="AV932" s="432"/>
      <c r="AW932" s="432"/>
      <c r="AX932" s="432"/>
      <c r="AY932" s="432"/>
      <c r="AZ932" s="432"/>
      <c r="BA932" s="432"/>
      <c r="BB932" s="432"/>
      <c r="BC932" s="432"/>
      <c r="BD932" s="432"/>
      <c r="BE932" s="432"/>
      <c r="BF932" s="432"/>
      <c r="BG932" s="432"/>
      <c r="BH932" s="432"/>
      <c r="BI932" s="432"/>
      <c r="BJ932" s="432"/>
      <c r="BK932" s="432"/>
      <c r="BL932" s="432"/>
      <c r="BM932" s="432"/>
      <c r="BN932" s="432"/>
      <c r="BO932" s="432"/>
      <c r="BP932" s="432"/>
      <c r="BQ932" s="432"/>
      <c r="BR932" s="432"/>
      <c r="BS932" s="432"/>
      <c r="BT932" s="432"/>
      <c r="BU932" s="432"/>
      <c r="BV932" s="432"/>
      <c r="BW932" s="432"/>
      <c r="BX932" s="432"/>
      <c r="BY932" s="432"/>
      <c r="BZ932" s="432"/>
      <c r="CA932" s="432"/>
      <c r="CB932" s="432"/>
      <c r="CC932" s="432"/>
      <c r="CD932" s="432"/>
      <c r="CE932" s="432"/>
      <c r="CF932" s="432"/>
      <c r="CG932" s="432"/>
      <c r="CH932" s="432"/>
      <c r="CI932" s="432"/>
      <c r="CJ932" s="432"/>
      <c r="CK932" s="432"/>
      <c r="CL932" s="432"/>
      <c r="CM932" s="432"/>
      <c r="CN932" s="432"/>
      <c r="CO932" s="432"/>
      <c r="CP932" s="432"/>
      <c r="CQ932" s="432"/>
      <c r="CR932" s="432"/>
      <c r="CS932" s="432"/>
      <c r="CT932" s="432"/>
      <c r="CU932" s="432"/>
      <c r="CV932" s="432"/>
      <c r="CW932" s="432"/>
      <c r="CX932" s="432"/>
      <c r="CY932" s="432"/>
      <c r="CZ932" s="432"/>
      <c r="DA932" s="432"/>
      <c r="DB932" s="432"/>
      <c r="DC932" s="432"/>
      <c r="DD932" s="432"/>
      <c r="DE932" s="432"/>
      <c r="DF932" s="432"/>
      <c r="DG932" s="432"/>
      <c r="DH932" s="432"/>
      <c r="DI932" s="432"/>
      <c r="DJ932" s="432"/>
      <c r="DK932" s="432"/>
      <c r="DL932" s="432"/>
      <c r="DM932" s="432"/>
      <c r="DN932" s="432"/>
      <c r="DO932" s="432"/>
      <c r="DP932" s="432"/>
      <c r="DQ932" s="432"/>
      <c r="DR932" s="432"/>
      <c r="DS932" s="432"/>
      <c r="DT932" s="432"/>
      <c r="DU932" s="432"/>
      <c r="DV932" s="432"/>
      <c r="DW932" s="432"/>
      <c r="DX932" s="432"/>
      <c r="DY932" s="432"/>
      <c r="DZ932" s="432"/>
      <c r="EA932" s="432"/>
      <c r="EB932" s="432"/>
      <c r="EC932" s="432"/>
      <c r="ED932" s="432"/>
      <c r="EE932" s="432"/>
      <c r="EF932" s="432"/>
      <c r="EG932" s="432"/>
      <c r="EH932" s="432"/>
      <c r="EI932" s="432"/>
      <c r="EJ932" s="432"/>
      <c r="EK932" s="432"/>
      <c r="EL932" s="432"/>
      <c r="EM932" s="432"/>
      <c r="EN932" s="432"/>
      <c r="EO932" s="432"/>
      <c r="EP932" s="432"/>
      <c r="EQ932" s="432"/>
      <c r="ER932" s="432"/>
      <c r="ES932" s="432"/>
      <c r="ET932" s="432"/>
      <c r="EU932" s="432"/>
      <c r="EV932" s="432"/>
      <c r="EW932" s="432"/>
      <c r="EX932" s="432"/>
      <c r="EY932" s="432"/>
      <c r="EZ932" s="432"/>
      <c r="FA932" s="432"/>
      <c r="FB932" s="432"/>
      <c r="FC932" s="432"/>
      <c r="FD932" s="432"/>
      <c r="FE932" s="432"/>
      <c r="FF932" s="432"/>
      <c r="FG932" s="432"/>
      <c r="FH932" s="432"/>
      <c r="FI932" s="432"/>
      <c r="FJ932" s="432"/>
      <c r="FK932" s="432"/>
      <c r="FL932" s="432"/>
      <c r="FM932" s="432"/>
      <c r="FN932" s="432"/>
      <c r="FO932" s="432"/>
      <c r="FP932" s="432"/>
      <c r="FQ932" s="432"/>
      <c r="FR932" s="432"/>
      <c r="FS932" s="432"/>
      <c r="FT932" s="432"/>
      <c r="FU932" s="432"/>
      <c r="FV932" s="432"/>
      <c r="FW932" s="432"/>
      <c r="FX932" s="432"/>
      <c r="FY932" s="432"/>
      <c r="FZ932" s="432"/>
      <c r="GA932" s="432"/>
      <c r="GB932" s="432"/>
      <c r="GC932" s="432"/>
      <c r="GD932" s="432"/>
      <c r="GE932" s="432"/>
      <c r="GF932" s="432"/>
      <c r="GG932" s="432"/>
      <c r="GH932" s="432"/>
      <c r="GI932" s="432"/>
      <c r="GJ932" s="432"/>
      <c r="GK932" s="432"/>
      <c r="GL932" s="432"/>
      <c r="GM932" s="432"/>
      <c r="GN932" s="432"/>
      <c r="GO932" s="432"/>
      <c r="GP932" s="432"/>
      <c r="GQ932" s="432"/>
      <c r="GR932" s="432"/>
      <c r="GS932" s="432"/>
      <c r="GT932" s="432"/>
      <c r="GU932" s="432"/>
      <c r="GV932" s="432"/>
      <c r="GW932" s="432"/>
      <c r="GX932" s="432"/>
    </row>
    <row r="934" spans="12:206" s="4" customFormat="1">
      <c r="L934" s="37"/>
      <c r="Q934" s="432"/>
      <c r="R934" s="432"/>
      <c r="S934" s="432"/>
      <c r="T934" s="432"/>
      <c r="U934" s="432"/>
      <c r="V934" s="432"/>
      <c r="W934" s="432"/>
      <c r="X934" s="432"/>
      <c r="Y934" s="432"/>
      <c r="Z934" s="432"/>
      <c r="AA934" s="432"/>
      <c r="AB934" s="432"/>
      <c r="AC934" s="432"/>
      <c r="AD934" s="432"/>
      <c r="AE934" s="432"/>
      <c r="AF934" s="432"/>
      <c r="AG934" s="432"/>
      <c r="AH934" s="432"/>
      <c r="AI934" s="432"/>
      <c r="AJ934" s="432"/>
      <c r="AK934" s="432"/>
      <c r="AL934" s="432"/>
      <c r="AM934" s="432"/>
      <c r="AN934" s="432"/>
      <c r="AO934" s="432"/>
      <c r="AP934" s="432"/>
      <c r="AQ934" s="432"/>
      <c r="AR934" s="432"/>
      <c r="AS934" s="432"/>
      <c r="AT934" s="432"/>
      <c r="AU934" s="432"/>
      <c r="AV934" s="432"/>
      <c r="AW934" s="432"/>
      <c r="AX934" s="432"/>
      <c r="AY934" s="432"/>
      <c r="AZ934" s="432"/>
      <c r="BA934" s="432"/>
      <c r="BB934" s="432"/>
      <c r="BC934" s="432"/>
      <c r="BD934" s="432"/>
      <c r="BE934" s="432"/>
      <c r="BF934" s="432"/>
      <c r="BG934" s="432"/>
      <c r="BH934" s="432"/>
      <c r="BI934" s="432"/>
      <c r="BJ934" s="432"/>
      <c r="BK934" s="432"/>
      <c r="BL934" s="432"/>
      <c r="BM934" s="432"/>
      <c r="BN934" s="432"/>
      <c r="BO934" s="432"/>
      <c r="BP934" s="432"/>
      <c r="BQ934" s="432"/>
      <c r="BR934" s="432"/>
      <c r="BS934" s="432"/>
      <c r="BT934" s="432"/>
      <c r="BU934" s="432"/>
      <c r="BV934" s="432"/>
      <c r="BW934" s="432"/>
      <c r="BX934" s="432"/>
      <c r="BY934" s="432"/>
      <c r="BZ934" s="432"/>
      <c r="CA934" s="432"/>
      <c r="CB934" s="432"/>
      <c r="CC934" s="432"/>
      <c r="CD934" s="432"/>
      <c r="CE934" s="432"/>
      <c r="CF934" s="432"/>
      <c r="CG934" s="432"/>
      <c r="CH934" s="432"/>
      <c r="CI934" s="432"/>
      <c r="CJ934" s="432"/>
      <c r="CK934" s="432"/>
      <c r="CL934" s="432"/>
      <c r="CM934" s="432"/>
      <c r="CN934" s="432"/>
      <c r="CO934" s="432"/>
      <c r="CP934" s="432"/>
      <c r="CQ934" s="432"/>
      <c r="CR934" s="432"/>
      <c r="CS934" s="432"/>
      <c r="CT934" s="432"/>
      <c r="CU934" s="432"/>
      <c r="CV934" s="432"/>
      <c r="CW934" s="432"/>
      <c r="CX934" s="432"/>
      <c r="CY934" s="432"/>
      <c r="CZ934" s="432"/>
      <c r="DA934" s="432"/>
      <c r="DB934" s="432"/>
      <c r="DC934" s="432"/>
      <c r="DD934" s="432"/>
      <c r="DE934" s="432"/>
      <c r="DF934" s="432"/>
      <c r="DG934" s="432"/>
      <c r="DH934" s="432"/>
      <c r="DI934" s="432"/>
      <c r="DJ934" s="432"/>
      <c r="DK934" s="432"/>
      <c r="DL934" s="432"/>
      <c r="DM934" s="432"/>
      <c r="DN934" s="432"/>
      <c r="DO934" s="432"/>
      <c r="DP934" s="432"/>
      <c r="DQ934" s="432"/>
      <c r="DR934" s="432"/>
      <c r="DS934" s="432"/>
      <c r="DT934" s="432"/>
      <c r="DU934" s="432"/>
      <c r="DV934" s="432"/>
      <c r="DW934" s="432"/>
      <c r="DX934" s="432"/>
      <c r="DY934" s="432"/>
      <c r="DZ934" s="432"/>
      <c r="EA934" s="432"/>
      <c r="EB934" s="432"/>
      <c r="EC934" s="432"/>
      <c r="ED934" s="432"/>
      <c r="EE934" s="432"/>
      <c r="EF934" s="432"/>
      <c r="EG934" s="432"/>
      <c r="EH934" s="432"/>
      <c r="EI934" s="432"/>
      <c r="EJ934" s="432"/>
      <c r="EK934" s="432"/>
      <c r="EL934" s="432"/>
      <c r="EM934" s="432"/>
      <c r="EN934" s="432"/>
      <c r="EO934" s="432"/>
      <c r="EP934" s="432"/>
      <c r="EQ934" s="432"/>
      <c r="ER934" s="432"/>
      <c r="ES934" s="432"/>
      <c r="ET934" s="432"/>
      <c r="EU934" s="432"/>
      <c r="EV934" s="432"/>
      <c r="EW934" s="432"/>
      <c r="EX934" s="432"/>
      <c r="EY934" s="432"/>
      <c r="EZ934" s="432"/>
      <c r="FA934" s="432"/>
      <c r="FB934" s="432"/>
      <c r="FC934" s="432"/>
      <c r="FD934" s="432"/>
      <c r="FE934" s="432"/>
      <c r="FF934" s="432"/>
      <c r="FG934" s="432"/>
      <c r="FH934" s="432"/>
      <c r="FI934" s="432"/>
      <c r="FJ934" s="432"/>
      <c r="FK934" s="432"/>
      <c r="FL934" s="432"/>
      <c r="FM934" s="432"/>
      <c r="FN934" s="432"/>
      <c r="FO934" s="432"/>
      <c r="FP934" s="432"/>
      <c r="FQ934" s="432"/>
      <c r="FR934" s="432"/>
      <c r="FS934" s="432"/>
      <c r="FT934" s="432"/>
      <c r="FU934" s="432"/>
      <c r="FV934" s="432"/>
      <c r="FW934" s="432"/>
      <c r="FX934" s="432"/>
      <c r="FY934" s="432"/>
      <c r="FZ934" s="432"/>
      <c r="GA934" s="432"/>
      <c r="GB934" s="432"/>
      <c r="GC934" s="432"/>
      <c r="GD934" s="432"/>
      <c r="GE934" s="432"/>
      <c r="GF934" s="432"/>
      <c r="GG934" s="432"/>
      <c r="GH934" s="432"/>
      <c r="GI934" s="432"/>
      <c r="GJ934" s="432"/>
      <c r="GK934" s="432"/>
      <c r="GL934" s="432"/>
      <c r="GM934" s="432"/>
      <c r="GN934" s="432"/>
      <c r="GO934" s="432"/>
      <c r="GP934" s="432"/>
      <c r="GQ934" s="432"/>
      <c r="GR934" s="432"/>
      <c r="GS934" s="432"/>
      <c r="GT934" s="432"/>
      <c r="GU934" s="432"/>
      <c r="GV934" s="432"/>
      <c r="GW934" s="432"/>
      <c r="GX934" s="432"/>
    </row>
    <row r="936" spans="12:206" s="4" customFormat="1">
      <c r="L936" s="37"/>
      <c r="Q936" s="432"/>
      <c r="R936" s="432"/>
      <c r="S936" s="432"/>
      <c r="T936" s="432"/>
      <c r="U936" s="432"/>
      <c r="V936" s="432"/>
      <c r="W936" s="432"/>
      <c r="X936" s="432"/>
      <c r="Y936" s="432"/>
      <c r="Z936" s="432"/>
      <c r="AA936" s="432"/>
      <c r="AB936" s="432"/>
      <c r="AC936" s="432"/>
      <c r="AD936" s="432"/>
      <c r="AE936" s="432"/>
      <c r="AF936" s="432"/>
      <c r="AG936" s="432"/>
      <c r="AH936" s="432"/>
      <c r="AI936" s="432"/>
      <c r="AJ936" s="432"/>
      <c r="AK936" s="432"/>
      <c r="AL936" s="432"/>
      <c r="AM936" s="432"/>
      <c r="AN936" s="432"/>
      <c r="AO936" s="432"/>
      <c r="AP936" s="432"/>
      <c r="AQ936" s="432"/>
      <c r="AR936" s="432"/>
      <c r="AS936" s="432"/>
      <c r="AT936" s="432"/>
      <c r="AU936" s="432"/>
      <c r="AV936" s="432"/>
      <c r="AW936" s="432"/>
      <c r="AX936" s="432"/>
      <c r="AY936" s="432"/>
      <c r="AZ936" s="432"/>
      <c r="BA936" s="432"/>
      <c r="BB936" s="432"/>
      <c r="BC936" s="432"/>
      <c r="BD936" s="432"/>
      <c r="BE936" s="432"/>
      <c r="BF936" s="432"/>
      <c r="BG936" s="432"/>
      <c r="BH936" s="432"/>
      <c r="BI936" s="432"/>
      <c r="BJ936" s="432"/>
      <c r="BK936" s="432"/>
      <c r="BL936" s="432"/>
      <c r="BM936" s="432"/>
      <c r="BN936" s="432"/>
      <c r="BO936" s="432"/>
      <c r="BP936" s="432"/>
      <c r="BQ936" s="432"/>
      <c r="BR936" s="432"/>
      <c r="BS936" s="432"/>
      <c r="BT936" s="432"/>
      <c r="BU936" s="432"/>
      <c r="BV936" s="432"/>
      <c r="BW936" s="432"/>
      <c r="BX936" s="432"/>
      <c r="BY936" s="432"/>
      <c r="BZ936" s="432"/>
      <c r="CA936" s="432"/>
      <c r="CB936" s="432"/>
      <c r="CC936" s="432"/>
      <c r="CD936" s="432"/>
      <c r="CE936" s="432"/>
      <c r="CF936" s="432"/>
      <c r="CG936" s="432"/>
      <c r="CH936" s="432"/>
      <c r="CI936" s="432"/>
      <c r="CJ936" s="432"/>
      <c r="CK936" s="432"/>
      <c r="CL936" s="432"/>
      <c r="CM936" s="432"/>
      <c r="CN936" s="432"/>
      <c r="CO936" s="432"/>
      <c r="CP936" s="432"/>
      <c r="CQ936" s="432"/>
      <c r="CR936" s="432"/>
      <c r="CS936" s="432"/>
      <c r="CT936" s="432"/>
      <c r="CU936" s="432"/>
      <c r="CV936" s="432"/>
      <c r="CW936" s="432"/>
      <c r="CX936" s="432"/>
      <c r="CY936" s="432"/>
      <c r="CZ936" s="432"/>
      <c r="DA936" s="432"/>
      <c r="DB936" s="432"/>
      <c r="DC936" s="432"/>
      <c r="DD936" s="432"/>
      <c r="DE936" s="432"/>
      <c r="DF936" s="432"/>
      <c r="DG936" s="432"/>
      <c r="DH936" s="432"/>
      <c r="DI936" s="432"/>
      <c r="DJ936" s="432"/>
      <c r="DK936" s="432"/>
      <c r="DL936" s="432"/>
      <c r="DM936" s="432"/>
      <c r="DN936" s="432"/>
      <c r="DO936" s="432"/>
      <c r="DP936" s="432"/>
      <c r="DQ936" s="432"/>
      <c r="DR936" s="432"/>
      <c r="DS936" s="432"/>
      <c r="DT936" s="432"/>
      <c r="DU936" s="432"/>
      <c r="DV936" s="432"/>
      <c r="DW936" s="432"/>
      <c r="DX936" s="432"/>
      <c r="DY936" s="432"/>
      <c r="DZ936" s="432"/>
      <c r="EA936" s="432"/>
      <c r="EB936" s="432"/>
      <c r="EC936" s="432"/>
      <c r="ED936" s="432"/>
      <c r="EE936" s="432"/>
      <c r="EF936" s="432"/>
      <c r="EG936" s="432"/>
      <c r="EH936" s="432"/>
      <c r="EI936" s="432"/>
      <c r="EJ936" s="432"/>
      <c r="EK936" s="432"/>
      <c r="EL936" s="432"/>
      <c r="EM936" s="432"/>
      <c r="EN936" s="432"/>
      <c r="EO936" s="432"/>
      <c r="EP936" s="432"/>
      <c r="EQ936" s="432"/>
      <c r="ER936" s="432"/>
      <c r="ES936" s="432"/>
      <c r="ET936" s="432"/>
      <c r="EU936" s="432"/>
      <c r="EV936" s="432"/>
      <c r="EW936" s="432"/>
      <c r="EX936" s="432"/>
      <c r="EY936" s="432"/>
      <c r="EZ936" s="432"/>
      <c r="FA936" s="432"/>
      <c r="FB936" s="432"/>
      <c r="FC936" s="432"/>
      <c r="FD936" s="432"/>
      <c r="FE936" s="432"/>
      <c r="FF936" s="432"/>
      <c r="FG936" s="432"/>
      <c r="FH936" s="432"/>
      <c r="FI936" s="432"/>
      <c r="FJ936" s="432"/>
      <c r="FK936" s="432"/>
      <c r="FL936" s="432"/>
      <c r="FM936" s="432"/>
      <c r="FN936" s="432"/>
      <c r="FO936" s="432"/>
      <c r="FP936" s="432"/>
      <c r="FQ936" s="432"/>
      <c r="FR936" s="432"/>
      <c r="FS936" s="432"/>
      <c r="FT936" s="432"/>
      <c r="FU936" s="432"/>
      <c r="FV936" s="432"/>
      <c r="FW936" s="432"/>
      <c r="FX936" s="432"/>
      <c r="FY936" s="432"/>
      <c r="FZ936" s="432"/>
      <c r="GA936" s="432"/>
      <c r="GB936" s="432"/>
      <c r="GC936" s="432"/>
      <c r="GD936" s="432"/>
      <c r="GE936" s="432"/>
      <c r="GF936" s="432"/>
      <c r="GG936" s="432"/>
      <c r="GH936" s="432"/>
      <c r="GI936" s="432"/>
      <c r="GJ936" s="432"/>
      <c r="GK936" s="432"/>
      <c r="GL936" s="432"/>
      <c r="GM936" s="432"/>
      <c r="GN936" s="432"/>
      <c r="GO936" s="432"/>
      <c r="GP936" s="432"/>
      <c r="GQ936" s="432"/>
      <c r="GR936" s="432"/>
      <c r="GS936" s="432"/>
      <c r="GT936" s="432"/>
      <c r="GU936" s="432"/>
      <c r="GV936" s="432"/>
      <c r="GW936" s="432"/>
      <c r="GX936" s="432"/>
    </row>
    <row r="938" spans="12:206" s="4" customFormat="1">
      <c r="L938" s="37"/>
      <c r="Q938" s="432"/>
      <c r="R938" s="432"/>
      <c r="S938" s="432"/>
      <c r="T938" s="432"/>
      <c r="U938" s="432"/>
      <c r="V938" s="432"/>
      <c r="W938" s="432"/>
      <c r="X938" s="432"/>
      <c r="Y938" s="432"/>
      <c r="Z938" s="432"/>
      <c r="AA938" s="432"/>
      <c r="AB938" s="432"/>
      <c r="AC938" s="432"/>
      <c r="AD938" s="432"/>
      <c r="AE938" s="432"/>
      <c r="AF938" s="432"/>
      <c r="AG938" s="432"/>
      <c r="AH938" s="432"/>
      <c r="AI938" s="432"/>
      <c r="AJ938" s="432"/>
      <c r="AK938" s="432"/>
      <c r="AL938" s="432"/>
      <c r="AM938" s="432"/>
      <c r="AN938" s="432"/>
      <c r="AO938" s="432"/>
      <c r="AP938" s="432"/>
      <c r="AQ938" s="432"/>
      <c r="AR938" s="432"/>
      <c r="AS938" s="432"/>
      <c r="AT938" s="432"/>
      <c r="AU938" s="432"/>
      <c r="AV938" s="432"/>
      <c r="AW938" s="432"/>
      <c r="AX938" s="432"/>
      <c r="AY938" s="432"/>
      <c r="AZ938" s="432"/>
      <c r="BA938" s="432"/>
      <c r="BB938" s="432"/>
      <c r="BC938" s="432"/>
      <c r="BD938" s="432"/>
      <c r="BE938" s="432"/>
      <c r="BF938" s="432"/>
      <c r="BG938" s="432"/>
      <c r="BH938" s="432"/>
      <c r="BI938" s="432"/>
      <c r="BJ938" s="432"/>
      <c r="BK938" s="432"/>
      <c r="BL938" s="432"/>
      <c r="BM938" s="432"/>
      <c r="BN938" s="432"/>
      <c r="BO938" s="432"/>
      <c r="BP938" s="432"/>
      <c r="BQ938" s="432"/>
      <c r="BR938" s="432"/>
      <c r="BS938" s="432"/>
      <c r="BT938" s="432"/>
      <c r="BU938" s="432"/>
      <c r="BV938" s="432"/>
      <c r="BW938" s="432"/>
      <c r="BX938" s="432"/>
      <c r="BY938" s="432"/>
      <c r="BZ938" s="432"/>
      <c r="CA938" s="432"/>
      <c r="CB938" s="432"/>
      <c r="CC938" s="432"/>
      <c r="CD938" s="432"/>
      <c r="CE938" s="432"/>
      <c r="CF938" s="432"/>
      <c r="CG938" s="432"/>
      <c r="CH938" s="432"/>
      <c r="CI938" s="432"/>
      <c r="CJ938" s="432"/>
      <c r="CK938" s="432"/>
      <c r="CL938" s="432"/>
      <c r="CM938" s="432"/>
      <c r="CN938" s="432"/>
      <c r="CO938" s="432"/>
      <c r="CP938" s="432"/>
      <c r="CQ938" s="432"/>
      <c r="CR938" s="432"/>
      <c r="CS938" s="432"/>
      <c r="CT938" s="432"/>
      <c r="CU938" s="432"/>
      <c r="CV938" s="432"/>
      <c r="CW938" s="432"/>
      <c r="CX938" s="432"/>
      <c r="CY938" s="432"/>
      <c r="CZ938" s="432"/>
      <c r="DA938" s="432"/>
      <c r="DB938" s="432"/>
      <c r="DC938" s="432"/>
      <c r="DD938" s="432"/>
      <c r="DE938" s="432"/>
      <c r="DF938" s="432"/>
      <c r="DG938" s="432"/>
      <c r="DH938" s="432"/>
      <c r="DI938" s="432"/>
      <c r="DJ938" s="432"/>
      <c r="DK938" s="432"/>
      <c r="DL938" s="432"/>
      <c r="DM938" s="432"/>
      <c r="DN938" s="432"/>
      <c r="DO938" s="432"/>
      <c r="DP938" s="432"/>
      <c r="DQ938" s="432"/>
      <c r="DR938" s="432"/>
      <c r="DS938" s="432"/>
      <c r="DT938" s="432"/>
      <c r="DU938" s="432"/>
      <c r="DV938" s="432"/>
      <c r="DW938" s="432"/>
      <c r="DX938" s="432"/>
      <c r="DY938" s="432"/>
      <c r="DZ938" s="432"/>
      <c r="EA938" s="432"/>
      <c r="EB938" s="432"/>
      <c r="EC938" s="432"/>
      <c r="ED938" s="432"/>
      <c r="EE938" s="432"/>
      <c r="EF938" s="432"/>
      <c r="EG938" s="432"/>
      <c r="EH938" s="432"/>
      <c r="EI938" s="432"/>
      <c r="EJ938" s="432"/>
      <c r="EK938" s="432"/>
      <c r="EL938" s="432"/>
      <c r="EM938" s="432"/>
      <c r="EN938" s="432"/>
      <c r="EO938" s="432"/>
      <c r="EP938" s="432"/>
      <c r="EQ938" s="432"/>
      <c r="ER938" s="432"/>
      <c r="ES938" s="432"/>
      <c r="ET938" s="432"/>
      <c r="EU938" s="432"/>
      <c r="EV938" s="432"/>
      <c r="EW938" s="432"/>
      <c r="EX938" s="432"/>
      <c r="EY938" s="432"/>
      <c r="EZ938" s="432"/>
      <c r="FA938" s="432"/>
      <c r="FB938" s="432"/>
      <c r="FC938" s="432"/>
      <c r="FD938" s="432"/>
      <c r="FE938" s="432"/>
      <c r="FF938" s="432"/>
      <c r="FG938" s="432"/>
      <c r="FH938" s="432"/>
      <c r="FI938" s="432"/>
      <c r="FJ938" s="432"/>
      <c r="FK938" s="432"/>
      <c r="FL938" s="432"/>
      <c r="FM938" s="432"/>
      <c r="FN938" s="432"/>
      <c r="FO938" s="432"/>
      <c r="FP938" s="432"/>
      <c r="FQ938" s="432"/>
      <c r="FR938" s="432"/>
      <c r="FS938" s="432"/>
      <c r="FT938" s="432"/>
      <c r="FU938" s="432"/>
      <c r="FV938" s="432"/>
      <c r="FW938" s="432"/>
      <c r="FX938" s="432"/>
      <c r="FY938" s="432"/>
      <c r="FZ938" s="432"/>
      <c r="GA938" s="432"/>
      <c r="GB938" s="432"/>
      <c r="GC938" s="432"/>
      <c r="GD938" s="432"/>
      <c r="GE938" s="432"/>
      <c r="GF938" s="432"/>
      <c r="GG938" s="432"/>
      <c r="GH938" s="432"/>
      <c r="GI938" s="432"/>
      <c r="GJ938" s="432"/>
      <c r="GK938" s="432"/>
      <c r="GL938" s="432"/>
      <c r="GM938" s="432"/>
      <c r="GN938" s="432"/>
      <c r="GO938" s="432"/>
      <c r="GP938" s="432"/>
      <c r="GQ938" s="432"/>
      <c r="GR938" s="432"/>
      <c r="GS938" s="432"/>
      <c r="GT938" s="432"/>
      <c r="GU938" s="432"/>
      <c r="GV938" s="432"/>
      <c r="GW938" s="432"/>
      <c r="GX938" s="432"/>
    </row>
    <row r="939" spans="12:206" s="4" customFormat="1">
      <c r="L939" s="37"/>
      <c r="Q939" s="432"/>
      <c r="R939" s="432"/>
      <c r="S939" s="432"/>
      <c r="T939" s="432"/>
      <c r="U939" s="432"/>
      <c r="V939" s="432"/>
      <c r="W939" s="432"/>
      <c r="X939" s="432"/>
      <c r="Y939" s="432"/>
      <c r="Z939" s="432"/>
      <c r="AA939" s="432"/>
      <c r="AB939" s="432"/>
      <c r="AC939" s="432"/>
      <c r="AD939" s="432"/>
      <c r="AE939" s="432"/>
      <c r="AF939" s="432"/>
      <c r="AG939" s="432"/>
      <c r="AH939" s="432"/>
      <c r="AI939" s="432"/>
      <c r="AJ939" s="432"/>
      <c r="AK939" s="432"/>
      <c r="AL939" s="432"/>
      <c r="AM939" s="432"/>
      <c r="AN939" s="432"/>
      <c r="AO939" s="432"/>
      <c r="AP939" s="432"/>
      <c r="AQ939" s="432"/>
      <c r="AR939" s="432"/>
      <c r="AS939" s="432"/>
      <c r="AT939" s="432"/>
      <c r="AU939" s="432"/>
      <c r="AV939" s="432"/>
      <c r="AW939" s="432"/>
      <c r="AX939" s="432"/>
      <c r="AY939" s="432"/>
      <c r="AZ939" s="432"/>
      <c r="BA939" s="432"/>
      <c r="BB939" s="432"/>
      <c r="BC939" s="432"/>
      <c r="BD939" s="432"/>
      <c r="BE939" s="432"/>
      <c r="BF939" s="432"/>
      <c r="BG939" s="432"/>
      <c r="BH939" s="432"/>
      <c r="BI939" s="432"/>
      <c r="BJ939" s="432"/>
      <c r="BK939" s="432"/>
      <c r="BL939" s="432"/>
      <c r="BM939" s="432"/>
      <c r="BN939" s="432"/>
      <c r="BO939" s="432"/>
      <c r="BP939" s="432"/>
      <c r="BQ939" s="432"/>
      <c r="BR939" s="432"/>
      <c r="BS939" s="432"/>
      <c r="BT939" s="432"/>
      <c r="BU939" s="432"/>
      <c r="BV939" s="432"/>
      <c r="BW939" s="432"/>
      <c r="BX939" s="432"/>
      <c r="BY939" s="432"/>
      <c r="BZ939" s="432"/>
      <c r="CA939" s="432"/>
      <c r="CB939" s="432"/>
      <c r="CC939" s="432"/>
      <c r="CD939" s="432"/>
      <c r="CE939" s="432"/>
      <c r="CF939" s="432"/>
      <c r="CG939" s="432"/>
      <c r="CH939" s="432"/>
      <c r="CI939" s="432"/>
      <c r="CJ939" s="432"/>
      <c r="CK939" s="432"/>
      <c r="CL939" s="432"/>
      <c r="CM939" s="432"/>
      <c r="CN939" s="432"/>
      <c r="CO939" s="432"/>
      <c r="CP939" s="432"/>
      <c r="CQ939" s="432"/>
      <c r="CR939" s="432"/>
      <c r="CS939" s="432"/>
      <c r="CT939" s="432"/>
      <c r="CU939" s="432"/>
      <c r="CV939" s="432"/>
      <c r="CW939" s="432"/>
      <c r="CX939" s="432"/>
      <c r="CY939" s="432"/>
      <c r="CZ939" s="432"/>
      <c r="DA939" s="432"/>
      <c r="DB939" s="432"/>
      <c r="DC939" s="432"/>
      <c r="DD939" s="432"/>
      <c r="DE939" s="432"/>
      <c r="DF939" s="432"/>
      <c r="DG939" s="432"/>
      <c r="DH939" s="432"/>
      <c r="DI939" s="432"/>
      <c r="DJ939" s="432"/>
      <c r="DK939" s="432"/>
      <c r="DL939" s="432"/>
      <c r="DM939" s="432"/>
      <c r="DN939" s="432"/>
      <c r="DO939" s="432"/>
      <c r="DP939" s="432"/>
      <c r="DQ939" s="432"/>
      <c r="DR939" s="432"/>
      <c r="DS939" s="432"/>
      <c r="DT939" s="432"/>
      <c r="DU939" s="432"/>
      <c r="DV939" s="432"/>
      <c r="DW939" s="432"/>
      <c r="DX939" s="432"/>
      <c r="DY939" s="432"/>
      <c r="DZ939" s="432"/>
      <c r="EA939" s="432"/>
      <c r="EB939" s="432"/>
      <c r="EC939" s="432"/>
      <c r="ED939" s="432"/>
      <c r="EE939" s="432"/>
      <c r="EF939" s="432"/>
      <c r="EG939" s="432"/>
      <c r="EH939" s="432"/>
      <c r="EI939" s="432"/>
      <c r="EJ939" s="432"/>
      <c r="EK939" s="432"/>
      <c r="EL939" s="432"/>
      <c r="EM939" s="432"/>
      <c r="EN939" s="432"/>
      <c r="EO939" s="432"/>
      <c r="EP939" s="432"/>
      <c r="EQ939" s="432"/>
      <c r="ER939" s="432"/>
      <c r="ES939" s="432"/>
      <c r="ET939" s="432"/>
      <c r="EU939" s="432"/>
      <c r="EV939" s="432"/>
      <c r="EW939" s="432"/>
      <c r="EX939" s="432"/>
      <c r="EY939" s="432"/>
      <c r="EZ939" s="432"/>
      <c r="FA939" s="432"/>
      <c r="FB939" s="432"/>
      <c r="FC939" s="432"/>
      <c r="FD939" s="432"/>
      <c r="FE939" s="432"/>
      <c r="FF939" s="432"/>
      <c r="FG939" s="432"/>
      <c r="FH939" s="432"/>
      <c r="FI939" s="432"/>
      <c r="FJ939" s="432"/>
      <c r="FK939" s="432"/>
      <c r="FL939" s="432"/>
      <c r="FM939" s="432"/>
      <c r="FN939" s="432"/>
      <c r="FO939" s="432"/>
      <c r="FP939" s="432"/>
      <c r="FQ939" s="432"/>
      <c r="FR939" s="432"/>
      <c r="FS939" s="432"/>
      <c r="FT939" s="432"/>
      <c r="FU939" s="432"/>
      <c r="FV939" s="432"/>
      <c r="FW939" s="432"/>
      <c r="FX939" s="432"/>
      <c r="FY939" s="432"/>
      <c r="FZ939" s="432"/>
      <c r="GA939" s="432"/>
      <c r="GB939" s="432"/>
      <c r="GC939" s="432"/>
      <c r="GD939" s="432"/>
      <c r="GE939" s="432"/>
      <c r="GF939" s="432"/>
      <c r="GG939" s="432"/>
      <c r="GH939" s="432"/>
      <c r="GI939" s="432"/>
      <c r="GJ939" s="432"/>
      <c r="GK939" s="432"/>
      <c r="GL939" s="432"/>
      <c r="GM939" s="432"/>
      <c r="GN939" s="432"/>
      <c r="GO939" s="432"/>
      <c r="GP939" s="432"/>
      <c r="GQ939" s="432"/>
      <c r="GR939" s="432"/>
      <c r="GS939" s="432"/>
      <c r="GT939" s="432"/>
      <c r="GU939" s="432"/>
      <c r="GV939" s="432"/>
      <c r="GW939" s="432"/>
      <c r="GX939" s="432"/>
    </row>
    <row r="940" spans="12:206" s="4" customFormat="1">
      <c r="L940" s="37"/>
      <c r="Q940" s="432"/>
      <c r="R940" s="432"/>
      <c r="S940" s="432"/>
      <c r="T940" s="432"/>
      <c r="U940" s="432"/>
      <c r="V940" s="432"/>
      <c r="W940" s="432"/>
      <c r="X940" s="432"/>
      <c r="Y940" s="432"/>
      <c r="Z940" s="432"/>
      <c r="AA940" s="432"/>
      <c r="AB940" s="432"/>
      <c r="AC940" s="432"/>
      <c r="AD940" s="432"/>
      <c r="AE940" s="432"/>
      <c r="AF940" s="432"/>
      <c r="AG940" s="432"/>
      <c r="AH940" s="432"/>
      <c r="AI940" s="432"/>
      <c r="AJ940" s="432"/>
      <c r="AK940" s="432"/>
      <c r="AL940" s="432"/>
      <c r="AM940" s="432"/>
      <c r="AN940" s="432"/>
      <c r="AO940" s="432"/>
      <c r="AP940" s="432"/>
      <c r="AQ940" s="432"/>
      <c r="AR940" s="432"/>
      <c r="AS940" s="432"/>
      <c r="AT940" s="432"/>
      <c r="AU940" s="432"/>
      <c r="AV940" s="432"/>
      <c r="AW940" s="432"/>
      <c r="AX940" s="432"/>
      <c r="AY940" s="432"/>
      <c r="AZ940" s="432"/>
      <c r="BA940" s="432"/>
      <c r="BB940" s="432"/>
      <c r="BC940" s="432"/>
      <c r="BD940" s="432"/>
      <c r="BE940" s="432"/>
      <c r="BF940" s="432"/>
      <c r="BG940" s="432"/>
      <c r="BH940" s="432"/>
      <c r="BI940" s="432"/>
      <c r="BJ940" s="432"/>
      <c r="BK940" s="432"/>
      <c r="BL940" s="432"/>
      <c r="BM940" s="432"/>
      <c r="BN940" s="432"/>
      <c r="BO940" s="432"/>
      <c r="BP940" s="432"/>
      <c r="BQ940" s="432"/>
      <c r="BR940" s="432"/>
      <c r="BS940" s="432"/>
      <c r="BT940" s="432"/>
      <c r="BU940" s="432"/>
      <c r="BV940" s="432"/>
      <c r="BW940" s="432"/>
      <c r="BX940" s="432"/>
      <c r="BY940" s="432"/>
      <c r="BZ940" s="432"/>
      <c r="CA940" s="432"/>
      <c r="CB940" s="432"/>
      <c r="CC940" s="432"/>
      <c r="CD940" s="432"/>
      <c r="CE940" s="432"/>
      <c r="CF940" s="432"/>
      <c r="CG940" s="432"/>
      <c r="CH940" s="432"/>
      <c r="CI940" s="432"/>
      <c r="CJ940" s="432"/>
      <c r="CK940" s="432"/>
      <c r="CL940" s="432"/>
      <c r="CM940" s="432"/>
      <c r="CN940" s="432"/>
      <c r="CO940" s="432"/>
      <c r="CP940" s="432"/>
      <c r="CQ940" s="432"/>
      <c r="CR940" s="432"/>
      <c r="CS940" s="432"/>
      <c r="CT940" s="432"/>
      <c r="CU940" s="432"/>
      <c r="CV940" s="432"/>
      <c r="CW940" s="432"/>
      <c r="CX940" s="432"/>
      <c r="CY940" s="432"/>
      <c r="CZ940" s="432"/>
      <c r="DA940" s="432"/>
      <c r="DB940" s="432"/>
      <c r="DC940" s="432"/>
      <c r="DD940" s="432"/>
      <c r="DE940" s="432"/>
      <c r="DF940" s="432"/>
      <c r="DG940" s="432"/>
      <c r="DH940" s="432"/>
      <c r="DI940" s="432"/>
      <c r="DJ940" s="432"/>
      <c r="DK940" s="432"/>
      <c r="DL940" s="432"/>
      <c r="DM940" s="432"/>
      <c r="DN940" s="432"/>
      <c r="DO940" s="432"/>
      <c r="DP940" s="432"/>
      <c r="DQ940" s="432"/>
      <c r="DR940" s="432"/>
      <c r="DS940" s="432"/>
      <c r="DT940" s="432"/>
      <c r="DU940" s="432"/>
      <c r="DV940" s="432"/>
      <c r="DW940" s="432"/>
      <c r="DX940" s="432"/>
      <c r="DY940" s="432"/>
      <c r="DZ940" s="432"/>
      <c r="EA940" s="432"/>
      <c r="EB940" s="432"/>
      <c r="EC940" s="432"/>
      <c r="ED940" s="432"/>
      <c r="EE940" s="432"/>
      <c r="EF940" s="432"/>
      <c r="EG940" s="432"/>
      <c r="EH940" s="432"/>
      <c r="EI940" s="432"/>
      <c r="EJ940" s="432"/>
      <c r="EK940" s="432"/>
      <c r="EL940" s="432"/>
      <c r="EM940" s="432"/>
      <c r="EN940" s="432"/>
      <c r="EO940" s="432"/>
      <c r="EP940" s="432"/>
      <c r="EQ940" s="432"/>
      <c r="ER940" s="432"/>
      <c r="ES940" s="432"/>
      <c r="ET940" s="432"/>
      <c r="EU940" s="432"/>
      <c r="EV940" s="432"/>
      <c r="EW940" s="432"/>
      <c r="EX940" s="432"/>
      <c r="EY940" s="432"/>
      <c r="EZ940" s="432"/>
      <c r="FA940" s="432"/>
      <c r="FB940" s="432"/>
      <c r="FC940" s="432"/>
      <c r="FD940" s="432"/>
      <c r="FE940" s="432"/>
      <c r="FF940" s="432"/>
      <c r="FG940" s="432"/>
      <c r="FH940" s="432"/>
      <c r="FI940" s="432"/>
      <c r="FJ940" s="432"/>
      <c r="FK940" s="432"/>
      <c r="FL940" s="432"/>
      <c r="FM940" s="432"/>
      <c r="FN940" s="432"/>
      <c r="FO940" s="432"/>
      <c r="FP940" s="432"/>
      <c r="FQ940" s="432"/>
      <c r="FR940" s="432"/>
      <c r="FS940" s="432"/>
      <c r="FT940" s="432"/>
      <c r="FU940" s="432"/>
      <c r="FV940" s="432"/>
      <c r="FW940" s="432"/>
      <c r="FX940" s="432"/>
      <c r="FY940" s="432"/>
      <c r="FZ940" s="432"/>
      <c r="GA940" s="432"/>
      <c r="GB940" s="432"/>
      <c r="GC940" s="432"/>
      <c r="GD940" s="432"/>
      <c r="GE940" s="432"/>
      <c r="GF940" s="432"/>
      <c r="GG940" s="432"/>
      <c r="GH940" s="432"/>
      <c r="GI940" s="432"/>
      <c r="GJ940" s="432"/>
      <c r="GK940" s="432"/>
      <c r="GL940" s="432"/>
      <c r="GM940" s="432"/>
      <c r="GN940" s="432"/>
      <c r="GO940" s="432"/>
      <c r="GP940" s="432"/>
      <c r="GQ940" s="432"/>
      <c r="GR940" s="432"/>
      <c r="GS940" s="432"/>
      <c r="GT940" s="432"/>
      <c r="GU940" s="432"/>
      <c r="GV940" s="432"/>
      <c r="GW940" s="432"/>
      <c r="GX940" s="432"/>
    </row>
    <row r="941" spans="12:206" s="4" customFormat="1">
      <c r="L941" s="37"/>
      <c r="Q941" s="432"/>
      <c r="R941" s="432"/>
      <c r="S941" s="432"/>
      <c r="T941" s="432"/>
      <c r="U941" s="432"/>
      <c r="V941" s="432"/>
      <c r="W941" s="432"/>
      <c r="X941" s="432"/>
      <c r="Y941" s="432"/>
      <c r="Z941" s="432"/>
      <c r="AA941" s="432"/>
      <c r="AB941" s="432"/>
      <c r="AC941" s="432"/>
      <c r="AD941" s="432"/>
      <c r="AE941" s="432"/>
      <c r="AF941" s="432"/>
      <c r="AG941" s="432"/>
      <c r="AH941" s="432"/>
      <c r="AI941" s="432"/>
      <c r="AJ941" s="432"/>
      <c r="AK941" s="432"/>
      <c r="AL941" s="432"/>
      <c r="AM941" s="432"/>
      <c r="AN941" s="432"/>
      <c r="AO941" s="432"/>
      <c r="AP941" s="432"/>
      <c r="AQ941" s="432"/>
      <c r="AR941" s="432"/>
      <c r="AS941" s="432"/>
      <c r="AT941" s="432"/>
      <c r="AU941" s="432"/>
      <c r="AV941" s="432"/>
      <c r="AW941" s="432"/>
      <c r="AX941" s="432"/>
      <c r="AY941" s="432"/>
      <c r="AZ941" s="432"/>
      <c r="BA941" s="432"/>
      <c r="BB941" s="432"/>
      <c r="BC941" s="432"/>
      <c r="BD941" s="432"/>
      <c r="BE941" s="432"/>
      <c r="BF941" s="432"/>
      <c r="BG941" s="432"/>
      <c r="BH941" s="432"/>
      <c r="BI941" s="432"/>
      <c r="BJ941" s="432"/>
      <c r="BK941" s="432"/>
      <c r="BL941" s="432"/>
      <c r="BM941" s="432"/>
      <c r="BN941" s="432"/>
      <c r="BO941" s="432"/>
      <c r="BP941" s="432"/>
      <c r="BQ941" s="432"/>
      <c r="BR941" s="432"/>
      <c r="BS941" s="432"/>
      <c r="BT941" s="432"/>
      <c r="BU941" s="432"/>
      <c r="BV941" s="432"/>
      <c r="BW941" s="432"/>
      <c r="BX941" s="432"/>
      <c r="BY941" s="432"/>
      <c r="BZ941" s="432"/>
      <c r="CA941" s="432"/>
      <c r="CB941" s="432"/>
      <c r="CC941" s="432"/>
      <c r="CD941" s="432"/>
      <c r="CE941" s="432"/>
      <c r="CF941" s="432"/>
      <c r="CG941" s="432"/>
      <c r="CH941" s="432"/>
      <c r="CI941" s="432"/>
      <c r="CJ941" s="432"/>
      <c r="CK941" s="432"/>
      <c r="CL941" s="432"/>
      <c r="CM941" s="432"/>
      <c r="CN941" s="432"/>
      <c r="CO941" s="432"/>
      <c r="CP941" s="432"/>
      <c r="CQ941" s="432"/>
      <c r="CR941" s="432"/>
      <c r="CS941" s="432"/>
      <c r="CT941" s="432"/>
      <c r="CU941" s="432"/>
      <c r="CV941" s="432"/>
      <c r="CW941" s="432"/>
      <c r="CX941" s="432"/>
      <c r="CY941" s="432"/>
      <c r="CZ941" s="432"/>
      <c r="DA941" s="432"/>
      <c r="DB941" s="432"/>
      <c r="DC941" s="432"/>
      <c r="DD941" s="432"/>
      <c r="DE941" s="432"/>
      <c r="DF941" s="432"/>
      <c r="DG941" s="432"/>
      <c r="DH941" s="432"/>
      <c r="DI941" s="432"/>
      <c r="DJ941" s="432"/>
      <c r="DK941" s="432"/>
      <c r="DL941" s="432"/>
      <c r="DM941" s="432"/>
      <c r="DN941" s="432"/>
      <c r="DO941" s="432"/>
      <c r="DP941" s="432"/>
      <c r="DQ941" s="432"/>
      <c r="DR941" s="432"/>
      <c r="DS941" s="432"/>
      <c r="DT941" s="432"/>
      <c r="DU941" s="432"/>
      <c r="DV941" s="432"/>
      <c r="DW941" s="432"/>
      <c r="DX941" s="432"/>
      <c r="DY941" s="432"/>
      <c r="DZ941" s="432"/>
      <c r="EA941" s="432"/>
      <c r="EB941" s="432"/>
      <c r="EC941" s="432"/>
      <c r="ED941" s="432"/>
      <c r="EE941" s="432"/>
      <c r="EF941" s="432"/>
      <c r="EG941" s="432"/>
      <c r="EH941" s="432"/>
      <c r="EI941" s="432"/>
      <c r="EJ941" s="432"/>
      <c r="EK941" s="432"/>
      <c r="EL941" s="432"/>
      <c r="EM941" s="432"/>
      <c r="EN941" s="432"/>
      <c r="EO941" s="432"/>
      <c r="EP941" s="432"/>
      <c r="EQ941" s="432"/>
      <c r="ER941" s="432"/>
      <c r="ES941" s="432"/>
      <c r="ET941" s="432"/>
      <c r="EU941" s="432"/>
      <c r="EV941" s="432"/>
      <c r="EW941" s="432"/>
      <c r="EX941" s="432"/>
      <c r="EY941" s="432"/>
      <c r="EZ941" s="432"/>
      <c r="FA941" s="432"/>
      <c r="FB941" s="432"/>
      <c r="FC941" s="432"/>
      <c r="FD941" s="432"/>
      <c r="FE941" s="432"/>
      <c r="FF941" s="432"/>
      <c r="FG941" s="432"/>
      <c r="FH941" s="432"/>
      <c r="FI941" s="432"/>
      <c r="FJ941" s="432"/>
      <c r="FK941" s="432"/>
      <c r="FL941" s="432"/>
      <c r="FM941" s="432"/>
      <c r="FN941" s="432"/>
      <c r="FO941" s="432"/>
      <c r="FP941" s="432"/>
      <c r="FQ941" s="432"/>
      <c r="FR941" s="432"/>
      <c r="FS941" s="432"/>
      <c r="FT941" s="432"/>
      <c r="FU941" s="432"/>
      <c r="FV941" s="432"/>
      <c r="FW941" s="432"/>
      <c r="FX941" s="432"/>
      <c r="FY941" s="432"/>
      <c r="FZ941" s="432"/>
      <c r="GA941" s="432"/>
      <c r="GB941" s="432"/>
      <c r="GC941" s="432"/>
      <c r="GD941" s="432"/>
      <c r="GE941" s="432"/>
      <c r="GF941" s="432"/>
      <c r="GG941" s="432"/>
      <c r="GH941" s="432"/>
      <c r="GI941" s="432"/>
      <c r="GJ941" s="432"/>
      <c r="GK941" s="432"/>
      <c r="GL941" s="432"/>
      <c r="GM941" s="432"/>
      <c r="GN941" s="432"/>
      <c r="GO941" s="432"/>
      <c r="GP941" s="432"/>
      <c r="GQ941" s="432"/>
      <c r="GR941" s="432"/>
      <c r="GS941" s="432"/>
      <c r="GT941" s="432"/>
      <c r="GU941" s="432"/>
      <c r="GV941" s="432"/>
      <c r="GW941" s="432"/>
      <c r="GX941" s="432"/>
    </row>
    <row r="942" spans="12:206" s="4" customFormat="1">
      <c r="L942" s="37"/>
      <c r="Q942" s="432"/>
      <c r="R942" s="432"/>
      <c r="S942" s="432"/>
      <c r="T942" s="432"/>
      <c r="U942" s="432"/>
      <c r="V942" s="432"/>
      <c r="W942" s="432"/>
      <c r="X942" s="432"/>
      <c r="Y942" s="432"/>
      <c r="Z942" s="432"/>
      <c r="AA942" s="432"/>
      <c r="AB942" s="432"/>
      <c r="AC942" s="432"/>
      <c r="AD942" s="432"/>
      <c r="AE942" s="432"/>
      <c r="AF942" s="432"/>
      <c r="AG942" s="432"/>
      <c r="AH942" s="432"/>
      <c r="AI942" s="432"/>
      <c r="AJ942" s="432"/>
      <c r="AK942" s="432"/>
      <c r="AL942" s="432"/>
      <c r="AM942" s="432"/>
      <c r="AN942" s="432"/>
      <c r="AO942" s="432"/>
      <c r="AP942" s="432"/>
      <c r="AQ942" s="432"/>
      <c r="AR942" s="432"/>
      <c r="AS942" s="432"/>
      <c r="AT942" s="432"/>
      <c r="AU942" s="432"/>
      <c r="AV942" s="432"/>
      <c r="AW942" s="432"/>
      <c r="AX942" s="432"/>
      <c r="AY942" s="432"/>
      <c r="AZ942" s="432"/>
      <c r="BA942" s="432"/>
      <c r="BB942" s="432"/>
      <c r="BC942" s="432"/>
      <c r="BD942" s="432"/>
      <c r="BE942" s="432"/>
      <c r="BF942" s="432"/>
      <c r="BG942" s="432"/>
      <c r="BH942" s="432"/>
      <c r="BI942" s="432"/>
      <c r="BJ942" s="432"/>
      <c r="BK942" s="432"/>
      <c r="BL942" s="432"/>
      <c r="BM942" s="432"/>
      <c r="BN942" s="432"/>
      <c r="BO942" s="432"/>
      <c r="BP942" s="432"/>
      <c r="BQ942" s="432"/>
      <c r="BR942" s="432"/>
      <c r="BS942" s="432"/>
      <c r="BT942" s="432"/>
      <c r="BU942" s="432"/>
      <c r="BV942" s="432"/>
      <c r="BW942" s="432"/>
      <c r="BX942" s="432"/>
      <c r="BY942" s="432"/>
      <c r="BZ942" s="432"/>
      <c r="CA942" s="432"/>
      <c r="CB942" s="432"/>
      <c r="CC942" s="432"/>
      <c r="CD942" s="432"/>
      <c r="CE942" s="432"/>
      <c r="CF942" s="432"/>
      <c r="CG942" s="432"/>
      <c r="CH942" s="432"/>
      <c r="CI942" s="432"/>
      <c r="CJ942" s="432"/>
      <c r="CK942" s="432"/>
      <c r="CL942" s="432"/>
      <c r="CM942" s="432"/>
      <c r="CN942" s="432"/>
      <c r="CO942" s="432"/>
      <c r="CP942" s="432"/>
      <c r="CQ942" s="432"/>
      <c r="CR942" s="432"/>
      <c r="CS942" s="432"/>
      <c r="CT942" s="432"/>
      <c r="CU942" s="432"/>
      <c r="CV942" s="432"/>
      <c r="CW942" s="432"/>
      <c r="CX942" s="432"/>
      <c r="CY942" s="432"/>
      <c r="CZ942" s="432"/>
      <c r="DA942" s="432"/>
      <c r="DB942" s="432"/>
      <c r="DC942" s="432"/>
      <c r="DD942" s="432"/>
      <c r="DE942" s="432"/>
      <c r="DF942" s="432"/>
      <c r="DG942" s="432"/>
      <c r="DH942" s="432"/>
      <c r="DI942" s="432"/>
      <c r="DJ942" s="432"/>
      <c r="DK942" s="432"/>
      <c r="DL942" s="432"/>
      <c r="DM942" s="432"/>
      <c r="DN942" s="432"/>
      <c r="DO942" s="432"/>
      <c r="DP942" s="432"/>
      <c r="DQ942" s="432"/>
      <c r="DR942" s="432"/>
      <c r="DS942" s="432"/>
      <c r="DT942" s="432"/>
      <c r="DU942" s="432"/>
      <c r="DV942" s="432"/>
      <c r="DW942" s="432"/>
      <c r="DX942" s="432"/>
      <c r="DY942" s="432"/>
      <c r="DZ942" s="432"/>
      <c r="EA942" s="432"/>
      <c r="EB942" s="432"/>
      <c r="EC942" s="432"/>
      <c r="ED942" s="432"/>
      <c r="EE942" s="432"/>
      <c r="EF942" s="432"/>
      <c r="EG942" s="432"/>
      <c r="EH942" s="432"/>
      <c r="EI942" s="432"/>
      <c r="EJ942" s="432"/>
      <c r="EK942" s="432"/>
      <c r="EL942" s="432"/>
      <c r="EM942" s="432"/>
      <c r="EN942" s="432"/>
      <c r="EO942" s="432"/>
      <c r="EP942" s="432"/>
      <c r="EQ942" s="432"/>
      <c r="ER942" s="432"/>
      <c r="ES942" s="432"/>
      <c r="ET942" s="432"/>
      <c r="EU942" s="432"/>
      <c r="EV942" s="432"/>
      <c r="EW942" s="432"/>
      <c r="EX942" s="432"/>
      <c r="EY942" s="432"/>
      <c r="EZ942" s="432"/>
      <c r="FA942" s="432"/>
      <c r="FB942" s="432"/>
      <c r="FC942" s="432"/>
      <c r="FD942" s="432"/>
      <c r="FE942" s="432"/>
      <c r="FF942" s="432"/>
      <c r="FG942" s="432"/>
      <c r="FH942" s="432"/>
      <c r="FI942" s="432"/>
      <c r="FJ942" s="432"/>
      <c r="FK942" s="432"/>
      <c r="FL942" s="432"/>
      <c r="FM942" s="432"/>
      <c r="FN942" s="432"/>
      <c r="FO942" s="432"/>
      <c r="FP942" s="432"/>
      <c r="FQ942" s="432"/>
      <c r="FR942" s="432"/>
      <c r="FS942" s="432"/>
      <c r="FT942" s="432"/>
      <c r="FU942" s="432"/>
      <c r="FV942" s="432"/>
      <c r="FW942" s="432"/>
      <c r="FX942" s="432"/>
      <c r="FY942" s="432"/>
      <c r="FZ942" s="432"/>
      <c r="GA942" s="432"/>
      <c r="GB942" s="432"/>
      <c r="GC942" s="432"/>
      <c r="GD942" s="432"/>
      <c r="GE942" s="432"/>
      <c r="GF942" s="432"/>
      <c r="GG942" s="432"/>
      <c r="GH942" s="432"/>
      <c r="GI942" s="432"/>
      <c r="GJ942" s="432"/>
      <c r="GK942" s="432"/>
      <c r="GL942" s="432"/>
      <c r="GM942" s="432"/>
      <c r="GN942" s="432"/>
      <c r="GO942" s="432"/>
      <c r="GP942" s="432"/>
      <c r="GQ942" s="432"/>
      <c r="GR942" s="432"/>
      <c r="GS942" s="432"/>
      <c r="GT942" s="432"/>
      <c r="GU942" s="432"/>
      <c r="GV942" s="432"/>
      <c r="GW942" s="432"/>
      <c r="GX942" s="432"/>
    </row>
    <row r="943" spans="12:206" s="4" customFormat="1">
      <c r="L943" s="37"/>
      <c r="Q943" s="432"/>
      <c r="R943" s="432"/>
      <c r="S943" s="432"/>
      <c r="T943" s="432"/>
      <c r="U943" s="432"/>
      <c r="V943" s="432"/>
      <c r="W943" s="432"/>
      <c r="X943" s="432"/>
      <c r="Y943" s="432"/>
      <c r="Z943" s="432"/>
      <c r="AA943" s="432"/>
      <c r="AB943" s="432"/>
      <c r="AC943" s="432"/>
      <c r="AD943" s="432"/>
      <c r="AE943" s="432"/>
      <c r="AF943" s="432"/>
      <c r="AG943" s="432"/>
      <c r="AH943" s="432"/>
      <c r="AI943" s="432"/>
      <c r="AJ943" s="432"/>
      <c r="AK943" s="432"/>
      <c r="AL943" s="432"/>
      <c r="AM943" s="432"/>
      <c r="AN943" s="432"/>
      <c r="AO943" s="432"/>
      <c r="AP943" s="432"/>
      <c r="AQ943" s="432"/>
      <c r="AR943" s="432"/>
      <c r="AS943" s="432"/>
      <c r="AT943" s="432"/>
      <c r="AU943" s="432"/>
      <c r="AV943" s="432"/>
      <c r="AW943" s="432"/>
      <c r="AX943" s="432"/>
      <c r="AY943" s="432"/>
      <c r="AZ943" s="432"/>
      <c r="BA943" s="432"/>
      <c r="BB943" s="432"/>
      <c r="BC943" s="432"/>
      <c r="BD943" s="432"/>
      <c r="BE943" s="432"/>
      <c r="BF943" s="432"/>
      <c r="BG943" s="432"/>
      <c r="BH943" s="432"/>
      <c r="BI943" s="432"/>
      <c r="BJ943" s="432"/>
      <c r="BK943" s="432"/>
      <c r="BL943" s="432"/>
      <c r="BM943" s="432"/>
      <c r="BN943" s="432"/>
      <c r="BO943" s="432"/>
      <c r="BP943" s="432"/>
      <c r="BQ943" s="432"/>
      <c r="BR943" s="432"/>
      <c r="BS943" s="432"/>
      <c r="BT943" s="432"/>
      <c r="BU943" s="432"/>
      <c r="BV943" s="432"/>
      <c r="BW943" s="432"/>
      <c r="BX943" s="432"/>
      <c r="BY943" s="432"/>
      <c r="BZ943" s="432"/>
      <c r="CA943" s="432"/>
      <c r="CB943" s="432"/>
      <c r="CC943" s="432"/>
      <c r="CD943" s="432"/>
      <c r="CE943" s="432"/>
      <c r="CF943" s="432"/>
      <c r="CG943" s="432"/>
      <c r="CH943" s="432"/>
      <c r="CI943" s="432"/>
      <c r="CJ943" s="432"/>
      <c r="CK943" s="432"/>
      <c r="CL943" s="432"/>
      <c r="CM943" s="432"/>
      <c r="CN943" s="432"/>
      <c r="CO943" s="432"/>
      <c r="CP943" s="432"/>
      <c r="CQ943" s="432"/>
      <c r="CR943" s="432"/>
      <c r="CS943" s="432"/>
      <c r="CT943" s="432"/>
      <c r="CU943" s="432"/>
      <c r="CV943" s="432"/>
      <c r="CW943" s="432"/>
      <c r="CX943" s="432"/>
      <c r="CY943" s="432"/>
      <c r="CZ943" s="432"/>
      <c r="DA943" s="432"/>
      <c r="DB943" s="432"/>
      <c r="DC943" s="432"/>
      <c r="DD943" s="432"/>
      <c r="DE943" s="432"/>
      <c r="DF943" s="432"/>
      <c r="DG943" s="432"/>
      <c r="DH943" s="432"/>
      <c r="DI943" s="432"/>
      <c r="DJ943" s="432"/>
      <c r="DK943" s="432"/>
      <c r="DL943" s="432"/>
      <c r="DM943" s="432"/>
      <c r="DN943" s="432"/>
      <c r="DO943" s="432"/>
      <c r="DP943" s="432"/>
      <c r="DQ943" s="432"/>
      <c r="DR943" s="432"/>
      <c r="DS943" s="432"/>
      <c r="DT943" s="432"/>
      <c r="DU943" s="432"/>
      <c r="DV943" s="432"/>
      <c r="DW943" s="432"/>
      <c r="DX943" s="432"/>
      <c r="DY943" s="432"/>
      <c r="DZ943" s="432"/>
      <c r="EA943" s="432"/>
      <c r="EB943" s="432"/>
      <c r="EC943" s="432"/>
      <c r="ED943" s="432"/>
      <c r="EE943" s="432"/>
      <c r="EF943" s="432"/>
      <c r="EG943" s="432"/>
      <c r="EH943" s="432"/>
      <c r="EI943" s="432"/>
      <c r="EJ943" s="432"/>
      <c r="EK943" s="432"/>
      <c r="EL943" s="432"/>
      <c r="EM943" s="432"/>
      <c r="EN943" s="432"/>
      <c r="EO943" s="432"/>
      <c r="EP943" s="432"/>
      <c r="EQ943" s="432"/>
      <c r="ER943" s="432"/>
      <c r="ES943" s="432"/>
      <c r="ET943" s="432"/>
      <c r="EU943" s="432"/>
      <c r="EV943" s="432"/>
      <c r="EW943" s="432"/>
      <c r="EX943" s="432"/>
      <c r="EY943" s="432"/>
      <c r="EZ943" s="432"/>
      <c r="FA943" s="432"/>
      <c r="FB943" s="432"/>
      <c r="FC943" s="432"/>
      <c r="FD943" s="432"/>
      <c r="FE943" s="432"/>
      <c r="FF943" s="432"/>
      <c r="FG943" s="432"/>
      <c r="FH943" s="432"/>
      <c r="FI943" s="432"/>
      <c r="FJ943" s="432"/>
      <c r="FK943" s="432"/>
      <c r="FL943" s="432"/>
      <c r="FM943" s="432"/>
      <c r="FN943" s="432"/>
      <c r="FO943" s="432"/>
      <c r="FP943" s="432"/>
      <c r="FQ943" s="432"/>
      <c r="FR943" s="432"/>
      <c r="FS943" s="432"/>
      <c r="FT943" s="432"/>
      <c r="FU943" s="432"/>
      <c r="FV943" s="432"/>
      <c r="FW943" s="432"/>
      <c r="FX943" s="432"/>
      <c r="FY943" s="432"/>
      <c r="FZ943" s="432"/>
      <c r="GA943" s="432"/>
      <c r="GB943" s="432"/>
      <c r="GC943" s="432"/>
      <c r="GD943" s="432"/>
      <c r="GE943" s="432"/>
      <c r="GF943" s="432"/>
      <c r="GG943" s="432"/>
      <c r="GH943" s="432"/>
      <c r="GI943" s="432"/>
      <c r="GJ943" s="432"/>
      <c r="GK943" s="432"/>
      <c r="GL943" s="432"/>
      <c r="GM943" s="432"/>
      <c r="GN943" s="432"/>
      <c r="GO943" s="432"/>
      <c r="GP943" s="432"/>
      <c r="GQ943" s="432"/>
      <c r="GR943" s="432"/>
      <c r="GS943" s="432"/>
      <c r="GT943" s="432"/>
      <c r="GU943" s="432"/>
      <c r="GV943" s="432"/>
      <c r="GW943" s="432"/>
      <c r="GX943" s="432"/>
    </row>
    <row r="944" spans="12:206" s="4" customFormat="1">
      <c r="L944" s="37"/>
      <c r="Q944" s="432"/>
      <c r="R944" s="432"/>
      <c r="S944" s="432"/>
      <c r="T944" s="432"/>
      <c r="U944" s="432"/>
      <c r="V944" s="432"/>
      <c r="W944" s="432"/>
      <c r="X944" s="432"/>
      <c r="Y944" s="432"/>
      <c r="Z944" s="432"/>
      <c r="AA944" s="432"/>
      <c r="AB944" s="432"/>
      <c r="AC944" s="432"/>
      <c r="AD944" s="432"/>
      <c r="AE944" s="432"/>
      <c r="AF944" s="432"/>
      <c r="AG944" s="432"/>
      <c r="AH944" s="432"/>
      <c r="AI944" s="432"/>
      <c r="AJ944" s="432"/>
      <c r="AK944" s="432"/>
      <c r="AL944" s="432"/>
      <c r="AM944" s="432"/>
      <c r="AN944" s="432"/>
      <c r="AO944" s="432"/>
      <c r="AP944" s="432"/>
      <c r="AQ944" s="432"/>
      <c r="AR944" s="432"/>
      <c r="AS944" s="432"/>
      <c r="AT944" s="432"/>
      <c r="AU944" s="432"/>
      <c r="AV944" s="432"/>
      <c r="AW944" s="432"/>
      <c r="AX944" s="432"/>
      <c r="AY944" s="432"/>
      <c r="AZ944" s="432"/>
      <c r="BA944" s="432"/>
      <c r="BB944" s="432"/>
      <c r="BC944" s="432"/>
      <c r="BD944" s="432"/>
      <c r="BE944" s="432"/>
      <c r="BF944" s="432"/>
      <c r="BG944" s="432"/>
      <c r="BH944" s="432"/>
      <c r="BI944" s="432"/>
      <c r="BJ944" s="432"/>
      <c r="BK944" s="432"/>
      <c r="BL944" s="432"/>
      <c r="BM944" s="432"/>
      <c r="BN944" s="432"/>
      <c r="BO944" s="432"/>
      <c r="BP944" s="432"/>
      <c r="BQ944" s="432"/>
      <c r="BR944" s="432"/>
      <c r="BS944" s="432"/>
      <c r="BT944" s="432"/>
      <c r="BU944" s="432"/>
      <c r="BV944" s="432"/>
      <c r="BW944" s="432"/>
      <c r="BX944" s="432"/>
      <c r="BY944" s="432"/>
      <c r="BZ944" s="432"/>
      <c r="CA944" s="432"/>
      <c r="CB944" s="432"/>
      <c r="CC944" s="432"/>
      <c r="CD944" s="432"/>
      <c r="CE944" s="432"/>
      <c r="CF944" s="432"/>
      <c r="CG944" s="432"/>
      <c r="CH944" s="432"/>
      <c r="CI944" s="432"/>
      <c r="CJ944" s="432"/>
      <c r="CK944" s="432"/>
      <c r="CL944" s="432"/>
      <c r="CM944" s="432"/>
      <c r="CN944" s="432"/>
      <c r="CO944" s="432"/>
      <c r="CP944" s="432"/>
      <c r="CQ944" s="432"/>
      <c r="CR944" s="432"/>
      <c r="CS944" s="432"/>
      <c r="CT944" s="432"/>
      <c r="CU944" s="432"/>
      <c r="CV944" s="432"/>
      <c r="CW944" s="432"/>
      <c r="CX944" s="432"/>
      <c r="CY944" s="432"/>
      <c r="CZ944" s="432"/>
      <c r="DA944" s="432"/>
      <c r="DB944" s="432"/>
      <c r="DC944" s="432"/>
      <c r="DD944" s="432"/>
      <c r="DE944" s="432"/>
      <c r="DF944" s="432"/>
      <c r="DG944" s="432"/>
      <c r="DH944" s="432"/>
      <c r="DI944" s="432"/>
      <c r="DJ944" s="432"/>
      <c r="DK944" s="432"/>
      <c r="DL944" s="432"/>
      <c r="DM944" s="432"/>
      <c r="DN944" s="432"/>
      <c r="DO944" s="432"/>
      <c r="DP944" s="432"/>
      <c r="DQ944" s="432"/>
      <c r="DR944" s="432"/>
      <c r="DS944" s="432"/>
      <c r="DT944" s="432"/>
      <c r="DU944" s="432"/>
      <c r="DV944" s="432"/>
      <c r="DW944" s="432"/>
      <c r="DX944" s="432"/>
      <c r="DY944" s="432"/>
      <c r="DZ944" s="432"/>
      <c r="EA944" s="432"/>
      <c r="EB944" s="432"/>
      <c r="EC944" s="432"/>
      <c r="ED944" s="432"/>
      <c r="EE944" s="432"/>
      <c r="EF944" s="432"/>
      <c r="EG944" s="432"/>
      <c r="EH944" s="432"/>
      <c r="EI944" s="432"/>
      <c r="EJ944" s="432"/>
      <c r="EK944" s="432"/>
      <c r="EL944" s="432"/>
      <c r="EM944" s="432"/>
      <c r="EN944" s="432"/>
      <c r="EO944" s="432"/>
      <c r="EP944" s="432"/>
      <c r="EQ944" s="432"/>
      <c r="ER944" s="432"/>
      <c r="ES944" s="432"/>
      <c r="ET944" s="432"/>
      <c r="EU944" s="432"/>
      <c r="EV944" s="432"/>
      <c r="EW944" s="432"/>
      <c r="EX944" s="432"/>
      <c r="EY944" s="432"/>
      <c r="EZ944" s="432"/>
      <c r="FA944" s="432"/>
      <c r="FB944" s="432"/>
      <c r="FC944" s="432"/>
      <c r="FD944" s="432"/>
      <c r="FE944" s="432"/>
      <c r="FF944" s="432"/>
      <c r="FG944" s="432"/>
      <c r="FH944" s="432"/>
      <c r="FI944" s="432"/>
      <c r="FJ944" s="432"/>
      <c r="FK944" s="432"/>
      <c r="FL944" s="432"/>
      <c r="FM944" s="432"/>
      <c r="FN944" s="432"/>
      <c r="FO944" s="432"/>
      <c r="FP944" s="432"/>
      <c r="FQ944" s="432"/>
      <c r="FR944" s="432"/>
      <c r="FS944" s="432"/>
      <c r="FT944" s="432"/>
      <c r="FU944" s="432"/>
      <c r="FV944" s="432"/>
      <c r="FW944" s="432"/>
      <c r="FX944" s="432"/>
      <c r="FY944" s="432"/>
      <c r="FZ944" s="432"/>
      <c r="GA944" s="432"/>
      <c r="GB944" s="432"/>
      <c r="GC944" s="432"/>
      <c r="GD944" s="432"/>
      <c r="GE944" s="432"/>
      <c r="GF944" s="432"/>
      <c r="GG944" s="432"/>
      <c r="GH944" s="432"/>
      <c r="GI944" s="432"/>
      <c r="GJ944" s="432"/>
      <c r="GK944" s="432"/>
      <c r="GL944" s="432"/>
      <c r="GM944" s="432"/>
      <c r="GN944" s="432"/>
      <c r="GO944" s="432"/>
      <c r="GP944" s="432"/>
      <c r="GQ944" s="432"/>
      <c r="GR944" s="432"/>
      <c r="GS944" s="432"/>
      <c r="GT944" s="432"/>
      <c r="GU944" s="432"/>
      <c r="GV944" s="432"/>
      <c r="GW944" s="432"/>
      <c r="GX944" s="432"/>
    </row>
    <row r="945" spans="12:206" s="4" customFormat="1">
      <c r="L945" s="37"/>
      <c r="Q945" s="432"/>
      <c r="R945" s="432"/>
      <c r="S945" s="432"/>
      <c r="T945" s="432"/>
      <c r="U945" s="432"/>
      <c r="V945" s="432"/>
      <c r="W945" s="432"/>
      <c r="X945" s="432"/>
      <c r="Y945" s="432"/>
      <c r="Z945" s="432"/>
      <c r="AA945" s="432"/>
      <c r="AB945" s="432"/>
      <c r="AC945" s="432"/>
      <c r="AD945" s="432"/>
      <c r="AE945" s="432"/>
      <c r="AF945" s="432"/>
      <c r="AG945" s="432"/>
      <c r="AH945" s="432"/>
      <c r="AI945" s="432"/>
      <c r="AJ945" s="432"/>
      <c r="AK945" s="432"/>
      <c r="AL945" s="432"/>
      <c r="AM945" s="432"/>
      <c r="AN945" s="432"/>
      <c r="AO945" s="432"/>
      <c r="AP945" s="432"/>
      <c r="AQ945" s="432"/>
      <c r="AR945" s="432"/>
      <c r="AS945" s="432"/>
      <c r="AT945" s="432"/>
      <c r="AU945" s="432"/>
      <c r="AV945" s="432"/>
      <c r="AW945" s="432"/>
      <c r="AX945" s="432"/>
      <c r="AY945" s="432"/>
      <c r="AZ945" s="432"/>
      <c r="BA945" s="432"/>
      <c r="BB945" s="432"/>
      <c r="BC945" s="432"/>
      <c r="BD945" s="432"/>
      <c r="BE945" s="432"/>
      <c r="BF945" s="432"/>
      <c r="BG945" s="432"/>
      <c r="BH945" s="432"/>
      <c r="BI945" s="432"/>
      <c r="BJ945" s="432"/>
      <c r="BK945" s="432"/>
      <c r="BL945" s="432"/>
      <c r="BM945" s="432"/>
      <c r="BN945" s="432"/>
      <c r="BO945" s="432"/>
      <c r="BP945" s="432"/>
      <c r="BQ945" s="432"/>
      <c r="BR945" s="432"/>
      <c r="BS945" s="432"/>
      <c r="BT945" s="432"/>
      <c r="BU945" s="432"/>
      <c r="BV945" s="432"/>
      <c r="BW945" s="432"/>
      <c r="BX945" s="432"/>
      <c r="BY945" s="432"/>
      <c r="BZ945" s="432"/>
      <c r="CA945" s="432"/>
      <c r="CB945" s="432"/>
      <c r="CC945" s="432"/>
      <c r="CD945" s="432"/>
      <c r="CE945" s="432"/>
      <c r="CF945" s="432"/>
      <c r="CG945" s="432"/>
      <c r="CH945" s="432"/>
      <c r="CI945" s="432"/>
      <c r="CJ945" s="432"/>
      <c r="CK945" s="432"/>
      <c r="CL945" s="432"/>
      <c r="CM945" s="432"/>
      <c r="CN945" s="432"/>
      <c r="CO945" s="432"/>
      <c r="CP945" s="432"/>
      <c r="CQ945" s="432"/>
      <c r="CR945" s="432"/>
      <c r="CS945" s="432"/>
      <c r="CT945" s="432"/>
      <c r="CU945" s="432"/>
      <c r="CV945" s="432"/>
      <c r="CW945" s="432"/>
      <c r="CX945" s="432"/>
      <c r="CY945" s="432"/>
      <c r="CZ945" s="432"/>
      <c r="DA945" s="432"/>
      <c r="DB945" s="432"/>
      <c r="DC945" s="432"/>
      <c r="DD945" s="432"/>
      <c r="DE945" s="432"/>
      <c r="DF945" s="432"/>
      <c r="DG945" s="432"/>
      <c r="DH945" s="432"/>
      <c r="DI945" s="432"/>
      <c r="DJ945" s="432"/>
      <c r="DK945" s="432"/>
      <c r="DL945" s="432"/>
      <c r="DM945" s="432"/>
      <c r="DN945" s="432"/>
      <c r="DO945" s="432"/>
      <c r="DP945" s="432"/>
      <c r="DQ945" s="432"/>
      <c r="DR945" s="432"/>
      <c r="DS945" s="432"/>
      <c r="DT945" s="432"/>
      <c r="DU945" s="432"/>
      <c r="DV945" s="432"/>
      <c r="DW945" s="432"/>
      <c r="DX945" s="432"/>
      <c r="DY945" s="432"/>
      <c r="DZ945" s="432"/>
      <c r="EA945" s="432"/>
      <c r="EB945" s="432"/>
      <c r="EC945" s="432"/>
      <c r="ED945" s="432"/>
      <c r="EE945" s="432"/>
      <c r="EF945" s="432"/>
      <c r="EG945" s="432"/>
      <c r="EH945" s="432"/>
      <c r="EI945" s="432"/>
      <c r="EJ945" s="432"/>
      <c r="EK945" s="432"/>
      <c r="EL945" s="432"/>
      <c r="EM945" s="432"/>
      <c r="EN945" s="432"/>
      <c r="EO945" s="432"/>
      <c r="EP945" s="432"/>
      <c r="EQ945" s="432"/>
      <c r="ER945" s="432"/>
      <c r="ES945" s="432"/>
      <c r="ET945" s="432"/>
      <c r="EU945" s="432"/>
      <c r="EV945" s="432"/>
      <c r="EW945" s="432"/>
      <c r="EX945" s="432"/>
      <c r="EY945" s="432"/>
      <c r="EZ945" s="432"/>
      <c r="FA945" s="432"/>
      <c r="FB945" s="432"/>
      <c r="FC945" s="432"/>
      <c r="FD945" s="432"/>
      <c r="FE945" s="432"/>
      <c r="FF945" s="432"/>
      <c r="FG945" s="432"/>
      <c r="FH945" s="432"/>
      <c r="FI945" s="432"/>
      <c r="FJ945" s="432"/>
      <c r="FK945" s="432"/>
      <c r="FL945" s="432"/>
      <c r="FM945" s="432"/>
      <c r="FN945" s="432"/>
      <c r="FO945" s="432"/>
      <c r="FP945" s="432"/>
      <c r="FQ945" s="432"/>
      <c r="FR945" s="432"/>
      <c r="FS945" s="432"/>
      <c r="FT945" s="432"/>
      <c r="FU945" s="432"/>
      <c r="FV945" s="432"/>
      <c r="FW945" s="432"/>
      <c r="FX945" s="432"/>
      <c r="FY945" s="432"/>
      <c r="FZ945" s="432"/>
      <c r="GA945" s="432"/>
      <c r="GB945" s="432"/>
      <c r="GC945" s="432"/>
      <c r="GD945" s="432"/>
      <c r="GE945" s="432"/>
      <c r="GF945" s="432"/>
      <c r="GG945" s="432"/>
      <c r="GH945" s="432"/>
      <c r="GI945" s="432"/>
      <c r="GJ945" s="432"/>
      <c r="GK945" s="432"/>
      <c r="GL945" s="432"/>
      <c r="GM945" s="432"/>
      <c r="GN945" s="432"/>
      <c r="GO945" s="432"/>
      <c r="GP945" s="432"/>
      <c r="GQ945" s="432"/>
      <c r="GR945" s="432"/>
      <c r="GS945" s="432"/>
      <c r="GT945" s="432"/>
      <c r="GU945" s="432"/>
      <c r="GV945" s="432"/>
      <c r="GW945" s="432"/>
      <c r="GX945" s="432"/>
    </row>
    <row r="946" spans="12:206" s="4" customFormat="1">
      <c r="L946" s="37"/>
      <c r="Q946" s="432"/>
      <c r="R946" s="432"/>
      <c r="S946" s="432"/>
      <c r="T946" s="432"/>
      <c r="U946" s="432"/>
      <c r="V946" s="432"/>
      <c r="W946" s="432"/>
      <c r="X946" s="432"/>
      <c r="Y946" s="432"/>
      <c r="Z946" s="432"/>
      <c r="AA946" s="432"/>
      <c r="AB946" s="432"/>
      <c r="AC946" s="432"/>
      <c r="AD946" s="432"/>
      <c r="AE946" s="432"/>
      <c r="AF946" s="432"/>
      <c r="AG946" s="432"/>
      <c r="AH946" s="432"/>
      <c r="AI946" s="432"/>
      <c r="AJ946" s="432"/>
      <c r="AK946" s="432"/>
      <c r="AL946" s="432"/>
      <c r="AM946" s="432"/>
      <c r="AN946" s="432"/>
      <c r="AO946" s="432"/>
      <c r="AP946" s="432"/>
      <c r="AQ946" s="432"/>
      <c r="AR946" s="432"/>
      <c r="AS946" s="432"/>
      <c r="AT946" s="432"/>
      <c r="AU946" s="432"/>
      <c r="AV946" s="432"/>
      <c r="AW946" s="432"/>
      <c r="AX946" s="432"/>
      <c r="AY946" s="432"/>
      <c r="AZ946" s="432"/>
      <c r="BA946" s="432"/>
      <c r="BB946" s="432"/>
      <c r="BC946" s="432"/>
      <c r="BD946" s="432"/>
      <c r="BE946" s="432"/>
      <c r="BF946" s="432"/>
      <c r="BG946" s="432"/>
      <c r="BH946" s="432"/>
      <c r="BI946" s="432"/>
      <c r="BJ946" s="432"/>
      <c r="BK946" s="432"/>
      <c r="BL946" s="432"/>
      <c r="BM946" s="432"/>
      <c r="BN946" s="432"/>
      <c r="BO946" s="432"/>
      <c r="BP946" s="432"/>
      <c r="BQ946" s="432"/>
      <c r="BR946" s="432"/>
      <c r="BS946" s="432"/>
      <c r="BT946" s="432"/>
      <c r="BU946" s="432"/>
      <c r="BV946" s="432"/>
      <c r="BW946" s="432"/>
      <c r="BX946" s="432"/>
      <c r="BY946" s="432"/>
      <c r="BZ946" s="432"/>
      <c r="CA946" s="432"/>
      <c r="CB946" s="432"/>
      <c r="CC946" s="432"/>
      <c r="CD946" s="432"/>
      <c r="CE946" s="432"/>
      <c r="CF946" s="432"/>
      <c r="CG946" s="432"/>
      <c r="CH946" s="432"/>
      <c r="CI946" s="432"/>
      <c r="CJ946" s="432"/>
      <c r="CK946" s="432"/>
      <c r="CL946" s="432"/>
      <c r="CM946" s="432"/>
      <c r="CN946" s="432"/>
      <c r="CO946" s="432"/>
      <c r="CP946" s="432"/>
      <c r="CQ946" s="432"/>
      <c r="CR946" s="432"/>
      <c r="CS946" s="432"/>
      <c r="CT946" s="432"/>
      <c r="CU946" s="432"/>
      <c r="CV946" s="432"/>
      <c r="CW946" s="432"/>
      <c r="CX946" s="432"/>
      <c r="CY946" s="432"/>
      <c r="CZ946" s="432"/>
      <c r="DA946" s="432"/>
      <c r="DB946" s="432"/>
      <c r="DC946" s="432"/>
      <c r="DD946" s="432"/>
      <c r="DE946" s="432"/>
      <c r="DF946" s="432"/>
      <c r="DG946" s="432"/>
      <c r="DH946" s="432"/>
      <c r="DI946" s="432"/>
      <c r="DJ946" s="432"/>
      <c r="DK946" s="432"/>
      <c r="DL946" s="432"/>
      <c r="DM946" s="432"/>
      <c r="DN946" s="432"/>
      <c r="DO946" s="432"/>
      <c r="DP946" s="432"/>
      <c r="DQ946" s="432"/>
      <c r="DR946" s="432"/>
      <c r="DS946" s="432"/>
      <c r="DT946" s="432"/>
      <c r="DU946" s="432"/>
      <c r="DV946" s="432"/>
      <c r="DW946" s="432"/>
      <c r="DX946" s="432"/>
      <c r="DY946" s="432"/>
      <c r="DZ946" s="432"/>
      <c r="EA946" s="432"/>
      <c r="EB946" s="432"/>
      <c r="EC946" s="432"/>
      <c r="ED946" s="432"/>
      <c r="EE946" s="432"/>
      <c r="EF946" s="432"/>
      <c r="EG946" s="432"/>
      <c r="EH946" s="432"/>
      <c r="EI946" s="432"/>
      <c r="EJ946" s="432"/>
      <c r="EK946" s="432"/>
      <c r="EL946" s="432"/>
      <c r="EM946" s="432"/>
      <c r="EN946" s="432"/>
      <c r="EO946" s="432"/>
      <c r="EP946" s="432"/>
      <c r="EQ946" s="432"/>
      <c r="ER946" s="432"/>
      <c r="ES946" s="432"/>
      <c r="ET946" s="432"/>
      <c r="EU946" s="432"/>
      <c r="EV946" s="432"/>
      <c r="EW946" s="432"/>
      <c r="EX946" s="432"/>
      <c r="EY946" s="432"/>
      <c r="EZ946" s="432"/>
      <c r="FA946" s="432"/>
      <c r="FB946" s="432"/>
      <c r="FC946" s="432"/>
      <c r="FD946" s="432"/>
      <c r="FE946" s="432"/>
      <c r="FF946" s="432"/>
      <c r="FG946" s="432"/>
      <c r="FH946" s="432"/>
      <c r="FI946" s="432"/>
      <c r="FJ946" s="432"/>
      <c r="FK946" s="432"/>
      <c r="FL946" s="432"/>
      <c r="FM946" s="432"/>
      <c r="FN946" s="432"/>
      <c r="FO946" s="432"/>
      <c r="FP946" s="432"/>
      <c r="FQ946" s="432"/>
      <c r="FR946" s="432"/>
      <c r="FS946" s="432"/>
      <c r="FT946" s="432"/>
      <c r="FU946" s="432"/>
      <c r="FV946" s="432"/>
      <c r="FW946" s="432"/>
      <c r="FX946" s="432"/>
      <c r="FY946" s="432"/>
      <c r="FZ946" s="432"/>
      <c r="GA946" s="432"/>
      <c r="GB946" s="432"/>
      <c r="GC946" s="432"/>
      <c r="GD946" s="432"/>
      <c r="GE946" s="432"/>
      <c r="GF946" s="432"/>
      <c r="GG946" s="432"/>
      <c r="GH946" s="432"/>
      <c r="GI946" s="432"/>
      <c r="GJ946" s="432"/>
      <c r="GK946" s="432"/>
      <c r="GL946" s="432"/>
      <c r="GM946" s="432"/>
      <c r="GN946" s="432"/>
      <c r="GO946" s="432"/>
      <c r="GP946" s="432"/>
      <c r="GQ946" s="432"/>
      <c r="GR946" s="432"/>
      <c r="GS946" s="432"/>
      <c r="GT946" s="432"/>
      <c r="GU946" s="432"/>
      <c r="GV946" s="432"/>
      <c r="GW946" s="432"/>
      <c r="GX946" s="432"/>
    </row>
    <row r="947" spans="12:206" s="4" customFormat="1">
      <c r="L947" s="37"/>
      <c r="Q947" s="432"/>
      <c r="R947" s="432"/>
      <c r="S947" s="432"/>
      <c r="T947" s="432"/>
      <c r="U947" s="432"/>
      <c r="V947" s="432"/>
      <c r="W947" s="432"/>
      <c r="X947" s="432"/>
      <c r="Y947" s="432"/>
      <c r="Z947" s="432"/>
      <c r="AA947" s="432"/>
      <c r="AB947" s="432"/>
      <c r="AC947" s="432"/>
      <c r="AD947" s="432"/>
      <c r="AE947" s="432"/>
      <c r="AF947" s="432"/>
      <c r="AG947" s="432"/>
      <c r="AH947" s="432"/>
      <c r="AI947" s="432"/>
      <c r="AJ947" s="432"/>
      <c r="AK947" s="432"/>
      <c r="AL947" s="432"/>
      <c r="AM947" s="432"/>
      <c r="AN947" s="432"/>
      <c r="AO947" s="432"/>
      <c r="AP947" s="432"/>
      <c r="AQ947" s="432"/>
      <c r="AR947" s="432"/>
      <c r="AS947" s="432"/>
      <c r="AT947" s="432"/>
      <c r="AU947" s="432"/>
      <c r="AV947" s="432"/>
      <c r="AW947" s="432"/>
      <c r="AX947" s="432"/>
      <c r="AY947" s="432"/>
      <c r="AZ947" s="432"/>
      <c r="BA947" s="432"/>
      <c r="BB947" s="432"/>
      <c r="BC947" s="432"/>
      <c r="BD947" s="432"/>
      <c r="BE947" s="432"/>
      <c r="BF947" s="432"/>
      <c r="BG947" s="432"/>
      <c r="BH947" s="432"/>
      <c r="BI947" s="432"/>
      <c r="BJ947" s="432"/>
      <c r="BK947" s="432"/>
      <c r="BL947" s="432"/>
      <c r="BM947" s="432"/>
      <c r="BN947" s="432"/>
      <c r="BO947" s="432"/>
      <c r="BP947" s="432"/>
      <c r="BQ947" s="432"/>
      <c r="BR947" s="432"/>
      <c r="BS947" s="432"/>
      <c r="BT947" s="432"/>
      <c r="BU947" s="432"/>
      <c r="BV947" s="432"/>
      <c r="BW947" s="432"/>
      <c r="BX947" s="432"/>
      <c r="BY947" s="432"/>
      <c r="BZ947" s="432"/>
      <c r="CA947" s="432"/>
      <c r="CB947" s="432"/>
      <c r="CC947" s="432"/>
      <c r="CD947" s="432"/>
      <c r="CE947" s="432"/>
      <c r="CF947" s="432"/>
      <c r="CG947" s="432"/>
      <c r="CH947" s="432"/>
      <c r="CI947" s="432"/>
      <c r="CJ947" s="432"/>
      <c r="CK947" s="432"/>
      <c r="CL947" s="432"/>
      <c r="CM947" s="432"/>
      <c r="CN947" s="432"/>
      <c r="CO947" s="432"/>
      <c r="CP947" s="432"/>
      <c r="CQ947" s="432"/>
      <c r="CR947" s="432"/>
      <c r="CS947" s="432"/>
      <c r="CT947" s="432"/>
      <c r="CU947" s="432"/>
      <c r="CV947" s="432"/>
      <c r="CW947" s="432"/>
      <c r="CX947" s="432"/>
      <c r="CY947" s="432"/>
      <c r="CZ947" s="432"/>
      <c r="DA947" s="432"/>
      <c r="DB947" s="432"/>
      <c r="DC947" s="432"/>
      <c r="DD947" s="432"/>
      <c r="DE947" s="432"/>
      <c r="DF947" s="432"/>
      <c r="DG947" s="432"/>
      <c r="DH947" s="432"/>
      <c r="DI947" s="432"/>
      <c r="DJ947" s="432"/>
      <c r="DK947" s="432"/>
      <c r="DL947" s="432"/>
      <c r="DM947" s="432"/>
      <c r="DN947" s="432"/>
      <c r="DO947" s="432"/>
      <c r="DP947" s="432"/>
      <c r="DQ947" s="432"/>
      <c r="DR947" s="432"/>
      <c r="DS947" s="432"/>
      <c r="DT947" s="432"/>
      <c r="DU947" s="432"/>
      <c r="DV947" s="432"/>
      <c r="DW947" s="432"/>
      <c r="DX947" s="432"/>
      <c r="DY947" s="432"/>
      <c r="DZ947" s="432"/>
      <c r="EA947" s="432"/>
      <c r="EB947" s="432"/>
      <c r="EC947" s="432"/>
      <c r="ED947" s="432"/>
      <c r="EE947" s="432"/>
      <c r="EF947" s="432"/>
      <c r="EG947" s="432"/>
      <c r="EH947" s="432"/>
      <c r="EI947" s="432"/>
      <c r="EJ947" s="432"/>
      <c r="EK947" s="432"/>
      <c r="EL947" s="432"/>
      <c r="EM947" s="432"/>
      <c r="EN947" s="432"/>
      <c r="EO947" s="432"/>
      <c r="EP947" s="432"/>
      <c r="EQ947" s="432"/>
      <c r="ER947" s="432"/>
      <c r="ES947" s="432"/>
      <c r="ET947" s="432"/>
      <c r="EU947" s="432"/>
      <c r="EV947" s="432"/>
      <c r="EW947" s="432"/>
      <c r="EX947" s="432"/>
      <c r="EY947" s="432"/>
      <c r="EZ947" s="432"/>
      <c r="FA947" s="432"/>
      <c r="FB947" s="432"/>
      <c r="FC947" s="432"/>
      <c r="FD947" s="432"/>
      <c r="FE947" s="432"/>
      <c r="FF947" s="432"/>
      <c r="FG947" s="432"/>
      <c r="FH947" s="432"/>
      <c r="FI947" s="432"/>
      <c r="FJ947" s="432"/>
      <c r="FK947" s="432"/>
      <c r="FL947" s="432"/>
      <c r="FM947" s="432"/>
      <c r="FN947" s="432"/>
      <c r="FO947" s="432"/>
      <c r="FP947" s="432"/>
      <c r="FQ947" s="432"/>
      <c r="FR947" s="432"/>
      <c r="FS947" s="432"/>
      <c r="FT947" s="432"/>
      <c r="FU947" s="432"/>
      <c r="FV947" s="432"/>
      <c r="FW947" s="432"/>
      <c r="FX947" s="432"/>
      <c r="FY947" s="432"/>
      <c r="FZ947" s="432"/>
      <c r="GA947" s="432"/>
      <c r="GB947" s="432"/>
      <c r="GC947" s="432"/>
      <c r="GD947" s="432"/>
      <c r="GE947" s="432"/>
      <c r="GF947" s="432"/>
      <c r="GG947" s="432"/>
      <c r="GH947" s="432"/>
      <c r="GI947" s="432"/>
      <c r="GJ947" s="432"/>
      <c r="GK947" s="432"/>
      <c r="GL947" s="432"/>
      <c r="GM947" s="432"/>
      <c r="GN947" s="432"/>
      <c r="GO947" s="432"/>
      <c r="GP947" s="432"/>
      <c r="GQ947" s="432"/>
      <c r="GR947" s="432"/>
      <c r="GS947" s="432"/>
      <c r="GT947" s="432"/>
      <c r="GU947" s="432"/>
      <c r="GV947" s="432"/>
      <c r="GW947" s="432"/>
      <c r="GX947" s="432"/>
    </row>
    <row r="948" spans="12:206" s="4" customFormat="1">
      <c r="L948" s="37"/>
      <c r="Q948" s="432"/>
      <c r="R948" s="432"/>
      <c r="S948" s="432"/>
      <c r="T948" s="432"/>
      <c r="U948" s="432"/>
      <c r="V948" s="432"/>
      <c r="W948" s="432"/>
      <c r="X948" s="432"/>
      <c r="Y948" s="432"/>
      <c r="Z948" s="432"/>
      <c r="AA948" s="432"/>
      <c r="AB948" s="432"/>
      <c r="AC948" s="432"/>
      <c r="AD948" s="432"/>
      <c r="AE948" s="432"/>
      <c r="AF948" s="432"/>
      <c r="AG948" s="432"/>
      <c r="AH948" s="432"/>
      <c r="AI948" s="432"/>
      <c r="AJ948" s="432"/>
      <c r="AK948" s="432"/>
      <c r="AL948" s="432"/>
      <c r="AM948" s="432"/>
      <c r="AN948" s="432"/>
      <c r="AO948" s="432"/>
      <c r="AP948" s="432"/>
      <c r="AQ948" s="432"/>
      <c r="AR948" s="432"/>
      <c r="AS948" s="432"/>
      <c r="AT948" s="432"/>
      <c r="AU948" s="432"/>
      <c r="AV948" s="432"/>
      <c r="AW948" s="432"/>
      <c r="AX948" s="432"/>
      <c r="AY948" s="432"/>
      <c r="AZ948" s="432"/>
      <c r="BA948" s="432"/>
      <c r="BB948" s="432"/>
      <c r="BC948" s="432"/>
      <c r="BD948" s="432"/>
      <c r="BE948" s="432"/>
      <c r="BF948" s="432"/>
      <c r="BG948" s="432"/>
      <c r="BH948" s="432"/>
      <c r="BI948" s="432"/>
      <c r="BJ948" s="432"/>
      <c r="BK948" s="432"/>
      <c r="BL948" s="432"/>
      <c r="BM948" s="432"/>
      <c r="BN948" s="432"/>
      <c r="BO948" s="432"/>
      <c r="BP948" s="432"/>
      <c r="BQ948" s="432"/>
      <c r="BR948" s="432"/>
      <c r="BS948" s="432"/>
      <c r="BT948" s="432"/>
      <c r="BU948" s="432"/>
      <c r="BV948" s="432"/>
      <c r="BW948" s="432"/>
      <c r="BX948" s="432"/>
      <c r="BY948" s="432"/>
      <c r="BZ948" s="432"/>
      <c r="CA948" s="432"/>
      <c r="CB948" s="432"/>
      <c r="CC948" s="432"/>
      <c r="CD948" s="432"/>
      <c r="CE948" s="432"/>
      <c r="CF948" s="432"/>
      <c r="CG948" s="432"/>
      <c r="CH948" s="432"/>
      <c r="CI948" s="432"/>
      <c r="CJ948" s="432"/>
      <c r="CK948" s="432"/>
      <c r="CL948" s="432"/>
      <c r="CM948" s="432"/>
      <c r="CN948" s="432"/>
      <c r="CO948" s="432"/>
      <c r="CP948" s="432"/>
      <c r="CQ948" s="432"/>
      <c r="CR948" s="432"/>
      <c r="CS948" s="432"/>
      <c r="CT948" s="432"/>
      <c r="CU948" s="432"/>
      <c r="CV948" s="432"/>
      <c r="CW948" s="432"/>
      <c r="CX948" s="432"/>
      <c r="CY948" s="432"/>
      <c r="CZ948" s="432"/>
      <c r="DA948" s="432"/>
      <c r="DB948" s="432"/>
      <c r="DC948" s="432"/>
      <c r="DD948" s="432"/>
      <c r="DE948" s="432"/>
      <c r="DF948" s="432"/>
      <c r="DG948" s="432"/>
      <c r="DH948" s="432"/>
      <c r="DI948" s="432"/>
      <c r="DJ948" s="432"/>
      <c r="DK948" s="432"/>
      <c r="DL948" s="432"/>
      <c r="DM948" s="432"/>
      <c r="DN948" s="432"/>
      <c r="DO948" s="432"/>
      <c r="DP948" s="432"/>
      <c r="DQ948" s="432"/>
      <c r="DR948" s="432"/>
      <c r="DS948" s="432"/>
      <c r="DT948" s="432"/>
      <c r="DU948" s="432"/>
      <c r="DV948" s="432"/>
      <c r="DW948" s="432"/>
      <c r="DX948" s="432"/>
      <c r="DY948" s="432"/>
      <c r="DZ948" s="432"/>
      <c r="EA948" s="432"/>
      <c r="EB948" s="432"/>
      <c r="EC948" s="432"/>
      <c r="ED948" s="432"/>
      <c r="EE948" s="432"/>
      <c r="EF948" s="432"/>
      <c r="EG948" s="432"/>
      <c r="EH948" s="432"/>
      <c r="EI948" s="432"/>
      <c r="EJ948" s="432"/>
      <c r="EK948" s="432"/>
      <c r="EL948" s="432"/>
      <c r="EM948" s="432"/>
      <c r="EN948" s="432"/>
      <c r="EO948" s="432"/>
      <c r="EP948" s="432"/>
      <c r="EQ948" s="432"/>
      <c r="ER948" s="432"/>
      <c r="ES948" s="432"/>
      <c r="ET948" s="432"/>
      <c r="EU948" s="432"/>
      <c r="EV948" s="432"/>
      <c r="EW948" s="432"/>
      <c r="EX948" s="432"/>
      <c r="EY948" s="432"/>
      <c r="EZ948" s="432"/>
      <c r="FA948" s="432"/>
      <c r="FB948" s="432"/>
      <c r="FC948" s="432"/>
      <c r="FD948" s="432"/>
      <c r="FE948" s="432"/>
      <c r="FF948" s="432"/>
      <c r="FG948" s="432"/>
      <c r="FH948" s="432"/>
      <c r="FI948" s="432"/>
      <c r="FJ948" s="432"/>
      <c r="FK948" s="432"/>
      <c r="FL948" s="432"/>
      <c r="FM948" s="432"/>
      <c r="FN948" s="432"/>
      <c r="FO948" s="432"/>
      <c r="FP948" s="432"/>
      <c r="FQ948" s="432"/>
      <c r="FR948" s="432"/>
      <c r="FS948" s="432"/>
      <c r="FT948" s="432"/>
      <c r="FU948" s="432"/>
      <c r="FV948" s="432"/>
      <c r="FW948" s="432"/>
      <c r="FX948" s="432"/>
      <c r="FY948" s="432"/>
      <c r="FZ948" s="432"/>
      <c r="GA948" s="432"/>
      <c r="GB948" s="432"/>
      <c r="GC948" s="432"/>
      <c r="GD948" s="432"/>
      <c r="GE948" s="432"/>
      <c r="GF948" s="432"/>
      <c r="GG948" s="432"/>
      <c r="GH948" s="432"/>
      <c r="GI948" s="432"/>
      <c r="GJ948" s="432"/>
      <c r="GK948" s="432"/>
      <c r="GL948" s="432"/>
      <c r="GM948" s="432"/>
      <c r="GN948" s="432"/>
      <c r="GO948" s="432"/>
      <c r="GP948" s="432"/>
      <c r="GQ948" s="432"/>
      <c r="GR948" s="432"/>
      <c r="GS948" s="432"/>
      <c r="GT948" s="432"/>
      <c r="GU948" s="432"/>
      <c r="GV948" s="432"/>
      <c r="GW948" s="432"/>
      <c r="GX948" s="432"/>
    </row>
    <row r="949" spans="12:206" s="4" customFormat="1">
      <c r="L949" s="37"/>
      <c r="Q949" s="432"/>
      <c r="R949" s="432"/>
      <c r="S949" s="432"/>
      <c r="T949" s="432"/>
      <c r="U949" s="432"/>
      <c r="V949" s="432"/>
      <c r="W949" s="432"/>
      <c r="X949" s="432"/>
      <c r="Y949" s="432"/>
      <c r="Z949" s="432"/>
      <c r="AA949" s="432"/>
      <c r="AB949" s="432"/>
      <c r="AC949" s="432"/>
      <c r="AD949" s="432"/>
      <c r="AE949" s="432"/>
      <c r="AF949" s="432"/>
      <c r="AG949" s="432"/>
      <c r="AH949" s="432"/>
      <c r="AI949" s="432"/>
      <c r="AJ949" s="432"/>
      <c r="AK949" s="432"/>
      <c r="AL949" s="432"/>
      <c r="AM949" s="432"/>
      <c r="AN949" s="432"/>
      <c r="AO949" s="432"/>
      <c r="AP949" s="432"/>
      <c r="AQ949" s="432"/>
      <c r="AR949" s="432"/>
      <c r="AS949" s="432"/>
      <c r="AT949" s="432"/>
      <c r="AU949" s="432"/>
      <c r="AV949" s="432"/>
      <c r="AW949" s="432"/>
      <c r="AX949" s="432"/>
      <c r="AY949" s="432"/>
      <c r="AZ949" s="432"/>
      <c r="BA949" s="432"/>
      <c r="BB949" s="432"/>
      <c r="BC949" s="432"/>
      <c r="BD949" s="432"/>
      <c r="BE949" s="432"/>
      <c r="BF949" s="432"/>
      <c r="BG949" s="432"/>
      <c r="BH949" s="432"/>
      <c r="BI949" s="432"/>
      <c r="BJ949" s="432"/>
      <c r="BK949" s="432"/>
      <c r="BL949" s="432"/>
      <c r="BM949" s="432"/>
      <c r="BN949" s="432"/>
      <c r="BO949" s="432"/>
      <c r="BP949" s="432"/>
      <c r="BQ949" s="432"/>
      <c r="BR949" s="432"/>
      <c r="BS949" s="432"/>
      <c r="BT949" s="432"/>
      <c r="BU949" s="432"/>
      <c r="BV949" s="432"/>
      <c r="BW949" s="432"/>
      <c r="BX949" s="432"/>
      <c r="BY949" s="432"/>
      <c r="BZ949" s="432"/>
      <c r="CA949" s="432"/>
      <c r="CB949" s="432"/>
      <c r="CC949" s="432"/>
      <c r="CD949" s="432"/>
      <c r="CE949" s="432"/>
      <c r="CF949" s="432"/>
      <c r="CG949" s="432"/>
      <c r="CH949" s="432"/>
      <c r="CI949" s="432"/>
      <c r="CJ949" s="432"/>
      <c r="CK949" s="432"/>
      <c r="CL949" s="432"/>
      <c r="CM949" s="432"/>
      <c r="CN949" s="432"/>
      <c r="CO949" s="432"/>
      <c r="CP949" s="432"/>
      <c r="CQ949" s="432"/>
      <c r="CR949" s="432"/>
      <c r="CS949" s="432"/>
      <c r="CT949" s="432"/>
      <c r="CU949" s="432"/>
      <c r="CV949" s="432"/>
      <c r="CW949" s="432"/>
      <c r="CX949" s="432"/>
      <c r="CY949" s="432"/>
      <c r="CZ949" s="432"/>
      <c r="DA949" s="432"/>
      <c r="DB949" s="432"/>
      <c r="DC949" s="432"/>
      <c r="DD949" s="432"/>
      <c r="DE949" s="432"/>
      <c r="DF949" s="432"/>
      <c r="DG949" s="432"/>
      <c r="DH949" s="432"/>
      <c r="DI949" s="432"/>
      <c r="DJ949" s="432"/>
      <c r="DK949" s="432"/>
      <c r="DL949" s="432"/>
      <c r="DM949" s="432"/>
      <c r="DN949" s="432"/>
      <c r="DO949" s="432"/>
      <c r="DP949" s="432"/>
      <c r="DQ949" s="432"/>
      <c r="DR949" s="432"/>
      <c r="DS949" s="432"/>
      <c r="DT949" s="432"/>
      <c r="DU949" s="432"/>
      <c r="DV949" s="432"/>
      <c r="DW949" s="432"/>
      <c r="DX949" s="432"/>
      <c r="DY949" s="432"/>
      <c r="DZ949" s="432"/>
      <c r="EA949" s="432"/>
      <c r="EB949" s="432"/>
      <c r="EC949" s="432"/>
      <c r="ED949" s="432"/>
      <c r="EE949" s="432"/>
      <c r="EF949" s="432"/>
      <c r="EG949" s="432"/>
      <c r="EH949" s="432"/>
      <c r="EI949" s="432"/>
      <c r="EJ949" s="432"/>
      <c r="EK949" s="432"/>
      <c r="EL949" s="432"/>
      <c r="EM949" s="432"/>
      <c r="EN949" s="432"/>
      <c r="EO949" s="432"/>
      <c r="EP949" s="432"/>
      <c r="EQ949" s="432"/>
      <c r="ER949" s="432"/>
      <c r="ES949" s="432"/>
      <c r="ET949" s="432"/>
      <c r="EU949" s="432"/>
      <c r="EV949" s="432"/>
      <c r="EW949" s="432"/>
      <c r="EX949" s="432"/>
      <c r="EY949" s="432"/>
      <c r="EZ949" s="432"/>
      <c r="FA949" s="432"/>
      <c r="FB949" s="432"/>
      <c r="FC949" s="432"/>
      <c r="FD949" s="432"/>
      <c r="FE949" s="432"/>
      <c r="FF949" s="432"/>
      <c r="FG949" s="432"/>
      <c r="FH949" s="432"/>
      <c r="FI949" s="432"/>
      <c r="FJ949" s="432"/>
      <c r="FK949" s="432"/>
      <c r="FL949" s="432"/>
      <c r="FM949" s="432"/>
      <c r="FN949" s="432"/>
      <c r="FO949" s="432"/>
      <c r="FP949" s="432"/>
      <c r="FQ949" s="432"/>
      <c r="FR949" s="432"/>
      <c r="FS949" s="432"/>
      <c r="FT949" s="432"/>
      <c r="FU949" s="432"/>
      <c r="FV949" s="432"/>
      <c r="FW949" s="432"/>
      <c r="FX949" s="432"/>
      <c r="FY949" s="432"/>
      <c r="FZ949" s="432"/>
      <c r="GA949" s="432"/>
      <c r="GB949" s="432"/>
      <c r="GC949" s="432"/>
      <c r="GD949" s="432"/>
      <c r="GE949" s="432"/>
      <c r="GF949" s="432"/>
      <c r="GG949" s="432"/>
      <c r="GH949" s="432"/>
      <c r="GI949" s="432"/>
      <c r="GJ949" s="432"/>
      <c r="GK949" s="432"/>
      <c r="GL949" s="432"/>
      <c r="GM949" s="432"/>
      <c r="GN949" s="432"/>
      <c r="GO949" s="432"/>
      <c r="GP949" s="432"/>
      <c r="GQ949" s="432"/>
      <c r="GR949" s="432"/>
      <c r="GS949" s="432"/>
      <c r="GT949" s="432"/>
      <c r="GU949" s="432"/>
      <c r="GV949" s="432"/>
      <c r="GW949" s="432"/>
      <c r="GX949" s="432"/>
    </row>
    <row r="950" spans="12:206" s="4" customFormat="1">
      <c r="L950" s="37"/>
      <c r="Q950" s="432"/>
      <c r="R950" s="432"/>
      <c r="S950" s="432"/>
      <c r="T950" s="432"/>
      <c r="U950" s="432"/>
      <c r="V950" s="432"/>
      <c r="W950" s="432"/>
      <c r="X950" s="432"/>
      <c r="Y950" s="432"/>
      <c r="Z950" s="432"/>
      <c r="AA950" s="432"/>
      <c r="AB950" s="432"/>
      <c r="AC950" s="432"/>
      <c r="AD950" s="432"/>
      <c r="AE950" s="432"/>
      <c r="AF950" s="432"/>
      <c r="AG950" s="432"/>
      <c r="AH950" s="432"/>
      <c r="AI950" s="432"/>
      <c r="AJ950" s="432"/>
      <c r="AK950" s="432"/>
      <c r="AL950" s="432"/>
      <c r="AM950" s="432"/>
      <c r="AN950" s="432"/>
      <c r="AO950" s="432"/>
      <c r="AP950" s="432"/>
      <c r="AQ950" s="432"/>
      <c r="AR950" s="432"/>
      <c r="AS950" s="432"/>
      <c r="AT950" s="432"/>
      <c r="AU950" s="432"/>
      <c r="AV950" s="432"/>
      <c r="AW950" s="432"/>
      <c r="AX950" s="432"/>
      <c r="AY950" s="432"/>
      <c r="AZ950" s="432"/>
      <c r="BA950" s="432"/>
      <c r="BB950" s="432"/>
      <c r="BC950" s="432"/>
      <c r="BD950" s="432"/>
      <c r="BE950" s="432"/>
      <c r="BF950" s="432"/>
      <c r="BG950" s="432"/>
      <c r="BH950" s="432"/>
      <c r="BI950" s="432"/>
      <c r="BJ950" s="432"/>
      <c r="BK950" s="432"/>
      <c r="BL950" s="432"/>
      <c r="BM950" s="432"/>
      <c r="BN950" s="432"/>
      <c r="BO950" s="432"/>
      <c r="BP950" s="432"/>
      <c r="BQ950" s="432"/>
      <c r="BR950" s="432"/>
      <c r="BS950" s="432"/>
      <c r="BT950" s="432"/>
      <c r="BU950" s="432"/>
      <c r="BV950" s="432"/>
      <c r="BW950" s="432"/>
      <c r="BX950" s="432"/>
      <c r="BY950" s="432"/>
      <c r="BZ950" s="432"/>
      <c r="CA950" s="432"/>
      <c r="CB950" s="432"/>
      <c r="CC950" s="432"/>
      <c r="CD950" s="432"/>
      <c r="CE950" s="432"/>
      <c r="CF950" s="432"/>
      <c r="CG950" s="432"/>
      <c r="CH950" s="432"/>
      <c r="CI950" s="432"/>
      <c r="CJ950" s="432"/>
      <c r="CK950" s="432"/>
      <c r="CL950" s="432"/>
      <c r="CM950" s="432"/>
      <c r="CN950" s="432"/>
      <c r="CO950" s="432"/>
      <c r="CP950" s="432"/>
      <c r="CQ950" s="432"/>
      <c r="CR950" s="432"/>
      <c r="CS950" s="432"/>
      <c r="CT950" s="432"/>
      <c r="CU950" s="432"/>
      <c r="CV950" s="432"/>
      <c r="CW950" s="432"/>
      <c r="CX950" s="432"/>
      <c r="CY950" s="432"/>
      <c r="CZ950" s="432"/>
      <c r="DA950" s="432"/>
      <c r="DB950" s="432"/>
      <c r="DC950" s="432"/>
      <c r="DD950" s="432"/>
      <c r="DE950" s="432"/>
      <c r="DF950" s="432"/>
      <c r="DG950" s="432"/>
      <c r="DH950" s="432"/>
      <c r="DI950" s="432"/>
      <c r="DJ950" s="432"/>
      <c r="DK950" s="432"/>
      <c r="DL950" s="432"/>
      <c r="DM950" s="432"/>
      <c r="DN950" s="432"/>
      <c r="DO950" s="432"/>
      <c r="DP950" s="432"/>
      <c r="DQ950" s="432"/>
      <c r="DR950" s="432"/>
      <c r="DS950" s="432"/>
      <c r="DT950" s="432"/>
      <c r="DU950" s="432"/>
      <c r="DV950" s="432"/>
      <c r="DW950" s="432"/>
      <c r="DX950" s="432"/>
      <c r="DY950" s="432"/>
      <c r="DZ950" s="432"/>
      <c r="EA950" s="432"/>
      <c r="EB950" s="432"/>
      <c r="EC950" s="432"/>
      <c r="ED950" s="432"/>
      <c r="EE950" s="432"/>
      <c r="EF950" s="432"/>
      <c r="EG950" s="432"/>
      <c r="EH950" s="432"/>
      <c r="EI950" s="432"/>
      <c r="EJ950" s="432"/>
      <c r="EK950" s="432"/>
      <c r="EL950" s="432"/>
      <c r="EM950" s="432"/>
      <c r="EN950" s="432"/>
      <c r="EO950" s="432"/>
      <c r="EP950" s="432"/>
      <c r="EQ950" s="432"/>
      <c r="ER950" s="432"/>
      <c r="ES950" s="432"/>
      <c r="ET950" s="432"/>
      <c r="EU950" s="432"/>
      <c r="EV950" s="432"/>
      <c r="EW950" s="432"/>
      <c r="EX950" s="432"/>
      <c r="EY950" s="432"/>
      <c r="EZ950" s="432"/>
      <c r="FA950" s="432"/>
      <c r="FB950" s="432"/>
      <c r="FC950" s="432"/>
      <c r="FD950" s="432"/>
      <c r="FE950" s="432"/>
      <c r="FF950" s="432"/>
      <c r="FG950" s="432"/>
      <c r="FH950" s="432"/>
      <c r="FI950" s="432"/>
      <c r="FJ950" s="432"/>
      <c r="FK950" s="432"/>
      <c r="FL950" s="432"/>
      <c r="FM950" s="432"/>
      <c r="FN950" s="432"/>
      <c r="FO950" s="432"/>
      <c r="FP950" s="432"/>
      <c r="FQ950" s="432"/>
      <c r="FR950" s="432"/>
      <c r="FS950" s="432"/>
      <c r="FT950" s="432"/>
      <c r="FU950" s="432"/>
      <c r="FV950" s="432"/>
      <c r="FW950" s="432"/>
      <c r="FX950" s="432"/>
      <c r="FY950" s="432"/>
      <c r="FZ950" s="432"/>
      <c r="GA950" s="432"/>
      <c r="GB950" s="432"/>
      <c r="GC950" s="432"/>
      <c r="GD950" s="432"/>
      <c r="GE950" s="432"/>
      <c r="GF950" s="432"/>
      <c r="GG950" s="432"/>
      <c r="GH950" s="432"/>
      <c r="GI950" s="432"/>
      <c r="GJ950" s="432"/>
      <c r="GK950" s="432"/>
      <c r="GL950" s="432"/>
      <c r="GM950" s="432"/>
      <c r="GN950" s="432"/>
      <c r="GO950" s="432"/>
      <c r="GP950" s="432"/>
      <c r="GQ950" s="432"/>
      <c r="GR950" s="432"/>
      <c r="GS950" s="432"/>
      <c r="GT950" s="432"/>
      <c r="GU950" s="432"/>
      <c r="GV950" s="432"/>
      <c r="GW950" s="432"/>
      <c r="GX950" s="432"/>
    </row>
    <row r="951" spans="12:206" s="4" customFormat="1">
      <c r="L951" s="37"/>
      <c r="Q951" s="432"/>
      <c r="R951" s="432"/>
      <c r="S951" s="432"/>
      <c r="T951" s="432"/>
      <c r="U951" s="432"/>
      <c r="V951" s="432"/>
      <c r="W951" s="432"/>
      <c r="X951" s="432"/>
      <c r="Y951" s="432"/>
      <c r="Z951" s="432"/>
      <c r="AA951" s="432"/>
      <c r="AB951" s="432"/>
      <c r="AC951" s="432"/>
      <c r="AD951" s="432"/>
      <c r="AE951" s="432"/>
      <c r="AF951" s="432"/>
      <c r="AG951" s="432"/>
      <c r="AH951" s="432"/>
      <c r="AI951" s="432"/>
      <c r="AJ951" s="432"/>
      <c r="AK951" s="432"/>
      <c r="AL951" s="432"/>
      <c r="AM951" s="432"/>
      <c r="AN951" s="432"/>
      <c r="AO951" s="432"/>
      <c r="AP951" s="432"/>
      <c r="AQ951" s="432"/>
      <c r="AR951" s="432"/>
      <c r="AS951" s="432"/>
      <c r="AT951" s="432"/>
      <c r="AU951" s="432"/>
      <c r="AV951" s="432"/>
      <c r="AW951" s="432"/>
      <c r="AX951" s="432"/>
      <c r="AY951" s="432"/>
      <c r="AZ951" s="432"/>
      <c r="BA951" s="432"/>
      <c r="BB951" s="432"/>
      <c r="BC951" s="432"/>
      <c r="BD951" s="432"/>
      <c r="BE951" s="432"/>
      <c r="BF951" s="432"/>
      <c r="BG951" s="432"/>
      <c r="BH951" s="432"/>
      <c r="BI951" s="432"/>
      <c r="BJ951" s="432"/>
      <c r="BK951" s="432"/>
      <c r="BL951" s="432"/>
      <c r="BM951" s="432"/>
      <c r="BN951" s="432"/>
      <c r="BO951" s="432"/>
      <c r="BP951" s="432"/>
      <c r="BQ951" s="432"/>
      <c r="BR951" s="432"/>
      <c r="BS951" s="432"/>
      <c r="BT951" s="432"/>
      <c r="BU951" s="432"/>
      <c r="BV951" s="432"/>
      <c r="BW951" s="432"/>
      <c r="BX951" s="432"/>
      <c r="BY951" s="432"/>
      <c r="BZ951" s="432"/>
      <c r="CA951" s="432"/>
      <c r="CB951" s="432"/>
      <c r="CC951" s="432"/>
      <c r="CD951" s="432"/>
      <c r="CE951" s="432"/>
      <c r="CF951" s="432"/>
      <c r="CG951" s="432"/>
      <c r="CH951" s="432"/>
      <c r="CI951" s="432"/>
      <c r="CJ951" s="432"/>
      <c r="CK951" s="432"/>
      <c r="CL951" s="432"/>
      <c r="CM951" s="432"/>
      <c r="CN951" s="432"/>
      <c r="CO951" s="432"/>
      <c r="CP951" s="432"/>
      <c r="CQ951" s="432"/>
      <c r="CR951" s="432"/>
      <c r="CS951" s="432"/>
      <c r="CT951" s="432"/>
      <c r="CU951" s="432"/>
      <c r="CV951" s="432"/>
      <c r="CW951" s="432"/>
      <c r="CX951" s="432"/>
      <c r="CY951" s="432"/>
      <c r="CZ951" s="432"/>
      <c r="DA951" s="432"/>
      <c r="DB951" s="432"/>
      <c r="DC951" s="432"/>
      <c r="DD951" s="432"/>
      <c r="DE951" s="432"/>
      <c r="DF951" s="432"/>
      <c r="DG951" s="432"/>
      <c r="DH951" s="432"/>
      <c r="DI951" s="432"/>
      <c r="DJ951" s="432"/>
      <c r="DK951" s="432"/>
      <c r="DL951" s="432"/>
      <c r="DM951" s="432"/>
      <c r="DN951" s="432"/>
      <c r="DO951" s="432"/>
      <c r="DP951" s="432"/>
      <c r="DQ951" s="432"/>
      <c r="DR951" s="432"/>
      <c r="DS951" s="432"/>
      <c r="DT951" s="432"/>
      <c r="DU951" s="432"/>
      <c r="DV951" s="432"/>
      <c r="DW951" s="432"/>
      <c r="DX951" s="432"/>
      <c r="DY951" s="432"/>
      <c r="DZ951" s="432"/>
      <c r="EA951" s="432"/>
      <c r="EB951" s="432"/>
      <c r="EC951" s="432"/>
      <c r="ED951" s="432"/>
      <c r="EE951" s="432"/>
      <c r="EF951" s="432"/>
      <c r="EG951" s="432"/>
      <c r="EH951" s="432"/>
      <c r="EI951" s="432"/>
      <c r="EJ951" s="432"/>
      <c r="EK951" s="432"/>
      <c r="EL951" s="432"/>
      <c r="EM951" s="432"/>
      <c r="EN951" s="432"/>
      <c r="EO951" s="432"/>
      <c r="EP951" s="432"/>
      <c r="EQ951" s="432"/>
      <c r="ER951" s="432"/>
      <c r="ES951" s="432"/>
      <c r="ET951" s="432"/>
      <c r="EU951" s="432"/>
      <c r="EV951" s="432"/>
      <c r="EW951" s="432"/>
      <c r="EX951" s="432"/>
      <c r="EY951" s="432"/>
      <c r="EZ951" s="432"/>
      <c r="FA951" s="432"/>
      <c r="FB951" s="432"/>
      <c r="FC951" s="432"/>
      <c r="FD951" s="432"/>
      <c r="FE951" s="432"/>
      <c r="FF951" s="432"/>
      <c r="FG951" s="432"/>
      <c r="FH951" s="432"/>
      <c r="FI951" s="432"/>
      <c r="FJ951" s="432"/>
      <c r="FK951" s="432"/>
      <c r="FL951" s="432"/>
      <c r="FM951" s="432"/>
      <c r="FN951" s="432"/>
      <c r="FO951" s="432"/>
      <c r="FP951" s="432"/>
      <c r="FQ951" s="432"/>
      <c r="FR951" s="432"/>
      <c r="FS951" s="432"/>
      <c r="FT951" s="432"/>
      <c r="FU951" s="432"/>
      <c r="FV951" s="432"/>
      <c r="FW951" s="432"/>
      <c r="FX951" s="432"/>
      <c r="FY951" s="432"/>
      <c r="FZ951" s="432"/>
      <c r="GA951" s="432"/>
      <c r="GB951" s="432"/>
      <c r="GC951" s="432"/>
      <c r="GD951" s="432"/>
      <c r="GE951" s="432"/>
      <c r="GF951" s="432"/>
      <c r="GG951" s="432"/>
      <c r="GH951" s="432"/>
      <c r="GI951" s="432"/>
      <c r="GJ951" s="432"/>
      <c r="GK951" s="432"/>
      <c r="GL951" s="432"/>
      <c r="GM951" s="432"/>
      <c r="GN951" s="432"/>
      <c r="GO951" s="432"/>
      <c r="GP951" s="432"/>
      <c r="GQ951" s="432"/>
      <c r="GR951" s="432"/>
      <c r="GS951" s="432"/>
      <c r="GT951" s="432"/>
      <c r="GU951" s="432"/>
      <c r="GV951" s="432"/>
      <c r="GW951" s="432"/>
      <c r="GX951" s="432"/>
    </row>
    <row r="952" spans="12:206" s="4" customFormat="1">
      <c r="L952" s="37"/>
      <c r="Q952" s="432"/>
      <c r="R952" s="432"/>
      <c r="S952" s="432"/>
      <c r="T952" s="432"/>
      <c r="U952" s="432"/>
      <c r="V952" s="432"/>
      <c r="W952" s="432"/>
      <c r="X952" s="432"/>
      <c r="Y952" s="432"/>
      <c r="Z952" s="432"/>
      <c r="AA952" s="432"/>
      <c r="AB952" s="432"/>
      <c r="AC952" s="432"/>
      <c r="AD952" s="432"/>
      <c r="AE952" s="432"/>
      <c r="AF952" s="432"/>
      <c r="AG952" s="432"/>
      <c r="AH952" s="432"/>
      <c r="AI952" s="432"/>
      <c r="AJ952" s="432"/>
      <c r="AK952" s="432"/>
      <c r="AL952" s="432"/>
      <c r="AM952" s="432"/>
      <c r="AN952" s="432"/>
      <c r="AO952" s="432"/>
      <c r="AP952" s="432"/>
      <c r="AQ952" s="432"/>
      <c r="AR952" s="432"/>
      <c r="AS952" s="432"/>
      <c r="AT952" s="432"/>
      <c r="AU952" s="432"/>
      <c r="AV952" s="432"/>
      <c r="AW952" s="432"/>
      <c r="AX952" s="432"/>
      <c r="AY952" s="432"/>
      <c r="AZ952" s="432"/>
      <c r="BA952" s="432"/>
      <c r="BB952" s="432"/>
      <c r="BC952" s="432"/>
      <c r="BD952" s="432"/>
      <c r="BE952" s="432"/>
      <c r="BF952" s="432"/>
      <c r="BG952" s="432"/>
      <c r="BH952" s="432"/>
      <c r="BI952" s="432"/>
      <c r="BJ952" s="432"/>
      <c r="BK952" s="432"/>
      <c r="BL952" s="432"/>
      <c r="BM952" s="432"/>
      <c r="BN952" s="432"/>
      <c r="BO952" s="432"/>
      <c r="BP952" s="432"/>
      <c r="BQ952" s="432"/>
      <c r="BR952" s="432"/>
      <c r="BS952" s="432"/>
      <c r="BT952" s="432"/>
      <c r="BU952" s="432"/>
      <c r="BV952" s="432"/>
      <c r="BW952" s="432"/>
      <c r="BX952" s="432"/>
      <c r="BY952" s="432"/>
      <c r="BZ952" s="432"/>
      <c r="CA952" s="432"/>
      <c r="CB952" s="432"/>
      <c r="CC952" s="432"/>
      <c r="CD952" s="432"/>
      <c r="CE952" s="432"/>
      <c r="CF952" s="432"/>
      <c r="CG952" s="432"/>
      <c r="CH952" s="432"/>
      <c r="CI952" s="432"/>
      <c r="CJ952" s="432"/>
      <c r="CK952" s="432"/>
      <c r="CL952" s="432"/>
      <c r="CM952" s="432"/>
      <c r="CN952" s="432"/>
      <c r="CO952" s="432"/>
      <c r="CP952" s="432"/>
      <c r="CQ952" s="432"/>
      <c r="CR952" s="432"/>
      <c r="CS952" s="432"/>
      <c r="CT952" s="432"/>
      <c r="CU952" s="432"/>
      <c r="CV952" s="432"/>
      <c r="CW952" s="432"/>
      <c r="CX952" s="432"/>
      <c r="CY952" s="432"/>
      <c r="CZ952" s="432"/>
      <c r="DA952" s="432"/>
      <c r="DB952" s="432"/>
      <c r="DC952" s="432"/>
      <c r="DD952" s="432"/>
      <c r="DE952" s="432"/>
      <c r="DF952" s="432"/>
      <c r="DG952" s="432"/>
      <c r="DH952" s="432"/>
      <c r="DI952" s="432"/>
      <c r="DJ952" s="432"/>
      <c r="DK952" s="432"/>
      <c r="DL952" s="432"/>
      <c r="DM952" s="432"/>
      <c r="DN952" s="432"/>
      <c r="DO952" s="432"/>
      <c r="DP952" s="432"/>
      <c r="DQ952" s="432"/>
      <c r="DR952" s="432"/>
      <c r="DS952" s="432"/>
      <c r="DT952" s="432"/>
      <c r="DU952" s="432"/>
      <c r="DV952" s="432"/>
      <c r="DW952" s="432"/>
      <c r="DX952" s="432"/>
      <c r="DY952" s="432"/>
      <c r="DZ952" s="432"/>
      <c r="EA952" s="432"/>
      <c r="EB952" s="432"/>
      <c r="EC952" s="432"/>
      <c r="ED952" s="432"/>
      <c r="EE952" s="432"/>
      <c r="EF952" s="432"/>
      <c r="EG952" s="432"/>
      <c r="EH952" s="432"/>
      <c r="EI952" s="432"/>
      <c r="EJ952" s="432"/>
      <c r="EK952" s="432"/>
      <c r="EL952" s="432"/>
      <c r="EM952" s="432"/>
      <c r="EN952" s="432"/>
      <c r="EO952" s="432"/>
      <c r="EP952" s="432"/>
      <c r="EQ952" s="432"/>
      <c r="ER952" s="432"/>
      <c r="ES952" s="432"/>
      <c r="ET952" s="432"/>
      <c r="EU952" s="432"/>
      <c r="EV952" s="432"/>
      <c r="EW952" s="432"/>
      <c r="EX952" s="432"/>
      <c r="EY952" s="432"/>
      <c r="EZ952" s="432"/>
      <c r="FA952" s="432"/>
      <c r="FB952" s="432"/>
      <c r="FC952" s="432"/>
      <c r="FD952" s="432"/>
      <c r="FE952" s="432"/>
      <c r="FF952" s="432"/>
      <c r="FG952" s="432"/>
      <c r="FH952" s="432"/>
      <c r="FI952" s="432"/>
      <c r="FJ952" s="432"/>
      <c r="FK952" s="432"/>
      <c r="FL952" s="432"/>
      <c r="FM952" s="432"/>
      <c r="FN952" s="432"/>
      <c r="FO952" s="432"/>
      <c r="FP952" s="432"/>
      <c r="FQ952" s="432"/>
      <c r="FR952" s="432"/>
      <c r="FS952" s="432"/>
      <c r="FT952" s="432"/>
      <c r="FU952" s="432"/>
      <c r="FV952" s="432"/>
      <c r="FW952" s="432"/>
      <c r="FX952" s="432"/>
      <c r="FY952" s="432"/>
      <c r="FZ952" s="432"/>
      <c r="GA952" s="432"/>
      <c r="GB952" s="432"/>
      <c r="GC952" s="432"/>
      <c r="GD952" s="432"/>
      <c r="GE952" s="432"/>
      <c r="GF952" s="432"/>
      <c r="GG952" s="432"/>
      <c r="GH952" s="432"/>
      <c r="GI952" s="432"/>
      <c r="GJ952" s="432"/>
      <c r="GK952" s="432"/>
      <c r="GL952" s="432"/>
      <c r="GM952" s="432"/>
      <c r="GN952" s="432"/>
      <c r="GO952" s="432"/>
      <c r="GP952" s="432"/>
      <c r="GQ952" s="432"/>
      <c r="GR952" s="432"/>
      <c r="GS952" s="432"/>
      <c r="GT952" s="432"/>
      <c r="GU952" s="432"/>
      <c r="GV952" s="432"/>
      <c r="GW952" s="432"/>
      <c r="GX952" s="432"/>
    </row>
    <row r="953" spans="12:206" s="4" customFormat="1">
      <c r="L953" s="37"/>
      <c r="Q953" s="432"/>
      <c r="R953" s="432"/>
      <c r="S953" s="432"/>
      <c r="T953" s="432"/>
      <c r="U953" s="432"/>
      <c r="V953" s="432"/>
      <c r="W953" s="432"/>
      <c r="X953" s="432"/>
      <c r="Y953" s="432"/>
      <c r="Z953" s="432"/>
      <c r="AA953" s="432"/>
      <c r="AB953" s="432"/>
      <c r="AC953" s="432"/>
      <c r="AD953" s="432"/>
      <c r="AE953" s="432"/>
      <c r="AF953" s="432"/>
      <c r="AG953" s="432"/>
      <c r="AH953" s="432"/>
      <c r="AI953" s="432"/>
      <c r="AJ953" s="432"/>
      <c r="AK953" s="432"/>
      <c r="AL953" s="432"/>
      <c r="AM953" s="432"/>
      <c r="AN953" s="432"/>
      <c r="AO953" s="432"/>
      <c r="AP953" s="432"/>
      <c r="AQ953" s="432"/>
      <c r="AR953" s="432"/>
      <c r="AS953" s="432"/>
      <c r="AT953" s="432"/>
      <c r="AU953" s="432"/>
      <c r="AV953" s="432"/>
      <c r="AW953" s="432"/>
      <c r="AX953" s="432"/>
      <c r="AY953" s="432"/>
      <c r="AZ953" s="432"/>
      <c r="BA953" s="432"/>
      <c r="BB953" s="432"/>
      <c r="BC953" s="432"/>
      <c r="BD953" s="432"/>
      <c r="BE953" s="432"/>
      <c r="BF953" s="432"/>
      <c r="BG953" s="432"/>
      <c r="BH953" s="432"/>
      <c r="BI953" s="432"/>
      <c r="BJ953" s="432"/>
      <c r="BK953" s="432"/>
      <c r="BL953" s="432"/>
      <c r="BM953" s="432"/>
      <c r="BN953" s="432"/>
      <c r="BO953" s="432"/>
      <c r="BP953" s="432"/>
      <c r="BQ953" s="432"/>
      <c r="BR953" s="432"/>
      <c r="BS953" s="432"/>
      <c r="BT953" s="432"/>
      <c r="BU953" s="432"/>
      <c r="BV953" s="432"/>
      <c r="BW953" s="432"/>
      <c r="BX953" s="432"/>
      <c r="BY953" s="432"/>
      <c r="BZ953" s="432"/>
      <c r="CA953" s="432"/>
      <c r="CB953" s="432"/>
      <c r="CC953" s="432"/>
      <c r="CD953" s="432"/>
      <c r="CE953" s="432"/>
      <c r="CF953" s="432"/>
      <c r="CG953" s="432"/>
      <c r="CH953" s="432"/>
      <c r="CI953" s="432"/>
      <c r="CJ953" s="432"/>
      <c r="CK953" s="432"/>
      <c r="CL953" s="432"/>
      <c r="CM953" s="432"/>
      <c r="CN953" s="432"/>
      <c r="CO953" s="432"/>
      <c r="CP953" s="432"/>
      <c r="CQ953" s="432"/>
      <c r="CR953" s="432"/>
      <c r="CS953" s="432"/>
      <c r="CT953" s="432"/>
      <c r="CU953" s="432"/>
      <c r="CV953" s="432"/>
      <c r="CW953" s="432"/>
      <c r="CX953" s="432"/>
      <c r="CY953" s="432"/>
      <c r="CZ953" s="432"/>
      <c r="DA953" s="432"/>
      <c r="DB953" s="432"/>
      <c r="DC953" s="432"/>
      <c r="DD953" s="432"/>
      <c r="DE953" s="432"/>
      <c r="DF953" s="432"/>
      <c r="DG953" s="432"/>
      <c r="DH953" s="432"/>
      <c r="DI953" s="432"/>
      <c r="DJ953" s="432"/>
      <c r="DK953" s="432"/>
      <c r="DL953" s="432"/>
      <c r="DM953" s="432"/>
      <c r="DN953" s="432"/>
      <c r="DO953" s="432"/>
      <c r="DP953" s="432"/>
      <c r="DQ953" s="432"/>
      <c r="DR953" s="432"/>
      <c r="DS953" s="432"/>
      <c r="DT953" s="432"/>
      <c r="DU953" s="432"/>
      <c r="DV953" s="432"/>
      <c r="DW953" s="432"/>
      <c r="DX953" s="432"/>
      <c r="DY953" s="432"/>
      <c r="DZ953" s="432"/>
      <c r="EA953" s="432"/>
      <c r="EB953" s="432"/>
      <c r="EC953" s="432"/>
      <c r="ED953" s="432"/>
      <c r="EE953" s="432"/>
      <c r="EF953" s="432"/>
      <c r="EG953" s="432"/>
      <c r="EH953" s="432"/>
      <c r="EI953" s="432"/>
      <c r="EJ953" s="432"/>
      <c r="EK953" s="432"/>
      <c r="EL953" s="432"/>
      <c r="EM953" s="432"/>
      <c r="EN953" s="432"/>
      <c r="EO953" s="432"/>
      <c r="EP953" s="432"/>
      <c r="EQ953" s="432"/>
      <c r="ER953" s="432"/>
      <c r="ES953" s="432"/>
      <c r="ET953" s="432"/>
      <c r="EU953" s="432"/>
      <c r="EV953" s="432"/>
      <c r="EW953" s="432"/>
      <c r="EX953" s="432"/>
      <c r="EY953" s="432"/>
      <c r="EZ953" s="432"/>
      <c r="FA953" s="432"/>
      <c r="FB953" s="432"/>
      <c r="FC953" s="432"/>
      <c r="FD953" s="432"/>
      <c r="FE953" s="432"/>
      <c r="FF953" s="432"/>
      <c r="FG953" s="432"/>
      <c r="FH953" s="432"/>
      <c r="FI953" s="432"/>
      <c r="FJ953" s="432"/>
      <c r="FK953" s="432"/>
      <c r="FL953" s="432"/>
      <c r="FM953" s="432"/>
      <c r="FN953" s="432"/>
      <c r="FO953" s="432"/>
      <c r="FP953" s="432"/>
      <c r="FQ953" s="432"/>
      <c r="FR953" s="432"/>
      <c r="FS953" s="432"/>
      <c r="FT953" s="432"/>
      <c r="FU953" s="432"/>
      <c r="FV953" s="432"/>
      <c r="FW953" s="432"/>
      <c r="FX953" s="432"/>
      <c r="FY953" s="432"/>
      <c r="FZ953" s="432"/>
      <c r="GA953" s="432"/>
      <c r="GB953" s="432"/>
      <c r="GC953" s="432"/>
      <c r="GD953" s="432"/>
      <c r="GE953" s="432"/>
      <c r="GF953" s="432"/>
      <c r="GG953" s="432"/>
      <c r="GH953" s="432"/>
      <c r="GI953" s="432"/>
      <c r="GJ953" s="432"/>
      <c r="GK953" s="432"/>
      <c r="GL953" s="432"/>
      <c r="GM953" s="432"/>
      <c r="GN953" s="432"/>
      <c r="GO953" s="432"/>
      <c r="GP953" s="432"/>
      <c r="GQ953" s="432"/>
      <c r="GR953" s="432"/>
      <c r="GS953" s="432"/>
      <c r="GT953" s="432"/>
      <c r="GU953" s="432"/>
      <c r="GV953" s="432"/>
      <c r="GW953" s="432"/>
      <c r="GX953" s="432"/>
    </row>
    <row r="954" spans="12:206" s="4" customFormat="1">
      <c r="L954" s="37"/>
      <c r="Q954" s="432"/>
      <c r="R954" s="432"/>
      <c r="S954" s="432"/>
      <c r="T954" s="432"/>
      <c r="U954" s="432"/>
      <c r="V954" s="432"/>
      <c r="W954" s="432"/>
      <c r="X954" s="432"/>
      <c r="Y954" s="432"/>
      <c r="Z954" s="432"/>
      <c r="AA954" s="432"/>
      <c r="AB954" s="432"/>
      <c r="AC954" s="432"/>
      <c r="AD954" s="432"/>
      <c r="AE954" s="432"/>
      <c r="AF954" s="432"/>
      <c r="AG954" s="432"/>
      <c r="AH954" s="432"/>
      <c r="AI954" s="432"/>
      <c r="AJ954" s="432"/>
      <c r="AK954" s="432"/>
      <c r="AL954" s="432"/>
      <c r="AM954" s="432"/>
      <c r="AN954" s="432"/>
      <c r="AO954" s="432"/>
      <c r="AP954" s="432"/>
      <c r="AQ954" s="432"/>
      <c r="AR954" s="432"/>
      <c r="AS954" s="432"/>
      <c r="AT954" s="432"/>
      <c r="AU954" s="432"/>
      <c r="AV954" s="432"/>
      <c r="AW954" s="432"/>
      <c r="AX954" s="432"/>
      <c r="AY954" s="432"/>
      <c r="AZ954" s="432"/>
      <c r="BA954" s="432"/>
      <c r="BB954" s="432"/>
      <c r="BC954" s="432"/>
      <c r="BD954" s="432"/>
      <c r="BE954" s="432"/>
      <c r="BF954" s="432"/>
      <c r="BG954" s="432"/>
      <c r="BH954" s="432"/>
      <c r="BI954" s="432"/>
      <c r="BJ954" s="432"/>
      <c r="BK954" s="432"/>
      <c r="BL954" s="432"/>
      <c r="BM954" s="432"/>
      <c r="BN954" s="432"/>
      <c r="BO954" s="432"/>
      <c r="BP954" s="432"/>
      <c r="BQ954" s="432"/>
      <c r="BR954" s="432"/>
      <c r="BS954" s="432"/>
      <c r="BT954" s="432"/>
      <c r="BU954" s="432"/>
      <c r="BV954" s="432"/>
      <c r="BW954" s="432"/>
      <c r="BX954" s="432"/>
      <c r="BY954" s="432"/>
      <c r="BZ954" s="432"/>
      <c r="CA954" s="432"/>
      <c r="CB954" s="432"/>
      <c r="CC954" s="432"/>
      <c r="CD954" s="432"/>
      <c r="CE954" s="432"/>
      <c r="CF954" s="432"/>
      <c r="CG954" s="432"/>
      <c r="CH954" s="432"/>
      <c r="CI954" s="432"/>
      <c r="CJ954" s="432"/>
      <c r="CK954" s="432"/>
      <c r="CL954" s="432"/>
      <c r="CM954" s="432"/>
      <c r="CN954" s="432"/>
      <c r="CO954" s="432"/>
      <c r="CP954" s="432"/>
      <c r="CQ954" s="432"/>
      <c r="CR954" s="432"/>
      <c r="CS954" s="432"/>
      <c r="CT954" s="432"/>
      <c r="CU954" s="432"/>
      <c r="CV954" s="432"/>
      <c r="CW954" s="432"/>
      <c r="CX954" s="432"/>
      <c r="CY954" s="432"/>
      <c r="CZ954" s="432"/>
      <c r="DA954" s="432"/>
      <c r="DB954" s="432"/>
      <c r="DC954" s="432"/>
      <c r="DD954" s="432"/>
      <c r="DE954" s="432"/>
      <c r="DF954" s="432"/>
      <c r="DG954" s="432"/>
      <c r="DH954" s="432"/>
      <c r="DI954" s="432"/>
      <c r="DJ954" s="432"/>
      <c r="DK954" s="432"/>
      <c r="DL954" s="432"/>
      <c r="DM954" s="432"/>
      <c r="DN954" s="432"/>
      <c r="DO954" s="432"/>
      <c r="DP954" s="432"/>
      <c r="DQ954" s="432"/>
      <c r="DR954" s="432"/>
      <c r="DS954" s="432"/>
      <c r="DT954" s="432"/>
      <c r="DU954" s="432"/>
      <c r="DV954" s="432"/>
      <c r="DW954" s="432"/>
      <c r="DX954" s="432"/>
      <c r="DY954" s="432"/>
      <c r="DZ954" s="432"/>
      <c r="EA954" s="432"/>
      <c r="EB954" s="432"/>
      <c r="EC954" s="432"/>
      <c r="ED954" s="432"/>
      <c r="EE954" s="432"/>
      <c r="EF954" s="432"/>
      <c r="EG954" s="432"/>
      <c r="EH954" s="432"/>
      <c r="EI954" s="432"/>
      <c r="EJ954" s="432"/>
      <c r="EK954" s="432"/>
      <c r="EL954" s="432"/>
      <c r="EM954" s="432"/>
      <c r="EN954" s="432"/>
      <c r="EO954" s="432"/>
      <c r="EP954" s="432"/>
      <c r="EQ954" s="432"/>
      <c r="ER954" s="432"/>
      <c r="ES954" s="432"/>
      <c r="ET954" s="432"/>
      <c r="EU954" s="432"/>
      <c r="EV954" s="432"/>
      <c r="EW954" s="432"/>
      <c r="EX954" s="432"/>
      <c r="EY954" s="432"/>
      <c r="EZ954" s="432"/>
      <c r="FA954" s="432"/>
      <c r="FB954" s="432"/>
      <c r="FC954" s="432"/>
      <c r="FD954" s="432"/>
      <c r="FE954" s="432"/>
      <c r="FF954" s="432"/>
      <c r="FG954" s="432"/>
      <c r="FH954" s="432"/>
      <c r="FI954" s="432"/>
      <c r="FJ954" s="432"/>
      <c r="FK954" s="432"/>
      <c r="FL954" s="432"/>
      <c r="FM954" s="432"/>
      <c r="FN954" s="432"/>
      <c r="FO954" s="432"/>
      <c r="FP954" s="432"/>
      <c r="FQ954" s="432"/>
      <c r="FR954" s="432"/>
      <c r="FS954" s="432"/>
      <c r="FT954" s="432"/>
      <c r="FU954" s="432"/>
      <c r="FV954" s="432"/>
      <c r="FW954" s="432"/>
      <c r="FX954" s="432"/>
      <c r="FY954" s="432"/>
      <c r="FZ954" s="432"/>
      <c r="GA954" s="432"/>
      <c r="GB954" s="432"/>
      <c r="GC954" s="432"/>
      <c r="GD954" s="432"/>
      <c r="GE954" s="432"/>
      <c r="GF954" s="432"/>
      <c r="GG954" s="432"/>
      <c r="GH954" s="432"/>
      <c r="GI954" s="432"/>
      <c r="GJ954" s="432"/>
      <c r="GK954" s="432"/>
      <c r="GL954" s="432"/>
      <c r="GM954" s="432"/>
      <c r="GN954" s="432"/>
      <c r="GO954" s="432"/>
      <c r="GP954" s="432"/>
      <c r="GQ954" s="432"/>
      <c r="GR954" s="432"/>
      <c r="GS954" s="432"/>
      <c r="GT954" s="432"/>
      <c r="GU954" s="432"/>
      <c r="GV954" s="432"/>
      <c r="GW954" s="432"/>
      <c r="GX954" s="432"/>
    </row>
    <row r="955" spans="12:206" s="4" customFormat="1">
      <c r="L955" s="37"/>
      <c r="Q955" s="432"/>
      <c r="R955" s="432"/>
      <c r="S955" s="432"/>
      <c r="T955" s="432"/>
      <c r="U955" s="432"/>
      <c r="V955" s="432"/>
      <c r="W955" s="432"/>
      <c r="X955" s="432"/>
      <c r="Y955" s="432"/>
      <c r="Z955" s="432"/>
      <c r="AA955" s="432"/>
      <c r="AB955" s="432"/>
      <c r="AC955" s="432"/>
      <c r="AD955" s="432"/>
      <c r="AE955" s="432"/>
      <c r="AF955" s="432"/>
      <c r="AG955" s="432"/>
      <c r="AH955" s="432"/>
      <c r="AI955" s="432"/>
      <c r="AJ955" s="432"/>
      <c r="AK955" s="432"/>
      <c r="AL955" s="432"/>
      <c r="AM955" s="432"/>
      <c r="AN955" s="432"/>
      <c r="AO955" s="432"/>
      <c r="AP955" s="432"/>
      <c r="AQ955" s="432"/>
      <c r="AR955" s="432"/>
      <c r="AS955" s="432"/>
      <c r="AT955" s="432"/>
      <c r="AU955" s="432"/>
      <c r="AV955" s="432"/>
      <c r="AW955" s="432"/>
      <c r="AX955" s="432"/>
      <c r="AY955" s="432"/>
      <c r="AZ955" s="432"/>
      <c r="BA955" s="432"/>
      <c r="BB955" s="432"/>
      <c r="BC955" s="432"/>
      <c r="BD955" s="432"/>
      <c r="BE955" s="432"/>
      <c r="BF955" s="432"/>
      <c r="BG955" s="432"/>
      <c r="BH955" s="432"/>
      <c r="BI955" s="432"/>
      <c r="BJ955" s="432"/>
      <c r="BK955" s="432"/>
      <c r="BL955" s="432"/>
      <c r="BM955" s="432"/>
      <c r="BN955" s="432"/>
      <c r="BO955" s="432"/>
      <c r="BP955" s="432"/>
      <c r="BQ955" s="432"/>
      <c r="BR955" s="432"/>
      <c r="BS955" s="432"/>
      <c r="BT955" s="432"/>
      <c r="BU955" s="432"/>
      <c r="BV955" s="432"/>
      <c r="BW955" s="432"/>
      <c r="BX955" s="432"/>
      <c r="BY955" s="432"/>
      <c r="BZ955" s="432"/>
      <c r="CA955" s="432"/>
      <c r="CB955" s="432"/>
      <c r="CC955" s="432"/>
      <c r="CD955" s="432"/>
      <c r="CE955" s="432"/>
      <c r="CF955" s="432"/>
      <c r="CG955" s="432"/>
      <c r="CH955" s="432"/>
      <c r="CI955" s="432"/>
      <c r="CJ955" s="432"/>
      <c r="CK955" s="432"/>
      <c r="CL955" s="432"/>
      <c r="CM955" s="432"/>
      <c r="CN955" s="432"/>
      <c r="CO955" s="432"/>
      <c r="CP955" s="432"/>
      <c r="CQ955" s="432"/>
      <c r="CR955" s="432"/>
      <c r="CS955" s="432"/>
      <c r="CT955" s="432"/>
      <c r="CU955" s="432"/>
      <c r="CV955" s="432"/>
      <c r="CW955" s="432"/>
      <c r="CX955" s="432"/>
      <c r="CY955" s="432"/>
      <c r="CZ955" s="432"/>
      <c r="DA955" s="432"/>
      <c r="DB955" s="432"/>
      <c r="DC955" s="432"/>
      <c r="DD955" s="432"/>
      <c r="DE955" s="432"/>
      <c r="DF955" s="432"/>
      <c r="DG955" s="432"/>
      <c r="DH955" s="432"/>
      <c r="DI955" s="432"/>
      <c r="DJ955" s="432"/>
      <c r="DK955" s="432"/>
      <c r="DL955" s="432"/>
      <c r="DM955" s="432"/>
      <c r="DN955" s="432"/>
      <c r="DO955" s="432"/>
      <c r="DP955" s="432"/>
      <c r="DQ955" s="432"/>
      <c r="DR955" s="432"/>
      <c r="DS955" s="432"/>
      <c r="DT955" s="432"/>
      <c r="DU955" s="432"/>
      <c r="DV955" s="432"/>
      <c r="DW955" s="432"/>
      <c r="DX955" s="432"/>
      <c r="DY955" s="432"/>
      <c r="DZ955" s="432"/>
      <c r="EA955" s="432"/>
      <c r="EB955" s="432"/>
      <c r="EC955" s="432"/>
      <c r="ED955" s="432"/>
      <c r="EE955" s="432"/>
      <c r="EF955" s="432"/>
      <c r="EG955" s="432"/>
      <c r="EH955" s="432"/>
      <c r="EI955" s="432"/>
      <c r="EJ955" s="432"/>
      <c r="EK955" s="432"/>
      <c r="EL955" s="432"/>
      <c r="EM955" s="432"/>
      <c r="EN955" s="432"/>
      <c r="EO955" s="432"/>
      <c r="EP955" s="432"/>
      <c r="EQ955" s="432"/>
      <c r="ER955" s="432"/>
      <c r="ES955" s="432"/>
      <c r="ET955" s="432"/>
      <c r="EU955" s="432"/>
      <c r="EV955" s="432"/>
      <c r="EW955" s="432"/>
      <c r="EX955" s="432"/>
      <c r="EY955" s="432"/>
      <c r="EZ955" s="432"/>
      <c r="FA955" s="432"/>
      <c r="FB955" s="432"/>
      <c r="FC955" s="432"/>
      <c r="FD955" s="432"/>
      <c r="FE955" s="432"/>
      <c r="FF955" s="432"/>
      <c r="FG955" s="432"/>
      <c r="FH955" s="432"/>
      <c r="FI955" s="432"/>
      <c r="FJ955" s="432"/>
      <c r="FK955" s="432"/>
      <c r="FL955" s="432"/>
      <c r="FM955" s="432"/>
      <c r="FN955" s="432"/>
      <c r="FO955" s="432"/>
      <c r="FP955" s="432"/>
      <c r="FQ955" s="432"/>
      <c r="FR955" s="432"/>
      <c r="FS955" s="432"/>
      <c r="FT955" s="432"/>
      <c r="FU955" s="432"/>
      <c r="FV955" s="432"/>
      <c r="FW955" s="432"/>
      <c r="FX955" s="432"/>
      <c r="FY955" s="432"/>
      <c r="FZ955" s="432"/>
      <c r="GA955" s="432"/>
      <c r="GB955" s="432"/>
      <c r="GC955" s="432"/>
      <c r="GD955" s="432"/>
      <c r="GE955" s="432"/>
      <c r="GF955" s="432"/>
      <c r="GG955" s="432"/>
      <c r="GH955" s="432"/>
      <c r="GI955" s="432"/>
      <c r="GJ955" s="432"/>
      <c r="GK955" s="432"/>
      <c r="GL955" s="432"/>
      <c r="GM955" s="432"/>
      <c r="GN955" s="432"/>
      <c r="GO955" s="432"/>
      <c r="GP955" s="432"/>
      <c r="GQ955" s="432"/>
      <c r="GR955" s="432"/>
      <c r="GS955" s="432"/>
      <c r="GT955" s="432"/>
      <c r="GU955" s="432"/>
      <c r="GV955" s="432"/>
      <c r="GW955" s="432"/>
      <c r="GX955" s="432"/>
    </row>
    <row r="957" spans="12:206" s="4" customFormat="1">
      <c r="L957" s="37"/>
      <c r="Q957" s="432"/>
      <c r="R957" s="432"/>
      <c r="S957" s="432"/>
      <c r="T957" s="432"/>
      <c r="U957" s="432"/>
      <c r="V957" s="432"/>
      <c r="W957" s="432"/>
      <c r="X957" s="432"/>
      <c r="Y957" s="432"/>
      <c r="Z957" s="432"/>
      <c r="AA957" s="432"/>
      <c r="AB957" s="432"/>
      <c r="AC957" s="432"/>
      <c r="AD957" s="432"/>
      <c r="AE957" s="432"/>
      <c r="AF957" s="432"/>
      <c r="AG957" s="432"/>
      <c r="AH957" s="432"/>
      <c r="AI957" s="432"/>
      <c r="AJ957" s="432"/>
      <c r="AK957" s="432"/>
      <c r="AL957" s="432"/>
      <c r="AM957" s="432"/>
      <c r="AN957" s="432"/>
      <c r="AO957" s="432"/>
      <c r="AP957" s="432"/>
      <c r="AQ957" s="432"/>
      <c r="AR957" s="432"/>
      <c r="AS957" s="432"/>
      <c r="AT957" s="432"/>
      <c r="AU957" s="432"/>
      <c r="AV957" s="432"/>
      <c r="AW957" s="432"/>
      <c r="AX957" s="432"/>
      <c r="AY957" s="432"/>
      <c r="AZ957" s="432"/>
      <c r="BA957" s="432"/>
      <c r="BB957" s="432"/>
      <c r="BC957" s="432"/>
      <c r="BD957" s="432"/>
      <c r="BE957" s="432"/>
      <c r="BF957" s="432"/>
      <c r="BG957" s="432"/>
      <c r="BH957" s="432"/>
      <c r="BI957" s="432"/>
      <c r="BJ957" s="432"/>
      <c r="BK957" s="432"/>
      <c r="BL957" s="432"/>
      <c r="BM957" s="432"/>
      <c r="BN957" s="432"/>
      <c r="BO957" s="432"/>
      <c r="BP957" s="432"/>
      <c r="BQ957" s="432"/>
      <c r="BR957" s="432"/>
      <c r="BS957" s="432"/>
      <c r="BT957" s="432"/>
      <c r="BU957" s="432"/>
      <c r="BV957" s="432"/>
      <c r="BW957" s="432"/>
      <c r="BX957" s="432"/>
      <c r="BY957" s="432"/>
      <c r="BZ957" s="432"/>
      <c r="CA957" s="432"/>
      <c r="CB957" s="432"/>
      <c r="CC957" s="432"/>
      <c r="CD957" s="432"/>
      <c r="CE957" s="432"/>
      <c r="CF957" s="432"/>
      <c r="CG957" s="432"/>
      <c r="CH957" s="432"/>
      <c r="CI957" s="432"/>
      <c r="CJ957" s="432"/>
      <c r="CK957" s="432"/>
      <c r="CL957" s="432"/>
      <c r="CM957" s="432"/>
      <c r="CN957" s="432"/>
      <c r="CO957" s="432"/>
      <c r="CP957" s="432"/>
      <c r="CQ957" s="432"/>
      <c r="CR957" s="432"/>
      <c r="CS957" s="432"/>
      <c r="CT957" s="432"/>
      <c r="CU957" s="432"/>
      <c r="CV957" s="432"/>
      <c r="CW957" s="432"/>
      <c r="CX957" s="432"/>
      <c r="CY957" s="432"/>
      <c r="CZ957" s="432"/>
      <c r="DA957" s="432"/>
      <c r="DB957" s="432"/>
      <c r="DC957" s="432"/>
      <c r="DD957" s="432"/>
      <c r="DE957" s="432"/>
      <c r="DF957" s="432"/>
      <c r="DG957" s="432"/>
      <c r="DH957" s="432"/>
      <c r="DI957" s="432"/>
      <c r="DJ957" s="432"/>
      <c r="DK957" s="432"/>
      <c r="DL957" s="432"/>
      <c r="DM957" s="432"/>
      <c r="DN957" s="432"/>
      <c r="DO957" s="432"/>
      <c r="DP957" s="432"/>
      <c r="DQ957" s="432"/>
      <c r="DR957" s="432"/>
      <c r="DS957" s="432"/>
      <c r="DT957" s="432"/>
      <c r="DU957" s="432"/>
      <c r="DV957" s="432"/>
      <c r="DW957" s="432"/>
      <c r="DX957" s="432"/>
      <c r="DY957" s="432"/>
      <c r="DZ957" s="432"/>
      <c r="EA957" s="432"/>
      <c r="EB957" s="432"/>
      <c r="EC957" s="432"/>
      <c r="ED957" s="432"/>
      <c r="EE957" s="432"/>
      <c r="EF957" s="432"/>
      <c r="EG957" s="432"/>
      <c r="EH957" s="432"/>
      <c r="EI957" s="432"/>
      <c r="EJ957" s="432"/>
      <c r="EK957" s="432"/>
      <c r="EL957" s="432"/>
      <c r="EM957" s="432"/>
      <c r="EN957" s="432"/>
      <c r="EO957" s="432"/>
      <c r="EP957" s="432"/>
      <c r="EQ957" s="432"/>
      <c r="ER957" s="432"/>
      <c r="ES957" s="432"/>
      <c r="ET957" s="432"/>
      <c r="EU957" s="432"/>
      <c r="EV957" s="432"/>
      <c r="EW957" s="432"/>
      <c r="EX957" s="432"/>
      <c r="EY957" s="432"/>
      <c r="EZ957" s="432"/>
      <c r="FA957" s="432"/>
      <c r="FB957" s="432"/>
      <c r="FC957" s="432"/>
      <c r="FD957" s="432"/>
      <c r="FE957" s="432"/>
      <c r="FF957" s="432"/>
      <c r="FG957" s="432"/>
      <c r="FH957" s="432"/>
      <c r="FI957" s="432"/>
      <c r="FJ957" s="432"/>
      <c r="FK957" s="432"/>
      <c r="FL957" s="432"/>
      <c r="FM957" s="432"/>
      <c r="FN957" s="432"/>
      <c r="FO957" s="432"/>
      <c r="FP957" s="432"/>
      <c r="FQ957" s="432"/>
      <c r="FR957" s="432"/>
      <c r="FS957" s="432"/>
      <c r="FT957" s="432"/>
      <c r="FU957" s="432"/>
      <c r="FV957" s="432"/>
      <c r="FW957" s="432"/>
      <c r="FX957" s="432"/>
      <c r="FY957" s="432"/>
      <c r="FZ957" s="432"/>
      <c r="GA957" s="432"/>
      <c r="GB957" s="432"/>
      <c r="GC957" s="432"/>
      <c r="GD957" s="432"/>
      <c r="GE957" s="432"/>
      <c r="GF957" s="432"/>
      <c r="GG957" s="432"/>
      <c r="GH957" s="432"/>
      <c r="GI957" s="432"/>
      <c r="GJ957" s="432"/>
      <c r="GK957" s="432"/>
      <c r="GL957" s="432"/>
      <c r="GM957" s="432"/>
      <c r="GN957" s="432"/>
      <c r="GO957" s="432"/>
      <c r="GP957" s="432"/>
      <c r="GQ957" s="432"/>
      <c r="GR957" s="432"/>
      <c r="GS957" s="432"/>
      <c r="GT957" s="432"/>
      <c r="GU957" s="432"/>
      <c r="GV957" s="432"/>
      <c r="GW957" s="432"/>
      <c r="GX957" s="432"/>
    </row>
    <row r="959" spans="12:206" s="4" customFormat="1">
      <c r="L959" s="37"/>
      <c r="Q959" s="432"/>
      <c r="R959" s="432"/>
      <c r="S959" s="432"/>
      <c r="T959" s="432"/>
      <c r="U959" s="432"/>
      <c r="V959" s="432"/>
      <c r="W959" s="432"/>
      <c r="X959" s="432"/>
      <c r="Y959" s="432"/>
      <c r="Z959" s="432"/>
      <c r="AA959" s="432"/>
      <c r="AB959" s="432"/>
      <c r="AC959" s="432"/>
      <c r="AD959" s="432"/>
      <c r="AE959" s="432"/>
      <c r="AF959" s="432"/>
      <c r="AG959" s="432"/>
      <c r="AH959" s="432"/>
      <c r="AI959" s="432"/>
      <c r="AJ959" s="432"/>
      <c r="AK959" s="432"/>
      <c r="AL959" s="432"/>
      <c r="AM959" s="432"/>
      <c r="AN959" s="432"/>
      <c r="AO959" s="432"/>
      <c r="AP959" s="432"/>
      <c r="AQ959" s="432"/>
      <c r="AR959" s="432"/>
      <c r="AS959" s="432"/>
      <c r="AT959" s="432"/>
      <c r="AU959" s="432"/>
      <c r="AV959" s="432"/>
      <c r="AW959" s="432"/>
      <c r="AX959" s="432"/>
      <c r="AY959" s="432"/>
      <c r="AZ959" s="432"/>
      <c r="BA959" s="432"/>
      <c r="BB959" s="432"/>
      <c r="BC959" s="432"/>
      <c r="BD959" s="432"/>
      <c r="BE959" s="432"/>
      <c r="BF959" s="432"/>
      <c r="BG959" s="432"/>
      <c r="BH959" s="432"/>
      <c r="BI959" s="432"/>
      <c r="BJ959" s="432"/>
      <c r="BK959" s="432"/>
      <c r="BL959" s="432"/>
      <c r="BM959" s="432"/>
      <c r="BN959" s="432"/>
      <c r="BO959" s="432"/>
      <c r="BP959" s="432"/>
      <c r="BQ959" s="432"/>
      <c r="BR959" s="432"/>
      <c r="BS959" s="432"/>
      <c r="BT959" s="432"/>
      <c r="BU959" s="432"/>
      <c r="BV959" s="432"/>
      <c r="BW959" s="432"/>
      <c r="BX959" s="432"/>
      <c r="BY959" s="432"/>
      <c r="BZ959" s="432"/>
      <c r="CA959" s="432"/>
      <c r="CB959" s="432"/>
      <c r="CC959" s="432"/>
      <c r="CD959" s="432"/>
      <c r="CE959" s="432"/>
      <c r="CF959" s="432"/>
      <c r="CG959" s="432"/>
      <c r="CH959" s="432"/>
      <c r="CI959" s="432"/>
      <c r="CJ959" s="432"/>
      <c r="CK959" s="432"/>
      <c r="CL959" s="432"/>
      <c r="CM959" s="432"/>
      <c r="CN959" s="432"/>
      <c r="CO959" s="432"/>
      <c r="CP959" s="432"/>
      <c r="CQ959" s="432"/>
      <c r="CR959" s="432"/>
      <c r="CS959" s="432"/>
      <c r="CT959" s="432"/>
      <c r="CU959" s="432"/>
      <c r="CV959" s="432"/>
      <c r="CW959" s="432"/>
      <c r="CX959" s="432"/>
      <c r="CY959" s="432"/>
      <c r="CZ959" s="432"/>
      <c r="DA959" s="432"/>
      <c r="DB959" s="432"/>
      <c r="DC959" s="432"/>
      <c r="DD959" s="432"/>
      <c r="DE959" s="432"/>
      <c r="DF959" s="432"/>
      <c r="DG959" s="432"/>
      <c r="DH959" s="432"/>
      <c r="DI959" s="432"/>
      <c r="DJ959" s="432"/>
      <c r="DK959" s="432"/>
      <c r="DL959" s="432"/>
      <c r="DM959" s="432"/>
      <c r="DN959" s="432"/>
      <c r="DO959" s="432"/>
      <c r="DP959" s="432"/>
      <c r="DQ959" s="432"/>
      <c r="DR959" s="432"/>
      <c r="DS959" s="432"/>
      <c r="DT959" s="432"/>
      <c r="DU959" s="432"/>
      <c r="DV959" s="432"/>
      <c r="DW959" s="432"/>
      <c r="DX959" s="432"/>
      <c r="DY959" s="432"/>
      <c r="DZ959" s="432"/>
      <c r="EA959" s="432"/>
      <c r="EB959" s="432"/>
      <c r="EC959" s="432"/>
      <c r="ED959" s="432"/>
      <c r="EE959" s="432"/>
      <c r="EF959" s="432"/>
      <c r="EG959" s="432"/>
      <c r="EH959" s="432"/>
      <c r="EI959" s="432"/>
      <c r="EJ959" s="432"/>
      <c r="EK959" s="432"/>
      <c r="EL959" s="432"/>
      <c r="EM959" s="432"/>
      <c r="EN959" s="432"/>
      <c r="EO959" s="432"/>
      <c r="EP959" s="432"/>
      <c r="EQ959" s="432"/>
      <c r="ER959" s="432"/>
      <c r="ES959" s="432"/>
      <c r="ET959" s="432"/>
      <c r="EU959" s="432"/>
      <c r="EV959" s="432"/>
      <c r="EW959" s="432"/>
      <c r="EX959" s="432"/>
      <c r="EY959" s="432"/>
      <c r="EZ959" s="432"/>
      <c r="FA959" s="432"/>
      <c r="FB959" s="432"/>
      <c r="FC959" s="432"/>
      <c r="FD959" s="432"/>
      <c r="FE959" s="432"/>
      <c r="FF959" s="432"/>
      <c r="FG959" s="432"/>
      <c r="FH959" s="432"/>
      <c r="FI959" s="432"/>
      <c r="FJ959" s="432"/>
      <c r="FK959" s="432"/>
      <c r="FL959" s="432"/>
      <c r="FM959" s="432"/>
      <c r="FN959" s="432"/>
      <c r="FO959" s="432"/>
      <c r="FP959" s="432"/>
      <c r="FQ959" s="432"/>
      <c r="FR959" s="432"/>
      <c r="FS959" s="432"/>
      <c r="FT959" s="432"/>
      <c r="FU959" s="432"/>
      <c r="FV959" s="432"/>
      <c r="FW959" s="432"/>
      <c r="FX959" s="432"/>
      <c r="FY959" s="432"/>
      <c r="FZ959" s="432"/>
      <c r="GA959" s="432"/>
      <c r="GB959" s="432"/>
      <c r="GC959" s="432"/>
      <c r="GD959" s="432"/>
      <c r="GE959" s="432"/>
      <c r="GF959" s="432"/>
      <c r="GG959" s="432"/>
      <c r="GH959" s="432"/>
      <c r="GI959" s="432"/>
      <c r="GJ959" s="432"/>
      <c r="GK959" s="432"/>
      <c r="GL959" s="432"/>
      <c r="GM959" s="432"/>
      <c r="GN959" s="432"/>
      <c r="GO959" s="432"/>
      <c r="GP959" s="432"/>
      <c r="GQ959" s="432"/>
      <c r="GR959" s="432"/>
      <c r="GS959" s="432"/>
      <c r="GT959" s="432"/>
      <c r="GU959" s="432"/>
      <c r="GV959" s="432"/>
      <c r="GW959" s="432"/>
      <c r="GX959" s="432"/>
    </row>
    <row r="961" spans="12:206" s="4" customFormat="1">
      <c r="L961" s="37"/>
      <c r="Q961" s="432"/>
      <c r="R961" s="432"/>
      <c r="S961" s="432"/>
      <c r="T961" s="432"/>
      <c r="U961" s="432"/>
      <c r="V961" s="432"/>
      <c r="W961" s="432"/>
      <c r="X961" s="432"/>
      <c r="Y961" s="432"/>
      <c r="Z961" s="432"/>
      <c r="AA961" s="432"/>
      <c r="AB961" s="432"/>
      <c r="AC961" s="432"/>
      <c r="AD961" s="432"/>
      <c r="AE961" s="432"/>
      <c r="AF961" s="432"/>
      <c r="AG961" s="432"/>
      <c r="AH961" s="432"/>
      <c r="AI961" s="432"/>
      <c r="AJ961" s="432"/>
      <c r="AK961" s="432"/>
      <c r="AL961" s="432"/>
      <c r="AM961" s="432"/>
      <c r="AN961" s="432"/>
      <c r="AO961" s="432"/>
      <c r="AP961" s="432"/>
      <c r="AQ961" s="432"/>
      <c r="AR961" s="432"/>
      <c r="AS961" s="432"/>
      <c r="AT961" s="432"/>
      <c r="AU961" s="432"/>
      <c r="AV961" s="432"/>
      <c r="AW961" s="432"/>
      <c r="AX961" s="432"/>
      <c r="AY961" s="432"/>
      <c r="AZ961" s="432"/>
      <c r="BA961" s="432"/>
      <c r="BB961" s="432"/>
      <c r="BC961" s="432"/>
      <c r="BD961" s="432"/>
      <c r="BE961" s="432"/>
      <c r="BF961" s="432"/>
      <c r="BG961" s="432"/>
      <c r="BH961" s="432"/>
      <c r="BI961" s="432"/>
      <c r="BJ961" s="432"/>
      <c r="BK961" s="432"/>
      <c r="BL961" s="432"/>
      <c r="BM961" s="432"/>
      <c r="BN961" s="432"/>
      <c r="BO961" s="432"/>
      <c r="BP961" s="432"/>
      <c r="BQ961" s="432"/>
      <c r="BR961" s="432"/>
      <c r="BS961" s="432"/>
      <c r="BT961" s="432"/>
      <c r="BU961" s="432"/>
      <c r="BV961" s="432"/>
      <c r="BW961" s="432"/>
      <c r="BX961" s="432"/>
      <c r="BY961" s="432"/>
      <c r="BZ961" s="432"/>
      <c r="CA961" s="432"/>
      <c r="CB961" s="432"/>
      <c r="CC961" s="432"/>
      <c r="CD961" s="432"/>
      <c r="CE961" s="432"/>
      <c r="CF961" s="432"/>
      <c r="CG961" s="432"/>
      <c r="CH961" s="432"/>
      <c r="CI961" s="432"/>
      <c r="CJ961" s="432"/>
      <c r="CK961" s="432"/>
      <c r="CL961" s="432"/>
      <c r="CM961" s="432"/>
      <c r="CN961" s="432"/>
      <c r="CO961" s="432"/>
      <c r="CP961" s="432"/>
      <c r="CQ961" s="432"/>
      <c r="CR961" s="432"/>
      <c r="CS961" s="432"/>
      <c r="CT961" s="432"/>
      <c r="CU961" s="432"/>
      <c r="CV961" s="432"/>
      <c r="CW961" s="432"/>
      <c r="CX961" s="432"/>
      <c r="CY961" s="432"/>
      <c r="CZ961" s="432"/>
      <c r="DA961" s="432"/>
      <c r="DB961" s="432"/>
      <c r="DC961" s="432"/>
      <c r="DD961" s="432"/>
      <c r="DE961" s="432"/>
      <c r="DF961" s="432"/>
      <c r="DG961" s="432"/>
      <c r="DH961" s="432"/>
      <c r="DI961" s="432"/>
      <c r="DJ961" s="432"/>
      <c r="DK961" s="432"/>
      <c r="DL961" s="432"/>
      <c r="DM961" s="432"/>
      <c r="DN961" s="432"/>
      <c r="DO961" s="432"/>
      <c r="DP961" s="432"/>
      <c r="DQ961" s="432"/>
      <c r="DR961" s="432"/>
      <c r="DS961" s="432"/>
      <c r="DT961" s="432"/>
      <c r="DU961" s="432"/>
      <c r="DV961" s="432"/>
      <c r="DW961" s="432"/>
      <c r="DX961" s="432"/>
      <c r="DY961" s="432"/>
      <c r="DZ961" s="432"/>
      <c r="EA961" s="432"/>
      <c r="EB961" s="432"/>
      <c r="EC961" s="432"/>
      <c r="ED961" s="432"/>
      <c r="EE961" s="432"/>
      <c r="EF961" s="432"/>
      <c r="EG961" s="432"/>
      <c r="EH961" s="432"/>
      <c r="EI961" s="432"/>
      <c r="EJ961" s="432"/>
      <c r="EK961" s="432"/>
      <c r="EL961" s="432"/>
      <c r="EM961" s="432"/>
      <c r="EN961" s="432"/>
      <c r="EO961" s="432"/>
      <c r="EP961" s="432"/>
      <c r="EQ961" s="432"/>
      <c r="ER961" s="432"/>
      <c r="ES961" s="432"/>
      <c r="ET961" s="432"/>
      <c r="EU961" s="432"/>
      <c r="EV961" s="432"/>
      <c r="EW961" s="432"/>
      <c r="EX961" s="432"/>
      <c r="EY961" s="432"/>
      <c r="EZ961" s="432"/>
      <c r="FA961" s="432"/>
      <c r="FB961" s="432"/>
      <c r="FC961" s="432"/>
      <c r="FD961" s="432"/>
      <c r="FE961" s="432"/>
      <c r="FF961" s="432"/>
      <c r="FG961" s="432"/>
      <c r="FH961" s="432"/>
      <c r="FI961" s="432"/>
      <c r="FJ961" s="432"/>
      <c r="FK961" s="432"/>
      <c r="FL961" s="432"/>
      <c r="FM961" s="432"/>
      <c r="FN961" s="432"/>
      <c r="FO961" s="432"/>
      <c r="FP961" s="432"/>
      <c r="FQ961" s="432"/>
      <c r="FR961" s="432"/>
      <c r="FS961" s="432"/>
      <c r="FT961" s="432"/>
      <c r="FU961" s="432"/>
      <c r="FV961" s="432"/>
      <c r="FW961" s="432"/>
      <c r="FX961" s="432"/>
      <c r="FY961" s="432"/>
      <c r="FZ961" s="432"/>
      <c r="GA961" s="432"/>
      <c r="GB961" s="432"/>
      <c r="GC961" s="432"/>
      <c r="GD961" s="432"/>
      <c r="GE961" s="432"/>
      <c r="GF961" s="432"/>
      <c r="GG961" s="432"/>
      <c r="GH961" s="432"/>
      <c r="GI961" s="432"/>
      <c r="GJ961" s="432"/>
      <c r="GK961" s="432"/>
      <c r="GL961" s="432"/>
      <c r="GM961" s="432"/>
      <c r="GN961" s="432"/>
      <c r="GO961" s="432"/>
      <c r="GP961" s="432"/>
      <c r="GQ961" s="432"/>
      <c r="GR961" s="432"/>
      <c r="GS961" s="432"/>
      <c r="GT961" s="432"/>
      <c r="GU961" s="432"/>
      <c r="GV961" s="432"/>
      <c r="GW961" s="432"/>
      <c r="GX961" s="432"/>
    </row>
    <row r="962" spans="12:206" s="4" customFormat="1">
      <c r="L962" s="37"/>
      <c r="Q962" s="432"/>
      <c r="R962" s="432"/>
      <c r="S962" s="432"/>
      <c r="T962" s="432"/>
      <c r="U962" s="432"/>
      <c r="V962" s="432"/>
      <c r="W962" s="432"/>
      <c r="X962" s="432"/>
      <c r="Y962" s="432"/>
      <c r="Z962" s="432"/>
      <c r="AA962" s="432"/>
      <c r="AB962" s="432"/>
      <c r="AC962" s="432"/>
      <c r="AD962" s="432"/>
      <c r="AE962" s="432"/>
      <c r="AF962" s="432"/>
      <c r="AG962" s="432"/>
      <c r="AH962" s="432"/>
      <c r="AI962" s="432"/>
      <c r="AJ962" s="432"/>
      <c r="AK962" s="432"/>
      <c r="AL962" s="432"/>
      <c r="AM962" s="432"/>
      <c r="AN962" s="432"/>
      <c r="AO962" s="432"/>
      <c r="AP962" s="432"/>
      <c r="AQ962" s="432"/>
      <c r="AR962" s="432"/>
      <c r="AS962" s="432"/>
      <c r="AT962" s="432"/>
      <c r="AU962" s="432"/>
      <c r="AV962" s="432"/>
      <c r="AW962" s="432"/>
      <c r="AX962" s="432"/>
      <c r="AY962" s="432"/>
      <c r="AZ962" s="432"/>
      <c r="BA962" s="432"/>
      <c r="BB962" s="432"/>
      <c r="BC962" s="432"/>
      <c r="BD962" s="432"/>
      <c r="BE962" s="432"/>
      <c r="BF962" s="432"/>
      <c r="BG962" s="432"/>
      <c r="BH962" s="432"/>
      <c r="BI962" s="432"/>
      <c r="BJ962" s="432"/>
      <c r="BK962" s="432"/>
      <c r="BL962" s="432"/>
      <c r="BM962" s="432"/>
      <c r="BN962" s="432"/>
      <c r="BO962" s="432"/>
      <c r="BP962" s="432"/>
      <c r="BQ962" s="432"/>
      <c r="BR962" s="432"/>
      <c r="BS962" s="432"/>
      <c r="BT962" s="432"/>
      <c r="BU962" s="432"/>
      <c r="BV962" s="432"/>
      <c r="BW962" s="432"/>
      <c r="BX962" s="432"/>
      <c r="BY962" s="432"/>
      <c r="BZ962" s="432"/>
      <c r="CA962" s="432"/>
      <c r="CB962" s="432"/>
      <c r="CC962" s="432"/>
      <c r="CD962" s="432"/>
      <c r="CE962" s="432"/>
      <c r="CF962" s="432"/>
      <c r="CG962" s="432"/>
      <c r="CH962" s="432"/>
      <c r="CI962" s="432"/>
      <c r="CJ962" s="432"/>
      <c r="CK962" s="432"/>
      <c r="CL962" s="432"/>
      <c r="CM962" s="432"/>
      <c r="CN962" s="432"/>
      <c r="CO962" s="432"/>
      <c r="CP962" s="432"/>
      <c r="CQ962" s="432"/>
      <c r="CR962" s="432"/>
      <c r="CS962" s="432"/>
      <c r="CT962" s="432"/>
      <c r="CU962" s="432"/>
      <c r="CV962" s="432"/>
      <c r="CW962" s="432"/>
      <c r="CX962" s="432"/>
      <c r="CY962" s="432"/>
      <c r="CZ962" s="432"/>
      <c r="DA962" s="432"/>
      <c r="DB962" s="432"/>
      <c r="DC962" s="432"/>
      <c r="DD962" s="432"/>
      <c r="DE962" s="432"/>
      <c r="DF962" s="432"/>
      <c r="DG962" s="432"/>
      <c r="DH962" s="432"/>
      <c r="DI962" s="432"/>
      <c r="DJ962" s="432"/>
      <c r="DK962" s="432"/>
      <c r="DL962" s="432"/>
      <c r="DM962" s="432"/>
      <c r="DN962" s="432"/>
      <c r="DO962" s="432"/>
      <c r="DP962" s="432"/>
      <c r="DQ962" s="432"/>
      <c r="DR962" s="432"/>
      <c r="DS962" s="432"/>
      <c r="DT962" s="432"/>
      <c r="DU962" s="432"/>
      <c r="DV962" s="432"/>
      <c r="DW962" s="432"/>
      <c r="DX962" s="432"/>
      <c r="DY962" s="432"/>
      <c r="DZ962" s="432"/>
      <c r="EA962" s="432"/>
      <c r="EB962" s="432"/>
      <c r="EC962" s="432"/>
      <c r="ED962" s="432"/>
      <c r="EE962" s="432"/>
      <c r="EF962" s="432"/>
      <c r="EG962" s="432"/>
      <c r="EH962" s="432"/>
      <c r="EI962" s="432"/>
      <c r="EJ962" s="432"/>
      <c r="EK962" s="432"/>
      <c r="EL962" s="432"/>
      <c r="EM962" s="432"/>
      <c r="EN962" s="432"/>
      <c r="EO962" s="432"/>
      <c r="EP962" s="432"/>
      <c r="EQ962" s="432"/>
      <c r="ER962" s="432"/>
      <c r="ES962" s="432"/>
      <c r="ET962" s="432"/>
      <c r="EU962" s="432"/>
      <c r="EV962" s="432"/>
      <c r="EW962" s="432"/>
      <c r="EX962" s="432"/>
      <c r="EY962" s="432"/>
      <c r="EZ962" s="432"/>
      <c r="FA962" s="432"/>
      <c r="FB962" s="432"/>
      <c r="FC962" s="432"/>
      <c r="FD962" s="432"/>
      <c r="FE962" s="432"/>
      <c r="FF962" s="432"/>
      <c r="FG962" s="432"/>
      <c r="FH962" s="432"/>
      <c r="FI962" s="432"/>
      <c r="FJ962" s="432"/>
      <c r="FK962" s="432"/>
      <c r="FL962" s="432"/>
      <c r="FM962" s="432"/>
      <c r="FN962" s="432"/>
      <c r="FO962" s="432"/>
      <c r="FP962" s="432"/>
      <c r="FQ962" s="432"/>
      <c r="FR962" s="432"/>
      <c r="FS962" s="432"/>
      <c r="FT962" s="432"/>
      <c r="FU962" s="432"/>
      <c r="FV962" s="432"/>
      <c r="FW962" s="432"/>
      <c r="FX962" s="432"/>
      <c r="FY962" s="432"/>
      <c r="FZ962" s="432"/>
      <c r="GA962" s="432"/>
      <c r="GB962" s="432"/>
      <c r="GC962" s="432"/>
      <c r="GD962" s="432"/>
      <c r="GE962" s="432"/>
      <c r="GF962" s="432"/>
      <c r="GG962" s="432"/>
      <c r="GH962" s="432"/>
      <c r="GI962" s="432"/>
      <c r="GJ962" s="432"/>
      <c r="GK962" s="432"/>
      <c r="GL962" s="432"/>
      <c r="GM962" s="432"/>
      <c r="GN962" s="432"/>
      <c r="GO962" s="432"/>
      <c r="GP962" s="432"/>
      <c r="GQ962" s="432"/>
      <c r="GR962" s="432"/>
      <c r="GS962" s="432"/>
      <c r="GT962" s="432"/>
      <c r="GU962" s="432"/>
      <c r="GV962" s="432"/>
      <c r="GW962" s="432"/>
      <c r="GX962" s="432"/>
    </row>
    <row r="964" spans="12:206" s="4" customFormat="1">
      <c r="L964" s="37"/>
      <c r="Q964" s="432"/>
      <c r="R964" s="432"/>
      <c r="S964" s="432"/>
      <c r="T964" s="432"/>
      <c r="U964" s="432"/>
      <c r="V964" s="432"/>
      <c r="W964" s="432"/>
      <c r="X964" s="432"/>
      <c r="Y964" s="432"/>
      <c r="Z964" s="432"/>
      <c r="AA964" s="432"/>
      <c r="AB964" s="432"/>
      <c r="AC964" s="432"/>
      <c r="AD964" s="432"/>
      <c r="AE964" s="432"/>
      <c r="AF964" s="432"/>
      <c r="AG964" s="432"/>
      <c r="AH964" s="432"/>
      <c r="AI964" s="432"/>
      <c r="AJ964" s="432"/>
      <c r="AK964" s="432"/>
      <c r="AL964" s="432"/>
      <c r="AM964" s="432"/>
      <c r="AN964" s="432"/>
      <c r="AO964" s="432"/>
      <c r="AP964" s="432"/>
      <c r="AQ964" s="432"/>
      <c r="AR964" s="432"/>
      <c r="AS964" s="432"/>
      <c r="AT964" s="432"/>
      <c r="AU964" s="432"/>
      <c r="AV964" s="432"/>
      <c r="AW964" s="432"/>
      <c r="AX964" s="432"/>
      <c r="AY964" s="432"/>
      <c r="AZ964" s="432"/>
      <c r="BA964" s="432"/>
      <c r="BB964" s="432"/>
      <c r="BC964" s="432"/>
      <c r="BD964" s="432"/>
      <c r="BE964" s="432"/>
      <c r="BF964" s="432"/>
      <c r="BG964" s="432"/>
      <c r="BH964" s="432"/>
      <c r="BI964" s="432"/>
      <c r="BJ964" s="432"/>
      <c r="BK964" s="432"/>
      <c r="BL964" s="432"/>
      <c r="BM964" s="432"/>
      <c r="BN964" s="432"/>
      <c r="BO964" s="432"/>
      <c r="BP964" s="432"/>
      <c r="BQ964" s="432"/>
      <c r="BR964" s="432"/>
      <c r="BS964" s="432"/>
      <c r="BT964" s="432"/>
      <c r="BU964" s="432"/>
      <c r="BV964" s="432"/>
      <c r="BW964" s="432"/>
      <c r="BX964" s="432"/>
      <c r="BY964" s="432"/>
      <c r="BZ964" s="432"/>
      <c r="CA964" s="432"/>
      <c r="CB964" s="432"/>
      <c r="CC964" s="432"/>
      <c r="CD964" s="432"/>
      <c r="CE964" s="432"/>
      <c r="CF964" s="432"/>
      <c r="CG964" s="432"/>
      <c r="CH964" s="432"/>
      <c r="CI964" s="432"/>
      <c r="CJ964" s="432"/>
      <c r="CK964" s="432"/>
      <c r="CL964" s="432"/>
      <c r="CM964" s="432"/>
      <c r="CN964" s="432"/>
      <c r="CO964" s="432"/>
      <c r="CP964" s="432"/>
      <c r="CQ964" s="432"/>
      <c r="CR964" s="432"/>
      <c r="CS964" s="432"/>
      <c r="CT964" s="432"/>
      <c r="CU964" s="432"/>
      <c r="CV964" s="432"/>
      <c r="CW964" s="432"/>
      <c r="CX964" s="432"/>
      <c r="CY964" s="432"/>
      <c r="CZ964" s="432"/>
      <c r="DA964" s="432"/>
      <c r="DB964" s="432"/>
      <c r="DC964" s="432"/>
      <c r="DD964" s="432"/>
      <c r="DE964" s="432"/>
      <c r="DF964" s="432"/>
      <c r="DG964" s="432"/>
      <c r="DH964" s="432"/>
      <c r="DI964" s="432"/>
      <c r="DJ964" s="432"/>
      <c r="DK964" s="432"/>
      <c r="DL964" s="432"/>
      <c r="DM964" s="432"/>
      <c r="DN964" s="432"/>
      <c r="DO964" s="432"/>
      <c r="DP964" s="432"/>
      <c r="DQ964" s="432"/>
      <c r="DR964" s="432"/>
      <c r="DS964" s="432"/>
      <c r="DT964" s="432"/>
      <c r="DU964" s="432"/>
      <c r="DV964" s="432"/>
      <c r="DW964" s="432"/>
      <c r="DX964" s="432"/>
      <c r="DY964" s="432"/>
      <c r="DZ964" s="432"/>
      <c r="EA964" s="432"/>
      <c r="EB964" s="432"/>
      <c r="EC964" s="432"/>
      <c r="ED964" s="432"/>
      <c r="EE964" s="432"/>
      <c r="EF964" s="432"/>
      <c r="EG964" s="432"/>
      <c r="EH964" s="432"/>
      <c r="EI964" s="432"/>
      <c r="EJ964" s="432"/>
      <c r="EK964" s="432"/>
      <c r="EL964" s="432"/>
      <c r="EM964" s="432"/>
      <c r="EN964" s="432"/>
      <c r="EO964" s="432"/>
      <c r="EP964" s="432"/>
      <c r="EQ964" s="432"/>
      <c r="ER964" s="432"/>
      <c r="ES964" s="432"/>
      <c r="ET964" s="432"/>
      <c r="EU964" s="432"/>
      <c r="EV964" s="432"/>
      <c r="EW964" s="432"/>
      <c r="EX964" s="432"/>
      <c r="EY964" s="432"/>
      <c r="EZ964" s="432"/>
      <c r="FA964" s="432"/>
      <c r="FB964" s="432"/>
      <c r="FC964" s="432"/>
      <c r="FD964" s="432"/>
      <c r="FE964" s="432"/>
      <c r="FF964" s="432"/>
      <c r="FG964" s="432"/>
      <c r="FH964" s="432"/>
      <c r="FI964" s="432"/>
      <c r="FJ964" s="432"/>
      <c r="FK964" s="432"/>
      <c r="FL964" s="432"/>
      <c r="FM964" s="432"/>
      <c r="FN964" s="432"/>
      <c r="FO964" s="432"/>
      <c r="FP964" s="432"/>
      <c r="FQ964" s="432"/>
      <c r="FR964" s="432"/>
      <c r="FS964" s="432"/>
      <c r="FT964" s="432"/>
      <c r="FU964" s="432"/>
      <c r="FV964" s="432"/>
      <c r="FW964" s="432"/>
      <c r="FX964" s="432"/>
      <c r="FY964" s="432"/>
      <c r="FZ964" s="432"/>
      <c r="GA964" s="432"/>
      <c r="GB964" s="432"/>
      <c r="GC964" s="432"/>
      <c r="GD964" s="432"/>
      <c r="GE964" s="432"/>
      <c r="GF964" s="432"/>
      <c r="GG964" s="432"/>
      <c r="GH964" s="432"/>
      <c r="GI964" s="432"/>
      <c r="GJ964" s="432"/>
      <c r="GK964" s="432"/>
      <c r="GL964" s="432"/>
      <c r="GM964" s="432"/>
      <c r="GN964" s="432"/>
      <c r="GO964" s="432"/>
      <c r="GP964" s="432"/>
      <c r="GQ964" s="432"/>
      <c r="GR964" s="432"/>
      <c r="GS964" s="432"/>
      <c r="GT964" s="432"/>
      <c r="GU964" s="432"/>
      <c r="GV964" s="432"/>
      <c r="GW964" s="432"/>
      <c r="GX964" s="432"/>
    </row>
    <row r="966" spans="12:206" s="4" customFormat="1">
      <c r="L966" s="37"/>
      <c r="Q966" s="432"/>
      <c r="R966" s="432"/>
      <c r="S966" s="432"/>
      <c r="T966" s="432"/>
      <c r="U966" s="432"/>
      <c r="V966" s="432"/>
      <c r="W966" s="432"/>
      <c r="X966" s="432"/>
      <c r="Y966" s="432"/>
      <c r="Z966" s="432"/>
      <c r="AA966" s="432"/>
      <c r="AB966" s="432"/>
      <c r="AC966" s="432"/>
      <c r="AD966" s="432"/>
      <c r="AE966" s="432"/>
      <c r="AF966" s="432"/>
      <c r="AG966" s="432"/>
      <c r="AH966" s="432"/>
      <c r="AI966" s="432"/>
      <c r="AJ966" s="432"/>
      <c r="AK966" s="432"/>
      <c r="AL966" s="432"/>
      <c r="AM966" s="432"/>
      <c r="AN966" s="432"/>
      <c r="AO966" s="432"/>
      <c r="AP966" s="432"/>
      <c r="AQ966" s="432"/>
      <c r="AR966" s="432"/>
      <c r="AS966" s="432"/>
      <c r="AT966" s="432"/>
      <c r="AU966" s="432"/>
      <c r="AV966" s="432"/>
      <c r="AW966" s="432"/>
      <c r="AX966" s="432"/>
      <c r="AY966" s="432"/>
      <c r="AZ966" s="432"/>
      <c r="BA966" s="432"/>
      <c r="BB966" s="432"/>
      <c r="BC966" s="432"/>
      <c r="BD966" s="432"/>
      <c r="BE966" s="432"/>
      <c r="BF966" s="432"/>
      <c r="BG966" s="432"/>
      <c r="BH966" s="432"/>
      <c r="BI966" s="432"/>
      <c r="BJ966" s="432"/>
      <c r="BK966" s="432"/>
      <c r="BL966" s="432"/>
      <c r="BM966" s="432"/>
      <c r="BN966" s="432"/>
      <c r="BO966" s="432"/>
      <c r="BP966" s="432"/>
      <c r="BQ966" s="432"/>
      <c r="BR966" s="432"/>
      <c r="BS966" s="432"/>
      <c r="BT966" s="432"/>
      <c r="BU966" s="432"/>
      <c r="BV966" s="432"/>
      <c r="BW966" s="432"/>
      <c r="BX966" s="432"/>
      <c r="BY966" s="432"/>
      <c r="BZ966" s="432"/>
      <c r="CA966" s="432"/>
      <c r="CB966" s="432"/>
      <c r="CC966" s="432"/>
      <c r="CD966" s="432"/>
      <c r="CE966" s="432"/>
      <c r="CF966" s="432"/>
      <c r="CG966" s="432"/>
      <c r="CH966" s="432"/>
      <c r="CI966" s="432"/>
      <c r="CJ966" s="432"/>
      <c r="CK966" s="432"/>
      <c r="CL966" s="432"/>
      <c r="CM966" s="432"/>
      <c r="CN966" s="432"/>
      <c r="CO966" s="432"/>
      <c r="CP966" s="432"/>
      <c r="CQ966" s="432"/>
      <c r="CR966" s="432"/>
      <c r="CS966" s="432"/>
      <c r="CT966" s="432"/>
      <c r="CU966" s="432"/>
      <c r="CV966" s="432"/>
      <c r="CW966" s="432"/>
      <c r="CX966" s="432"/>
      <c r="CY966" s="432"/>
      <c r="CZ966" s="432"/>
      <c r="DA966" s="432"/>
      <c r="DB966" s="432"/>
      <c r="DC966" s="432"/>
      <c r="DD966" s="432"/>
      <c r="DE966" s="432"/>
      <c r="DF966" s="432"/>
      <c r="DG966" s="432"/>
      <c r="DH966" s="432"/>
      <c r="DI966" s="432"/>
      <c r="DJ966" s="432"/>
      <c r="DK966" s="432"/>
      <c r="DL966" s="432"/>
      <c r="DM966" s="432"/>
      <c r="DN966" s="432"/>
      <c r="DO966" s="432"/>
      <c r="DP966" s="432"/>
      <c r="DQ966" s="432"/>
      <c r="DR966" s="432"/>
      <c r="DS966" s="432"/>
      <c r="DT966" s="432"/>
      <c r="DU966" s="432"/>
      <c r="DV966" s="432"/>
      <c r="DW966" s="432"/>
      <c r="DX966" s="432"/>
      <c r="DY966" s="432"/>
      <c r="DZ966" s="432"/>
      <c r="EA966" s="432"/>
      <c r="EB966" s="432"/>
      <c r="EC966" s="432"/>
      <c r="ED966" s="432"/>
      <c r="EE966" s="432"/>
      <c r="EF966" s="432"/>
      <c r="EG966" s="432"/>
      <c r="EH966" s="432"/>
      <c r="EI966" s="432"/>
      <c r="EJ966" s="432"/>
      <c r="EK966" s="432"/>
      <c r="EL966" s="432"/>
      <c r="EM966" s="432"/>
      <c r="EN966" s="432"/>
      <c r="EO966" s="432"/>
      <c r="EP966" s="432"/>
      <c r="EQ966" s="432"/>
      <c r="ER966" s="432"/>
      <c r="ES966" s="432"/>
      <c r="ET966" s="432"/>
      <c r="EU966" s="432"/>
      <c r="EV966" s="432"/>
      <c r="EW966" s="432"/>
      <c r="EX966" s="432"/>
      <c r="EY966" s="432"/>
      <c r="EZ966" s="432"/>
      <c r="FA966" s="432"/>
      <c r="FB966" s="432"/>
      <c r="FC966" s="432"/>
      <c r="FD966" s="432"/>
      <c r="FE966" s="432"/>
      <c r="FF966" s="432"/>
      <c r="FG966" s="432"/>
      <c r="FH966" s="432"/>
      <c r="FI966" s="432"/>
      <c r="FJ966" s="432"/>
      <c r="FK966" s="432"/>
      <c r="FL966" s="432"/>
      <c r="FM966" s="432"/>
      <c r="FN966" s="432"/>
      <c r="FO966" s="432"/>
      <c r="FP966" s="432"/>
      <c r="FQ966" s="432"/>
      <c r="FR966" s="432"/>
      <c r="FS966" s="432"/>
      <c r="FT966" s="432"/>
      <c r="FU966" s="432"/>
      <c r="FV966" s="432"/>
      <c r="FW966" s="432"/>
      <c r="FX966" s="432"/>
      <c r="FY966" s="432"/>
      <c r="FZ966" s="432"/>
      <c r="GA966" s="432"/>
      <c r="GB966" s="432"/>
      <c r="GC966" s="432"/>
      <c r="GD966" s="432"/>
      <c r="GE966" s="432"/>
      <c r="GF966" s="432"/>
      <c r="GG966" s="432"/>
      <c r="GH966" s="432"/>
      <c r="GI966" s="432"/>
      <c r="GJ966" s="432"/>
      <c r="GK966" s="432"/>
      <c r="GL966" s="432"/>
      <c r="GM966" s="432"/>
      <c r="GN966" s="432"/>
      <c r="GO966" s="432"/>
      <c r="GP966" s="432"/>
      <c r="GQ966" s="432"/>
      <c r="GR966" s="432"/>
      <c r="GS966" s="432"/>
      <c r="GT966" s="432"/>
      <c r="GU966" s="432"/>
      <c r="GV966" s="432"/>
      <c r="GW966" s="432"/>
      <c r="GX966" s="432"/>
    </row>
    <row r="968" spans="12:206" s="4" customFormat="1">
      <c r="L968" s="37"/>
      <c r="Q968" s="432"/>
      <c r="R968" s="432"/>
      <c r="S968" s="432"/>
      <c r="T968" s="432"/>
      <c r="U968" s="432"/>
      <c r="V968" s="432"/>
      <c r="W968" s="432"/>
      <c r="X968" s="432"/>
      <c r="Y968" s="432"/>
      <c r="Z968" s="432"/>
      <c r="AA968" s="432"/>
      <c r="AB968" s="432"/>
      <c r="AC968" s="432"/>
      <c r="AD968" s="432"/>
      <c r="AE968" s="432"/>
      <c r="AF968" s="432"/>
      <c r="AG968" s="432"/>
      <c r="AH968" s="432"/>
      <c r="AI968" s="432"/>
      <c r="AJ968" s="432"/>
      <c r="AK968" s="432"/>
      <c r="AL968" s="432"/>
      <c r="AM968" s="432"/>
      <c r="AN968" s="432"/>
      <c r="AO968" s="432"/>
      <c r="AP968" s="432"/>
      <c r="AQ968" s="432"/>
      <c r="AR968" s="432"/>
      <c r="AS968" s="432"/>
      <c r="AT968" s="432"/>
      <c r="AU968" s="432"/>
      <c r="AV968" s="432"/>
      <c r="AW968" s="432"/>
      <c r="AX968" s="432"/>
      <c r="AY968" s="432"/>
      <c r="AZ968" s="432"/>
      <c r="BA968" s="432"/>
      <c r="BB968" s="432"/>
      <c r="BC968" s="432"/>
      <c r="BD968" s="432"/>
      <c r="BE968" s="432"/>
      <c r="BF968" s="432"/>
      <c r="BG968" s="432"/>
      <c r="BH968" s="432"/>
      <c r="BI968" s="432"/>
      <c r="BJ968" s="432"/>
      <c r="BK968" s="432"/>
      <c r="BL968" s="432"/>
      <c r="BM968" s="432"/>
      <c r="BN968" s="432"/>
      <c r="BO968" s="432"/>
      <c r="BP968" s="432"/>
      <c r="BQ968" s="432"/>
      <c r="BR968" s="432"/>
      <c r="BS968" s="432"/>
      <c r="BT968" s="432"/>
      <c r="BU968" s="432"/>
      <c r="BV968" s="432"/>
      <c r="BW968" s="432"/>
      <c r="BX968" s="432"/>
      <c r="BY968" s="432"/>
      <c r="BZ968" s="432"/>
      <c r="CA968" s="432"/>
      <c r="CB968" s="432"/>
      <c r="CC968" s="432"/>
      <c r="CD968" s="432"/>
      <c r="CE968" s="432"/>
      <c r="CF968" s="432"/>
      <c r="CG968" s="432"/>
      <c r="CH968" s="432"/>
      <c r="CI968" s="432"/>
      <c r="CJ968" s="432"/>
      <c r="CK968" s="432"/>
      <c r="CL968" s="432"/>
      <c r="CM968" s="432"/>
      <c r="CN968" s="432"/>
      <c r="CO968" s="432"/>
      <c r="CP968" s="432"/>
      <c r="CQ968" s="432"/>
      <c r="CR968" s="432"/>
      <c r="CS968" s="432"/>
      <c r="CT968" s="432"/>
      <c r="CU968" s="432"/>
      <c r="CV968" s="432"/>
      <c r="CW968" s="432"/>
      <c r="CX968" s="432"/>
      <c r="CY968" s="432"/>
      <c r="CZ968" s="432"/>
      <c r="DA968" s="432"/>
      <c r="DB968" s="432"/>
      <c r="DC968" s="432"/>
      <c r="DD968" s="432"/>
      <c r="DE968" s="432"/>
      <c r="DF968" s="432"/>
      <c r="DG968" s="432"/>
      <c r="DH968" s="432"/>
      <c r="DI968" s="432"/>
      <c r="DJ968" s="432"/>
      <c r="DK968" s="432"/>
      <c r="DL968" s="432"/>
      <c r="DM968" s="432"/>
      <c r="DN968" s="432"/>
      <c r="DO968" s="432"/>
      <c r="DP968" s="432"/>
      <c r="DQ968" s="432"/>
      <c r="DR968" s="432"/>
      <c r="DS968" s="432"/>
      <c r="DT968" s="432"/>
      <c r="DU968" s="432"/>
      <c r="DV968" s="432"/>
      <c r="DW968" s="432"/>
      <c r="DX968" s="432"/>
      <c r="DY968" s="432"/>
      <c r="DZ968" s="432"/>
      <c r="EA968" s="432"/>
      <c r="EB968" s="432"/>
      <c r="EC968" s="432"/>
      <c r="ED968" s="432"/>
      <c r="EE968" s="432"/>
      <c r="EF968" s="432"/>
      <c r="EG968" s="432"/>
      <c r="EH968" s="432"/>
      <c r="EI968" s="432"/>
      <c r="EJ968" s="432"/>
      <c r="EK968" s="432"/>
      <c r="EL968" s="432"/>
      <c r="EM968" s="432"/>
      <c r="EN968" s="432"/>
      <c r="EO968" s="432"/>
      <c r="EP968" s="432"/>
      <c r="EQ968" s="432"/>
      <c r="ER968" s="432"/>
      <c r="ES968" s="432"/>
      <c r="ET968" s="432"/>
      <c r="EU968" s="432"/>
      <c r="EV968" s="432"/>
      <c r="EW968" s="432"/>
      <c r="EX968" s="432"/>
      <c r="EY968" s="432"/>
      <c r="EZ968" s="432"/>
      <c r="FA968" s="432"/>
      <c r="FB968" s="432"/>
      <c r="FC968" s="432"/>
      <c r="FD968" s="432"/>
      <c r="FE968" s="432"/>
      <c r="FF968" s="432"/>
      <c r="FG968" s="432"/>
      <c r="FH968" s="432"/>
      <c r="FI968" s="432"/>
      <c r="FJ968" s="432"/>
      <c r="FK968" s="432"/>
      <c r="FL968" s="432"/>
      <c r="FM968" s="432"/>
      <c r="FN968" s="432"/>
      <c r="FO968" s="432"/>
      <c r="FP968" s="432"/>
      <c r="FQ968" s="432"/>
      <c r="FR968" s="432"/>
      <c r="FS968" s="432"/>
      <c r="FT968" s="432"/>
      <c r="FU968" s="432"/>
      <c r="FV968" s="432"/>
      <c r="FW968" s="432"/>
      <c r="FX968" s="432"/>
      <c r="FY968" s="432"/>
      <c r="FZ968" s="432"/>
      <c r="GA968" s="432"/>
      <c r="GB968" s="432"/>
      <c r="GC968" s="432"/>
      <c r="GD968" s="432"/>
      <c r="GE968" s="432"/>
      <c r="GF968" s="432"/>
      <c r="GG968" s="432"/>
      <c r="GH968" s="432"/>
      <c r="GI968" s="432"/>
      <c r="GJ968" s="432"/>
      <c r="GK968" s="432"/>
      <c r="GL968" s="432"/>
      <c r="GM968" s="432"/>
      <c r="GN968" s="432"/>
      <c r="GO968" s="432"/>
      <c r="GP968" s="432"/>
      <c r="GQ968" s="432"/>
      <c r="GR968" s="432"/>
      <c r="GS968" s="432"/>
      <c r="GT968" s="432"/>
      <c r="GU968" s="432"/>
      <c r="GV968" s="432"/>
      <c r="GW968" s="432"/>
      <c r="GX968" s="432"/>
    </row>
    <row r="969" spans="12:206" s="4" customFormat="1">
      <c r="L969" s="37"/>
      <c r="Q969" s="432"/>
      <c r="R969" s="432"/>
      <c r="S969" s="432"/>
      <c r="T969" s="432"/>
      <c r="U969" s="432"/>
      <c r="V969" s="432"/>
      <c r="W969" s="432"/>
      <c r="X969" s="432"/>
      <c r="Y969" s="432"/>
      <c r="Z969" s="432"/>
      <c r="AA969" s="432"/>
      <c r="AB969" s="432"/>
      <c r="AC969" s="432"/>
      <c r="AD969" s="432"/>
      <c r="AE969" s="432"/>
      <c r="AF969" s="432"/>
      <c r="AG969" s="432"/>
      <c r="AH969" s="432"/>
      <c r="AI969" s="432"/>
      <c r="AJ969" s="432"/>
      <c r="AK969" s="432"/>
      <c r="AL969" s="432"/>
      <c r="AM969" s="432"/>
      <c r="AN969" s="432"/>
      <c r="AO969" s="432"/>
      <c r="AP969" s="432"/>
      <c r="AQ969" s="432"/>
      <c r="AR969" s="432"/>
      <c r="AS969" s="432"/>
      <c r="AT969" s="432"/>
      <c r="AU969" s="432"/>
      <c r="AV969" s="432"/>
      <c r="AW969" s="432"/>
      <c r="AX969" s="432"/>
      <c r="AY969" s="432"/>
      <c r="AZ969" s="432"/>
      <c r="BA969" s="432"/>
      <c r="BB969" s="432"/>
      <c r="BC969" s="432"/>
      <c r="BD969" s="432"/>
      <c r="BE969" s="432"/>
      <c r="BF969" s="432"/>
      <c r="BG969" s="432"/>
      <c r="BH969" s="432"/>
      <c r="BI969" s="432"/>
      <c r="BJ969" s="432"/>
      <c r="BK969" s="432"/>
      <c r="BL969" s="432"/>
      <c r="BM969" s="432"/>
      <c r="BN969" s="432"/>
      <c r="BO969" s="432"/>
      <c r="BP969" s="432"/>
      <c r="BQ969" s="432"/>
      <c r="BR969" s="432"/>
      <c r="BS969" s="432"/>
      <c r="BT969" s="432"/>
      <c r="BU969" s="432"/>
      <c r="BV969" s="432"/>
      <c r="BW969" s="432"/>
      <c r="BX969" s="432"/>
      <c r="BY969" s="432"/>
      <c r="BZ969" s="432"/>
      <c r="CA969" s="432"/>
      <c r="CB969" s="432"/>
      <c r="CC969" s="432"/>
      <c r="CD969" s="432"/>
      <c r="CE969" s="432"/>
      <c r="CF969" s="432"/>
      <c r="CG969" s="432"/>
      <c r="CH969" s="432"/>
      <c r="CI969" s="432"/>
      <c r="CJ969" s="432"/>
      <c r="CK969" s="432"/>
      <c r="CL969" s="432"/>
      <c r="CM969" s="432"/>
      <c r="CN969" s="432"/>
      <c r="CO969" s="432"/>
      <c r="CP969" s="432"/>
      <c r="CQ969" s="432"/>
      <c r="CR969" s="432"/>
      <c r="CS969" s="432"/>
      <c r="CT969" s="432"/>
      <c r="CU969" s="432"/>
      <c r="CV969" s="432"/>
      <c r="CW969" s="432"/>
      <c r="CX969" s="432"/>
      <c r="CY969" s="432"/>
      <c r="CZ969" s="432"/>
      <c r="DA969" s="432"/>
      <c r="DB969" s="432"/>
      <c r="DC969" s="432"/>
      <c r="DD969" s="432"/>
      <c r="DE969" s="432"/>
      <c r="DF969" s="432"/>
      <c r="DG969" s="432"/>
      <c r="DH969" s="432"/>
      <c r="DI969" s="432"/>
      <c r="DJ969" s="432"/>
      <c r="DK969" s="432"/>
      <c r="DL969" s="432"/>
      <c r="DM969" s="432"/>
      <c r="DN969" s="432"/>
      <c r="DO969" s="432"/>
      <c r="DP969" s="432"/>
      <c r="DQ969" s="432"/>
      <c r="DR969" s="432"/>
      <c r="DS969" s="432"/>
      <c r="DT969" s="432"/>
      <c r="DU969" s="432"/>
      <c r="DV969" s="432"/>
      <c r="DW969" s="432"/>
      <c r="DX969" s="432"/>
      <c r="DY969" s="432"/>
      <c r="DZ969" s="432"/>
      <c r="EA969" s="432"/>
      <c r="EB969" s="432"/>
      <c r="EC969" s="432"/>
      <c r="ED969" s="432"/>
      <c r="EE969" s="432"/>
      <c r="EF969" s="432"/>
      <c r="EG969" s="432"/>
      <c r="EH969" s="432"/>
      <c r="EI969" s="432"/>
      <c r="EJ969" s="432"/>
      <c r="EK969" s="432"/>
      <c r="EL969" s="432"/>
      <c r="EM969" s="432"/>
      <c r="EN969" s="432"/>
      <c r="EO969" s="432"/>
      <c r="EP969" s="432"/>
      <c r="EQ969" s="432"/>
      <c r="ER969" s="432"/>
      <c r="ES969" s="432"/>
      <c r="ET969" s="432"/>
      <c r="EU969" s="432"/>
      <c r="EV969" s="432"/>
      <c r="EW969" s="432"/>
      <c r="EX969" s="432"/>
      <c r="EY969" s="432"/>
      <c r="EZ969" s="432"/>
      <c r="FA969" s="432"/>
      <c r="FB969" s="432"/>
      <c r="FC969" s="432"/>
      <c r="FD969" s="432"/>
      <c r="FE969" s="432"/>
      <c r="FF969" s="432"/>
      <c r="FG969" s="432"/>
      <c r="FH969" s="432"/>
      <c r="FI969" s="432"/>
      <c r="FJ969" s="432"/>
      <c r="FK969" s="432"/>
      <c r="FL969" s="432"/>
      <c r="FM969" s="432"/>
      <c r="FN969" s="432"/>
      <c r="FO969" s="432"/>
      <c r="FP969" s="432"/>
      <c r="FQ969" s="432"/>
      <c r="FR969" s="432"/>
      <c r="FS969" s="432"/>
      <c r="FT969" s="432"/>
      <c r="FU969" s="432"/>
      <c r="FV969" s="432"/>
      <c r="FW969" s="432"/>
      <c r="FX969" s="432"/>
      <c r="FY969" s="432"/>
      <c r="FZ969" s="432"/>
      <c r="GA969" s="432"/>
      <c r="GB969" s="432"/>
      <c r="GC969" s="432"/>
      <c r="GD969" s="432"/>
      <c r="GE969" s="432"/>
      <c r="GF969" s="432"/>
      <c r="GG969" s="432"/>
      <c r="GH969" s="432"/>
      <c r="GI969" s="432"/>
      <c r="GJ969" s="432"/>
      <c r="GK969" s="432"/>
      <c r="GL969" s="432"/>
      <c r="GM969" s="432"/>
      <c r="GN969" s="432"/>
      <c r="GO969" s="432"/>
      <c r="GP969" s="432"/>
      <c r="GQ969" s="432"/>
      <c r="GR969" s="432"/>
      <c r="GS969" s="432"/>
      <c r="GT969" s="432"/>
      <c r="GU969" s="432"/>
      <c r="GV969" s="432"/>
      <c r="GW969" s="432"/>
      <c r="GX969" s="432"/>
    </row>
    <row r="970" spans="12:206" s="4" customFormat="1">
      <c r="L970" s="37"/>
      <c r="Q970" s="432"/>
      <c r="R970" s="432"/>
      <c r="S970" s="432"/>
      <c r="T970" s="432"/>
      <c r="U970" s="432"/>
      <c r="V970" s="432"/>
      <c r="W970" s="432"/>
      <c r="X970" s="432"/>
      <c r="Y970" s="432"/>
      <c r="Z970" s="432"/>
      <c r="AA970" s="432"/>
      <c r="AB970" s="432"/>
      <c r="AC970" s="432"/>
      <c r="AD970" s="432"/>
      <c r="AE970" s="432"/>
      <c r="AF970" s="432"/>
      <c r="AG970" s="432"/>
      <c r="AH970" s="432"/>
      <c r="AI970" s="432"/>
      <c r="AJ970" s="432"/>
      <c r="AK970" s="432"/>
      <c r="AL970" s="432"/>
      <c r="AM970" s="432"/>
      <c r="AN970" s="432"/>
      <c r="AO970" s="432"/>
      <c r="AP970" s="432"/>
      <c r="AQ970" s="432"/>
      <c r="AR970" s="432"/>
      <c r="AS970" s="432"/>
      <c r="AT970" s="432"/>
      <c r="AU970" s="432"/>
      <c r="AV970" s="432"/>
      <c r="AW970" s="432"/>
      <c r="AX970" s="432"/>
      <c r="AY970" s="432"/>
      <c r="AZ970" s="432"/>
      <c r="BA970" s="432"/>
      <c r="BB970" s="432"/>
      <c r="BC970" s="432"/>
      <c r="BD970" s="432"/>
      <c r="BE970" s="432"/>
      <c r="BF970" s="432"/>
      <c r="BG970" s="432"/>
      <c r="BH970" s="432"/>
      <c r="BI970" s="432"/>
      <c r="BJ970" s="432"/>
      <c r="BK970" s="432"/>
      <c r="BL970" s="432"/>
      <c r="BM970" s="432"/>
      <c r="BN970" s="432"/>
      <c r="BO970" s="432"/>
      <c r="BP970" s="432"/>
      <c r="BQ970" s="432"/>
      <c r="BR970" s="432"/>
      <c r="BS970" s="432"/>
      <c r="BT970" s="432"/>
      <c r="BU970" s="432"/>
      <c r="BV970" s="432"/>
      <c r="BW970" s="432"/>
      <c r="BX970" s="432"/>
      <c r="BY970" s="432"/>
      <c r="BZ970" s="432"/>
      <c r="CA970" s="432"/>
      <c r="CB970" s="432"/>
      <c r="CC970" s="432"/>
      <c r="CD970" s="432"/>
      <c r="CE970" s="432"/>
      <c r="CF970" s="432"/>
      <c r="CG970" s="432"/>
      <c r="CH970" s="432"/>
      <c r="CI970" s="432"/>
      <c r="CJ970" s="432"/>
      <c r="CK970" s="432"/>
      <c r="CL970" s="432"/>
      <c r="CM970" s="432"/>
      <c r="CN970" s="432"/>
      <c r="CO970" s="432"/>
      <c r="CP970" s="432"/>
      <c r="CQ970" s="432"/>
      <c r="CR970" s="432"/>
      <c r="CS970" s="432"/>
      <c r="CT970" s="432"/>
      <c r="CU970" s="432"/>
      <c r="CV970" s="432"/>
      <c r="CW970" s="432"/>
      <c r="CX970" s="432"/>
      <c r="CY970" s="432"/>
      <c r="CZ970" s="432"/>
      <c r="DA970" s="432"/>
      <c r="DB970" s="432"/>
      <c r="DC970" s="432"/>
      <c r="DD970" s="432"/>
      <c r="DE970" s="432"/>
      <c r="DF970" s="432"/>
      <c r="DG970" s="432"/>
      <c r="DH970" s="432"/>
      <c r="DI970" s="432"/>
      <c r="DJ970" s="432"/>
      <c r="DK970" s="432"/>
      <c r="DL970" s="432"/>
      <c r="DM970" s="432"/>
      <c r="DN970" s="432"/>
      <c r="DO970" s="432"/>
      <c r="DP970" s="432"/>
      <c r="DQ970" s="432"/>
      <c r="DR970" s="432"/>
      <c r="DS970" s="432"/>
      <c r="DT970" s="432"/>
      <c r="DU970" s="432"/>
      <c r="DV970" s="432"/>
      <c r="DW970" s="432"/>
      <c r="DX970" s="432"/>
      <c r="DY970" s="432"/>
      <c r="DZ970" s="432"/>
      <c r="EA970" s="432"/>
      <c r="EB970" s="432"/>
      <c r="EC970" s="432"/>
      <c r="ED970" s="432"/>
      <c r="EE970" s="432"/>
      <c r="EF970" s="432"/>
      <c r="EG970" s="432"/>
      <c r="EH970" s="432"/>
      <c r="EI970" s="432"/>
      <c r="EJ970" s="432"/>
      <c r="EK970" s="432"/>
      <c r="EL970" s="432"/>
      <c r="EM970" s="432"/>
      <c r="EN970" s="432"/>
      <c r="EO970" s="432"/>
      <c r="EP970" s="432"/>
      <c r="EQ970" s="432"/>
      <c r="ER970" s="432"/>
      <c r="ES970" s="432"/>
      <c r="ET970" s="432"/>
      <c r="EU970" s="432"/>
      <c r="EV970" s="432"/>
      <c r="EW970" s="432"/>
      <c r="EX970" s="432"/>
      <c r="EY970" s="432"/>
      <c r="EZ970" s="432"/>
      <c r="FA970" s="432"/>
      <c r="FB970" s="432"/>
      <c r="FC970" s="432"/>
      <c r="FD970" s="432"/>
      <c r="FE970" s="432"/>
      <c r="FF970" s="432"/>
      <c r="FG970" s="432"/>
      <c r="FH970" s="432"/>
      <c r="FI970" s="432"/>
      <c r="FJ970" s="432"/>
      <c r="FK970" s="432"/>
      <c r="FL970" s="432"/>
      <c r="FM970" s="432"/>
      <c r="FN970" s="432"/>
      <c r="FO970" s="432"/>
      <c r="FP970" s="432"/>
      <c r="FQ970" s="432"/>
      <c r="FR970" s="432"/>
      <c r="FS970" s="432"/>
      <c r="FT970" s="432"/>
      <c r="FU970" s="432"/>
      <c r="FV970" s="432"/>
      <c r="FW970" s="432"/>
      <c r="FX970" s="432"/>
      <c r="FY970" s="432"/>
      <c r="FZ970" s="432"/>
      <c r="GA970" s="432"/>
      <c r="GB970" s="432"/>
      <c r="GC970" s="432"/>
      <c r="GD970" s="432"/>
      <c r="GE970" s="432"/>
      <c r="GF970" s="432"/>
      <c r="GG970" s="432"/>
      <c r="GH970" s="432"/>
      <c r="GI970" s="432"/>
      <c r="GJ970" s="432"/>
      <c r="GK970" s="432"/>
      <c r="GL970" s="432"/>
      <c r="GM970" s="432"/>
      <c r="GN970" s="432"/>
      <c r="GO970" s="432"/>
      <c r="GP970" s="432"/>
      <c r="GQ970" s="432"/>
      <c r="GR970" s="432"/>
      <c r="GS970" s="432"/>
      <c r="GT970" s="432"/>
      <c r="GU970" s="432"/>
      <c r="GV970" s="432"/>
      <c r="GW970" s="432"/>
      <c r="GX970" s="432"/>
    </row>
    <row r="971" spans="12:206" s="4" customFormat="1">
      <c r="L971" s="37"/>
      <c r="Q971" s="432"/>
      <c r="R971" s="432"/>
      <c r="S971" s="432"/>
      <c r="T971" s="432"/>
      <c r="U971" s="432"/>
      <c r="V971" s="432"/>
      <c r="W971" s="432"/>
      <c r="X971" s="432"/>
      <c r="Y971" s="432"/>
      <c r="Z971" s="432"/>
      <c r="AA971" s="432"/>
      <c r="AB971" s="432"/>
      <c r="AC971" s="432"/>
      <c r="AD971" s="432"/>
      <c r="AE971" s="432"/>
      <c r="AF971" s="432"/>
      <c r="AG971" s="432"/>
      <c r="AH971" s="432"/>
      <c r="AI971" s="432"/>
      <c r="AJ971" s="432"/>
      <c r="AK971" s="432"/>
      <c r="AL971" s="432"/>
      <c r="AM971" s="432"/>
      <c r="AN971" s="432"/>
      <c r="AO971" s="432"/>
      <c r="AP971" s="432"/>
      <c r="AQ971" s="432"/>
      <c r="AR971" s="432"/>
      <c r="AS971" s="432"/>
      <c r="AT971" s="432"/>
      <c r="AU971" s="432"/>
      <c r="AV971" s="432"/>
      <c r="AW971" s="432"/>
      <c r="AX971" s="432"/>
      <c r="AY971" s="432"/>
      <c r="AZ971" s="432"/>
      <c r="BA971" s="432"/>
      <c r="BB971" s="432"/>
      <c r="BC971" s="432"/>
      <c r="BD971" s="432"/>
      <c r="BE971" s="432"/>
      <c r="BF971" s="432"/>
      <c r="BG971" s="432"/>
      <c r="BH971" s="432"/>
      <c r="BI971" s="432"/>
      <c r="BJ971" s="432"/>
      <c r="BK971" s="432"/>
      <c r="BL971" s="432"/>
      <c r="BM971" s="432"/>
      <c r="BN971" s="432"/>
      <c r="BO971" s="432"/>
      <c r="BP971" s="432"/>
      <c r="BQ971" s="432"/>
      <c r="BR971" s="432"/>
      <c r="BS971" s="432"/>
      <c r="BT971" s="432"/>
      <c r="BU971" s="432"/>
      <c r="BV971" s="432"/>
      <c r="BW971" s="432"/>
      <c r="BX971" s="432"/>
      <c r="BY971" s="432"/>
      <c r="BZ971" s="432"/>
      <c r="CA971" s="432"/>
      <c r="CB971" s="432"/>
      <c r="CC971" s="432"/>
      <c r="CD971" s="432"/>
      <c r="CE971" s="432"/>
      <c r="CF971" s="432"/>
      <c r="CG971" s="432"/>
      <c r="CH971" s="432"/>
      <c r="CI971" s="432"/>
      <c r="CJ971" s="432"/>
      <c r="CK971" s="432"/>
      <c r="CL971" s="432"/>
      <c r="CM971" s="432"/>
      <c r="CN971" s="432"/>
      <c r="CO971" s="432"/>
      <c r="CP971" s="432"/>
      <c r="CQ971" s="432"/>
      <c r="CR971" s="432"/>
      <c r="CS971" s="432"/>
      <c r="CT971" s="432"/>
      <c r="CU971" s="432"/>
      <c r="CV971" s="432"/>
      <c r="CW971" s="432"/>
      <c r="CX971" s="432"/>
      <c r="CY971" s="432"/>
      <c r="CZ971" s="432"/>
      <c r="DA971" s="432"/>
      <c r="DB971" s="432"/>
      <c r="DC971" s="432"/>
      <c r="DD971" s="432"/>
      <c r="DE971" s="432"/>
      <c r="DF971" s="432"/>
      <c r="DG971" s="432"/>
      <c r="DH971" s="432"/>
      <c r="DI971" s="432"/>
      <c r="DJ971" s="432"/>
      <c r="DK971" s="432"/>
      <c r="DL971" s="432"/>
      <c r="DM971" s="432"/>
      <c r="DN971" s="432"/>
      <c r="DO971" s="432"/>
      <c r="DP971" s="432"/>
      <c r="DQ971" s="432"/>
      <c r="DR971" s="432"/>
      <c r="DS971" s="432"/>
      <c r="DT971" s="432"/>
      <c r="DU971" s="432"/>
      <c r="DV971" s="432"/>
      <c r="DW971" s="432"/>
      <c r="DX971" s="432"/>
      <c r="DY971" s="432"/>
      <c r="DZ971" s="432"/>
      <c r="EA971" s="432"/>
      <c r="EB971" s="432"/>
      <c r="EC971" s="432"/>
      <c r="ED971" s="432"/>
      <c r="EE971" s="432"/>
      <c r="EF971" s="432"/>
      <c r="EG971" s="432"/>
      <c r="EH971" s="432"/>
      <c r="EI971" s="432"/>
      <c r="EJ971" s="432"/>
      <c r="EK971" s="432"/>
      <c r="EL971" s="432"/>
      <c r="EM971" s="432"/>
      <c r="EN971" s="432"/>
      <c r="EO971" s="432"/>
      <c r="EP971" s="432"/>
      <c r="EQ971" s="432"/>
      <c r="ER971" s="432"/>
      <c r="ES971" s="432"/>
      <c r="ET971" s="432"/>
      <c r="EU971" s="432"/>
      <c r="EV971" s="432"/>
      <c r="EW971" s="432"/>
      <c r="EX971" s="432"/>
      <c r="EY971" s="432"/>
      <c r="EZ971" s="432"/>
      <c r="FA971" s="432"/>
      <c r="FB971" s="432"/>
      <c r="FC971" s="432"/>
      <c r="FD971" s="432"/>
      <c r="FE971" s="432"/>
      <c r="FF971" s="432"/>
      <c r="FG971" s="432"/>
      <c r="FH971" s="432"/>
      <c r="FI971" s="432"/>
      <c r="FJ971" s="432"/>
      <c r="FK971" s="432"/>
      <c r="FL971" s="432"/>
      <c r="FM971" s="432"/>
      <c r="FN971" s="432"/>
      <c r="FO971" s="432"/>
      <c r="FP971" s="432"/>
      <c r="FQ971" s="432"/>
      <c r="FR971" s="432"/>
      <c r="FS971" s="432"/>
      <c r="FT971" s="432"/>
      <c r="FU971" s="432"/>
      <c r="FV971" s="432"/>
      <c r="FW971" s="432"/>
      <c r="FX971" s="432"/>
      <c r="FY971" s="432"/>
      <c r="FZ971" s="432"/>
      <c r="GA971" s="432"/>
      <c r="GB971" s="432"/>
      <c r="GC971" s="432"/>
      <c r="GD971" s="432"/>
      <c r="GE971" s="432"/>
      <c r="GF971" s="432"/>
      <c r="GG971" s="432"/>
      <c r="GH971" s="432"/>
      <c r="GI971" s="432"/>
      <c r="GJ971" s="432"/>
      <c r="GK971" s="432"/>
      <c r="GL971" s="432"/>
      <c r="GM971" s="432"/>
      <c r="GN971" s="432"/>
      <c r="GO971" s="432"/>
      <c r="GP971" s="432"/>
      <c r="GQ971" s="432"/>
      <c r="GR971" s="432"/>
      <c r="GS971" s="432"/>
      <c r="GT971" s="432"/>
      <c r="GU971" s="432"/>
      <c r="GV971" s="432"/>
      <c r="GW971" s="432"/>
      <c r="GX971" s="432"/>
    </row>
    <row r="972" spans="12:206" s="4" customFormat="1">
      <c r="L972" s="37"/>
      <c r="Q972" s="432"/>
      <c r="R972" s="432"/>
      <c r="S972" s="432"/>
      <c r="T972" s="432"/>
      <c r="U972" s="432"/>
      <c r="V972" s="432"/>
      <c r="W972" s="432"/>
      <c r="X972" s="432"/>
      <c r="Y972" s="432"/>
      <c r="Z972" s="432"/>
      <c r="AA972" s="432"/>
      <c r="AB972" s="432"/>
      <c r="AC972" s="432"/>
      <c r="AD972" s="432"/>
      <c r="AE972" s="432"/>
      <c r="AF972" s="432"/>
      <c r="AG972" s="432"/>
      <c r="AH972" s="432"/>
      <c r="AI972" s="432"/>
      <c r="AJ972" s="432"/>
      <c r="AK972" s="432"/>
      <c r="AL972" s="432"/>
      <c r="AM972" s="432"/>
      <c r="AN972" s="432"/>
      <c r="AO972" s="432"/>
      <c r="AP972" s="432"/>
      <c r="AQ972" s="432"/>
      <c r="AR972" s="432"/>
      <c r="AS972" s="432"/>
      <c r="AT972" s="432"/>
      <c r="AU972" s="432"/>
      <c r="AV972" s="432"/>
      <c r="AW972" s="432"/>
      <c r="AX972" s="432"/>
      <c r="AY972" s="432"/>
      <c r="AZ972" s="432"/>
      <c r="BA972" s="432"/>
      <c r="BB972" s="432"/>
      <c r="BC972" s="432"/>
      <c r="BD972" s="432"/>
      <c r="BE972" s="432"/>
      <c r="BF972" s="432"/>
      <c r="BG972" s="432"/>
      <c r="BH972" s="432"/>
      <c r="BI972" s="432"/>
      <c r="BJ972" s="432"/>
      <c r="BK972" s="432"/>
      <c r="BL972" s="432"/>
      <c r="BM972" s="432"/>
      <c r="BN972" s="432"/>
      <c r="BO972" s="432"/>
      <c r="BP972" s="432"/>
      <c r="BQ972" s="432"/>
      <c r="BR972" s="432"/>
      <c r="BS972" s="432"/>
      <c r="BT972" s="432"/>
      <c r="BU972" s="432"/>
      <c r="BV972" s="432"/>
      <c r="BW972" s="432"/>
      <c r="BX972" s="432"/>
      <c r="BY972" s="432"/>
      <c r="BZ972" s="432"/>
      <c r="CA972" s="432"/>
      <c r="CB972" s="432"/>
      <c r="CC972" s="432"/>
      <c r="CD972" s="432"/>
      <c r="CE972" s="432"/>
      <c r="CF972" s="432"/>
      <c r="CG972" s="432"/>
      <c r="CH972" s="432"/>
      <c r="CI972" s="432"/>
      <c r="CJ972" s="432"/>
      <c r="CK972" s="432"/>
      <c r="CL972" s="432"/>
      <c r="CM972" s="432"/>
      <c r="CN972" s="432"/>
      <c r="CO972" s="432"/>
      <c r="CP972" s="432"/>
      <c r="CQ972" s="432"/>
      <c r="CR972" s="432"/>
      <c r="CS972" s="432"/>
      <c r="CT972" s="432"/>
      <c r="CU972" s="432"/>
      <c r="CV972" s="432"/>
      <c r="CW972" s="432"/>
      <c r="CX972" s="432"/>
      <c r="CY972" s="432"/>
      <c r="CZ972" s="432"/>
      <c r="DA972" s="432"/>
      <c r="DB972" s="432"/>
      <c r="DC972" s="432"/>
      <c r="DD972" s="432"/>
      <c r="DE972" s="432"/>
      <c r="DF972" s="432"/>
      <c r="DG972" s="432"/>
      <c r="DH972" s="432"/>
      <c r="DI972" s="432"/>
      <c r="DJ972" s="432"/>
      <c r="DK972" s="432"/>
      <c r="DL972" s="432"/>
      <c r="DM972" s="432"/>
      <c r="DN972" s="432"/>
      <c r="DO972" s="432"/>
      <c r="DP972" s="432"/>
      <c r="DQ972" s="432"/>
      <c r="DR972" s="432"/>
      <c r="DS972" s="432"/>
      <c r="DT972" s="432"/>
      <c r="DU972" s="432"/>
      <c r="DV972" s="432"/>
      <c r="DW972" s="432"/>
      <c r="DX972" s="432"/>
      <c r="DY972" s="432"/>
      <c r="DZ972" s="432"/>
      <c r="EA972" s="432"/>
      <c r="EB972" s="432"/>
      <c r="EC972" s="432"/>
      <c r="ED972" s="432"/>
      <c r="EE972" s="432"/>
      <c r="EF972" s="432"/>
      <c r="EG972" s="432"/>
      <c r="EH972" s="432"/>
      <c r="EI972" s="432"/>
      <c r="EJ972" s="432"/>
      <c r="EK972" s="432"/>
      <c r="EL972" s="432"/>
      <c r="EM972" s="432"/>
      <c r="EN972" s="432"/>
      <c r="EO972" s="432"/>
      <c r="EP972" s="432"/>
      <c r="EQ972" s="432"/>
      <c r="ER972" s="432"/>
      <c r="ES972" s="432"/>
      <c r="ET972" s="432"/>
      <c r="EU972" s="432"/>
      <c r="EV972" s="432"/>
      <c r="EW972" s="432"/>
      <c r="EX972" s="432"/>
      <c r="EY972" s="432"/>
      <c r="EZ972" s="432"/>
      <c r="FA972" s="432"/>
      <c r="FB972" s="432"/>
      <c r="FC972" s="432"/>
      <c r="FD972" s="432"/>
      <c r="FE972" s="432"/>
      <c r="FF972" s="432"/>
      <c r="FG972" s="432"/>
      <c r="FH972" s="432"/>
      <c r="FI972" s="432"/>
      <c r="FJ972" s="432"/>
      <c r="FK972" s="432"/>
      <c r="FL972" s="432"/>
      <c r="FM972" s="432"/>
      <c r="FN972" s="432"/>
      <c r="FO972" s="432"/>
      <c r="FP972" s="432"/>
      <c r="FQ972" s="432"/>
      <c r="FR972" s="432"/>
      <c r="FS972" s="432"/>
      <c r="FT972" s="432"/>
      <c r="FU972" s="432"/>
      <c r="FV972" s="432"/>
      <c r="FW972" s="432"/>
      <c r="FX972" s="432"/>
      <c r="FY972" s="432"/>
      <c r="FZ972" s="432"/>
      <c r="GA972" s="432"/>
      <c r="GB972" s="432"/>
      <c r="GC972" s="432"/>
      <c r="GD972" s="432"/>
      <c r="GE972" s="432"/>
      <c r="GF972" s="432"/>
      <c r="GG972" s="432"/>
      <c r="GH972" s="432"/>
      <c r="GI972" s="432"/>
      <c r="GJ972" s="432"/>
      <c r="GK972" s="432"/>
      <c r="GL972" s="432"/>
      <c r="GM972" s="432"/>
      <c r="GN972" s="432"/>
      <c r="GO972" s="432"/>
      <c r="GP972" s="432"/>
      <c r="GQ972" s="432"/>
      <c r="GR972" s="432"/>
      <c r="GS972" s="432"/>
      <c r="GT972" s="432"/>
      <c r="GU972" s="432"/>
      <c r="GV972" s="432"/>
      <c r="GW972" s="432"/>
      <c r="GX972" s="432"/>
    </row>
    <row r="973" spans="12:206" s="4" customFormat="1">
      <c r="L973" s="37"/>
      <c r="Q973" s="432"/>
      <c r="R973" s="432"/>
      <c r="S973" s="432"/>
      <c r="T973" s="432"/>
      <c r="U973" s="432"/>
      <c r="V973" s="432"/>
      <c r="W973" s="432"/>
      <c r="X973" s="432"/>
      <c r="Y973" s="432"/>
      <c r="Z973" s="432"/>
      <c r="AA973" s="432"/>
      <c r="AB973" s="432"/>
      <c r="AC973" s="432"/>
      <c r="AD973" s="432"/>
      <c r="AE973" s="432"/>
      <c r="AF973" s="432"/>
      <c r="AG973" s="432"/>
      <c r="AH973" s="432"/>
      <c r="AI973" s="432"/>
      <c r="AJ973" s="432"/>
      <c r="AK973" s="432"/>
      <c r="AL973" s="432"/>
      <c r="AM973" s="432"/>
      <c r="AN973" s="432"/>
      <c r="AO973" s="432"/>
      <c r="AP973" s="432"/>
      <c r="AQ973" s="432"/>
      <c r="AR973" s="432"/>
      <c r="AS973" s="432"/>
      <c r="AT973" s="432"/>
      <c r="AU973" s="432"/>
      <c r="AV973" s="432"/>
      <c r="AW973" s="432"/>
      <c r="AX973" s="432"/>
      <c r="AY973" s="432"/>
      <c r="AZ973" s="432"/>
      <c r="BA973" s="432"/>
      <c r="BB973" s="432"/>
      <c r="BC973" s="432"/>
      <c r="BD973" s="432"/>
      <c r="BE973" s="432"/>
      <c r="BF973" s="432"/>
      <c r="BG973" s="432"/>
      <c r="BH973" s="432"/>
      <c r="BI973" s="432"/>
      <c r="BJ973" s="432"/>
      <c r="BK973" s="432"/>
      <c r="BL973" s="432"/>
      <c r="BM973" s="432"/>
      <c r="BN973" s="432"/>
      <c r="BO973" s="432"/>
      <c r="BP973" s="432"/>
      <c r="BQ973" s="432"/>
      <c r="BR973" s="432"/>
      <c r="BS973" s="432"/>
      <c r="BT973" s="432"/>
      <c r="BU973" s="432"/>
      <c r="BV973" s="432"/>
      <c r="BW973" s="432"/>
      <c r="BX973" s="432"/>
      <c r="BY973" s="432"/>
      <c r="BZ973" s="432"/>
      <c r="CA973" s="432"/>
      <c r="CB973" s="432"/>
      <c r="CC973" s="432"/>
      <c r="CD973" s="432"/>
      <c r="CE973" s="432"/>
      <c r="CF973" s="432"/>
      <c r="CG973" s="432"/>
      <c r="CH973" s="432"/>
      <c r="CI973" s="432"/>
      <c r="CJ973" s="432"/>
      <c r="CK973" s="432"/>
      <c r="CL973" s="432"/>
      <c r="CM973" s="432"/>
      <c r="CN973" s="432"/>
      <c r="CO973" s="432"/>
      <c r="CP973" s="432"/>
      <c r="CQ973" s="432"/>
      <c r="CR973" s="432"/>
      <c r="CS973" s="432"/>
      <c r="CT973" s="432"/>
      <c r="CU973" s="432"/>
      <c r="CV973" s="432"/>
      <c r="CW973" s="432"/>
      <c r="CX973" s="432"/>
      <c r="CY973" s="432"/>
      <c r="CZ973" s="432"/>
      <c r="DA973" s="432"/>
      <c r="DB973" s="432"/>
      <c r="DC973" s="432"/>
      <c r="DD973" s="432"/>
      <c r="DE973" s="432"/>
      <c r="DF973" s="432"/>
      <c r="DG973" s="432"/>
      <c r="DH973" s="432"/>
      <c r="DI973" s="432"/>
      <c r="DJ973" s="432"/>
      <c r="DK973" s="432"/>
      <c r="DL973" s="432"/>
      <c r="DM973" s="432"/>
      <c r="DN973" s="432"/>
      <c r="DO973" s="432"/>
      <c r="DP973" s="432"/>
      <c r="DQ973" s="432"/>
      <c r="DR973" s="432"/>
      <c r="DS973" s="432"/>
      <c r="DT973" s="432"/>
      <c r="DU973" s="432"/>
      <c r="DV973" s="432"/>
      <c r="DW973" s="432"/>
      <c r="DX973" s="432"/>
      <c r="DY973" s="432"/>
      <c r="DZ973" s="432"/>
      <c r="EA973" s="432"/>
      <c r="EB973" s="432"/>
      <c r="EC973" s="432"/>
      <c r="ED973" s="432"/>
      <c r="EE973" s="432"/>
      <c r="EF973" s="432"/>
      <c r="EG973" s="432"/>
      <c r="EH973" s="432"/>
      <c r="EI973" s="432"/>
      <c r="EJ973" s="432"/>
      <c r="EK973" s="432"/>
      <c r="EL973" s="432"/>
      <c r="EM973" s="432"/>
      <c r="EN973" s="432"/>
      <c r="EO973" s="432"/>
      <c r="EP973" s="432"/>
      <c r="EQ973" s="432"/>
      <c r="ER973" s="432"/>
      <c r="ES973" s="432"/>
      <c r="ET973" s="432"/>
      <c r="EU973" s="432"/>
      <c r="EV973" s="432"/>
      <c r="EW973" s="432"/>
      <c r="EX973" s="432"/>
      <c r="EY973" s="432"/>
      <c r="EZ973" s="432"/>
      <c r="FA973" s="432"/>
      <c r="FB973" s="432"/>
      <c r="FC973" s="432"/>
      <c r="FD973" s="432"/>
      <c r="FE973" s="432"/>
      <c r="FF973" s="432"/>
      <c r="FG973" s="432"/>
      <c r="FH973" s="432"/>
      <c r="FI973" s="432"/>
      <c r="FJ973" s="432"/>
      <c r="FK973" s="432"/>
      <c r="FL973" s="432"/>
      <c r="FM973" s="432"/>
      <c r="FN973" s="432"/>
      <c r="FO973" s="432"/>
      <c r="FP973" s="432"/>
      <c r="FQ973" s="432"/>
      <c r="FR973" s="432"/>
      <c r="FS973" s="432"/>
      <c r="FT973" s="432"/>
      <c r="FU973" s="432"/>
      <c r="FV973" s="432"/>
      <c r="FW973" s="432"/>
      <c r="FX973" s="432"/>
      <c r="FY973" s="432"/>
      <c r="FZ973" s="432"/>
      <c r="GA973" s="432"/>
      <c r="GB973" s="432"/>
      <c r="GC973" s="432"/>
      <c r="GD973" s="432"/>
      <c r="GE973" s="432"/>
      <c r="GF973" s="432"/>
      <c r="GG973" s="432"/>
      <c r="GH973" s="432"/>
      <c r="GI973" s="432"/>
      <c r="GJ973" s="432"/>
      <c r="GK973" s="432"/>
      <c r="GL973" s="432"/>
      <c r="GM973" s="432"/>
      <c r="GN973" s="432"/>
      <c r="GO973" s="432"/>
      <c r="GP973" s="432"/>
      <c r="GQ973" s="432"/>
      <c r="GR973" s="432"/>
      <c r="GS973" s="432"/>
      <c r="GT973" s="432"/>
      <c r="GU973" s="432"/>
      <c r="GV973" s="432"/>
      <c r="GW973" s="432"/>
      <c r="GX973" s="432"/>
    </row>
    <row r="975" spans="12:206" s="4" customFormat="1">
      <c r="L975" s="37"/>
      <c r="Q975" s="432"/>
      <c r="R975" s="432"/>
      <c r="S975" s="432"/>
      <c r="T975" s="432"/>
      <c r="U975" s="432"/>
      <c r="V975" s="432"/>
      <c r="W975" s="432"/>
      <c r="X975" s="432"/>
      <c r="Y975" s="432"/>
      <c r="Z975" s="432"/>
      <c r="AA975" s="432"/>
      <c r="AB975" s="432"/>
      <c r="AC975" s="432"/>
      <c r="AD975" s="432"/>
      <c r="AE975" s="432"/>
      <c r="AF975" s="432"/>
      <c r="AG975" s="432"/>
      <c r="AH975" s="432"/>
      <c r="AI975" s="432"/>
      <c r="AJ975" s="432"/>
      <c r="AK975" s="432"/>
      <c r="AL975" s="432"/>
      <c r="AM975" s="432"/>
      <c r="AN975" s="432"/>
      <c r="AO975" s="432"/>
      <c r="AP975" s="432"/>
      <c r="AQ975" s="432"/>
      <c r="AR975" s="432"/>
      <c r="AS975" s="432"/>
      <c r="AT975" s="432"/>
      <c r="AU975" s="432"/>
      <c r="AV975" s="432"/>
      <c r="AW975" s="432"/>
      <c r="AX975" s="432"/>
      <c r="AY975" s="432"/>
      <c r="AZ975" s="432"/>
      <c r="BA975" s="432"/>
      <c r="BB975" s="432"/>
      <c r="BC975" s="432"/>
      <c r="BD975" s="432"/>
      <c r="BE975" s="432"/>
      <c r="BF975" s="432"/>
      <c r="BG975" s="432"/>
      <c r="BH975" s="432"/>
      <c r="BI975" s="432"/>
      <c r="BJ975" s="432"/>
      <c r="BK975" s="432"/>
      <c r="BL975" s="432"/>
      <c r="BM975" s="432"/>
      <c r="BN975" s="432"/>
      <c r="BO975" s="432"/>
      <c r="BP975" s="432"/>
      <c r="BQ975" s="432"/>
      <c r="BR975" s="432"/>
      <c r="BS975" s="432"/>
      <c r="BT975" s="432"/>
      <c r="BU975" s="432"/>
      <c r="BV975" s="432"/>
      <c r="BW975" s="432"/>
      <c r="BX975" s="432"/>
      <c r="BY975" s="432"/>
      <c r="BZ975" s="432"/>
      <c r="CA975" s="432"/>
      <c r="CB975" s="432"/>
      <c r="CC975" s="432"/>
      <c r="CD975" s="432"/>
      <c r="CE975" s="432"/>
      <c r="CF975" s="432"/>
      <c r="CG975" s="432"/>
      <c r="CH975" s="432"/>
      <c r="CI975" s="432"/>
      <c r="CJ975" s="432"/>
      <c r="CK975" s="432"/>
      <c r="CL975" s="432"/>
      <c r="CM975" s="432"/>
      <c r="CN975" s="432"/>
      <c r="CO975" s="432"/>
      <c r="CP975" s="432"/>
      <c r="CQ975" s="432"/>
      <c r="CR975" s="432"/>
      <c r="CS975" s="432"/>
      <c r="CT975" s="432"/>
      <c r="CU975" s="432"/>
      <c r="CV975" s="432"/>
      <c r="CW975" s="432"/>
      <c r="CX975" s="432"/>
      <c r="CY975" s="432"/>
      <c r="CZ975" s="432"/>
      <c r="DA975" s="432"/>
      <c r="DB975" s="432"/>
      <c r="DC975" s="432"/>
      <c r="DD975" s="432"/>
      <c r="DE975" s="432"/>
      <c r="DF975" s="432"/>
      <c r="DG975" s="432"/>
      <c r="DH975" s="432"/>
      <c r="DI975" s="432"/>
      <c r="DJ975" s="432"/>
      <c r="DK975" s="432"/>
      <c r="DL975" s="432"/>
      <c r="DM975" s="432"/>
      <c r="DN975" s="432"/>
      <c r="DO975" s="432"/>
      <c r="DP975" s="432"/>
      <c r="DQ975" s="432"/>
      <c r="DR975" s="432"/>
      <c r="DS975" s="432"/>
      <c r="DT975" s="432"/>
      <c r="DU975" s="432"/>
      <c r="DV975" s="432"/>
      <c r="DW975" s="432"/>
      <c r="DX975" s="432"/>
      <c r="DY975" s="432"/>
      <c r="DZ975" s="432"/>
      <c r="EA975" s="432"/>
      <c r="EB975" s="432"/>
      <c r="EC975" s="432"/>
      <c r="ED975" s="432"/>
      <c r="EE975" s="432"/>
      <c r="EF975" s="432"/>
      <c r="EG975" s="432"/>
      <c r="EH975" s="432"/>
      <c r="EI975" s="432"/>
      <c r="EJ975" s="432"/>
      <c r="EK975" s="432"/>
      <c r="EL975" s="432"/>
      <c r="EM975" s="432"/>
      <c r="EN975" s="432"/>
      <c r="EO975" s="432"/>
      <c r="EP975" s="432"/>
      <c r="EQ975" s="432"/>
      <c r="ER975" s="432"/>
      <c r="ES975" s="432"/>
      <c r="ET975" s="432"/>
      <c r="EU975" s="432"/>
      <c r="EV975" s="432"/>
      <c r="EW975" s="432"/>
      <c r="EX975" s="432"/>
      <c r="EY975" s="432"/>
      <c r="EZ975" s="432"/>
      <c r="FA975" s="432"/>
      <c r="FB975" s="432"/>
      <c r="FC975" s="432"/>
      <c r="FD975" s="432"/>
      <c r="FE975" s="432"/>
      <c r="FF975" s="432"/>
      <c r="FG975" s="432"/>
      <c r="FH975" s="432"/>
      <c r="FI975" s="432"/>
      <c r="FJ975" s="432"/>
      <c r="FK975" s="432"/>
      <c r="FL975" s="432"/>
      <c r="FM975" s="432"/>
      <c r="FN975" s="432"/>
      <c r="FO975" s="432"/>
      <c r="FP975" s="432"/>
      <c r="FQ975" s="432"/>
      <c r="FR975" s="432"/>
      <c r="FS975" s="432"/>
      <c r="FT975" s="432"/>
      <c r="FU975" s="432"/>
      <c r="FV975" s="432"/>
      <c r="FW975" s="432"/>
      <c r="FX975" s="432"/>
      <c r="FY975" s="432"/>
      <c r="FZ975" s="432"/>
      <c r="GA975" s="432"/>
      <c r="GB975" s="432"/>
      <c r="GC975" s="432"/>
      <c r="GD975" s="432"/>
      <c r="GE975" s="432"/>
      <c r="GF975" s="432"/>
      <c r="GG975" s="432"/>
      <c r="GH975" s="432"/>
      <c r="GI975" s="432"/>
      <c r="GJ975" s="432"/>
      <c r="GK975" s="432"/>
      <c r="GL975" s="432"/>
      <c r="GM975" s="432"/>
      <c r="GN975" s="432"/>
      <c r="GO975" s="432"/>
      <c r="GP975" s="432"/>
      <c r="GQ975" s="432"/>
      <c r="GR975" s="432"/>
      <c r="GS975" s="432"/>
      <c r="GT975" s="432"/>
      <c r="GU975" s="432"/>
      <c r="GV975" s="432"/>
      <c r="GW975" s="432"/>
      <c r="GX975" s="432"/>
    </row>
    <row r="977" spans="12:206" s="4" customFormat="1">
      <c r="L977" s="37"/>
      <c r="Q977" s="432"/>
      <c r="R977" s="432"/>
      <c r="S977" s="432"/>
      <c r="T977" s="432"/>
      <c r="U977" s="432"/>
      <c r="V977" s="432"/>
      <c r="W977" s="432"/>
      <c r="X977" s="432"/>
      <c r="Y977" s="432"/>
      <c r="Z977" s="432"/>
      <c r="AA977" s="432"/>
      <c r="AB977" s="432"/>
      <c r="AC977" s="432"/>
      <c r="AD977" s="432"/>
      <c r="AE977" s="432"/>
      <c r="AF977" s="432"/>
      <c r="AG977" s="432"/>
      <c r="AH977" s="432"/>
      <c r="AI977" s="432"/>
      <c r="AJ977" s="432"/>
      <c r="AK977" s="432"/>
      <c r="AL977" s="432"/>
      <c r="AM977" s="432"/>
      <c r="AN977" s="432"/>
      <c r="AO977" s="432"/>
      <c r="AP977" s="432"/>
      <c r="AQ977" s="432"/>
      <c r="AR977" s="432"/>
      <c r="AS977" s="432"/>
      <c r="AT977" s="432"/>
      <c r="AU977" s="432"/>
      <c r="AV977" s="432"/>
      <c r="AW977" s="432"/>
      <c r="AX977" s="432"/>
      <c r="AY977" s="432"/>
      <c r="AZ977" s="432"/>
      <c r="BA977" s="432"/>
      <c r="BB977" s="432"/>
      <c r="BC977" s="432"/>
      <c r="BD977" s="432"/>
      <c r="BE977" s="432"/>
      <c r="BF977" s="432"/>
      <c r="BG977" s="432"/>
      <c r="BH977" s="432"/>
      <c r="BI977" s="432"/>
      <c r="BJ977" s="432"/>
      <c r="BK977" s="432"/>
      <c r="BL977" s="432"/>
      <c r="BM977" s="432"/>
      <c r="BN977" s="432"/>
      <c r="BO977" s="432"/>
      <c r="BP977" s="432"/>
      <c r="BQ977" s="432"/>
      <c r="BR977" s="432"/>
      <c r="BS977" s="432"/>
      <c r="BT977" s="432"/>
      <c r="BU977" s="432"/>
      <c r="BV977" s="432"/>
      <c r="BW977" s="432"/>
      <c r="BX977" s="432"/>
      <c r="BY977" s="432"/>
      <c r="BZ977" s="432"/>
      <c r="CA977" s="432"/>
      <c r="CB977" s="432"/>
      <c r="CC977" s="432"/>
      <c r="CD977" s="432"/>
      <c r="CE977" s="432"/>
      <c r="CF977" s="432"/>
      <c r="CG977" s="432"/>
      <c r="CH977" s="432"/>
      <c r="CI977" s="432"/>
      <c r="CJ977" s="432"/>
      <c r="CK977" s="432"/>
      <c r="CL977" s="432"/>
      <c r="CM977" s="432"/>
      <c r="CN977" s="432"/>
      <c r="CO977" s="432"/>
      <c r="CP977" s="432"/>
      <c r="CQ977" s="432"/>
      <c r="CR977" s="432"/>
      <c r="CS977" s="432"/>
      <c r="CT977" s="432"/>
      <c r="CU977" s="432"/>
      <c r="CV977" s="432"/>
      <c r="CW977" s="432"/>
      <c r="CX977" s="432"/>
      <c r="CY977" s="432"/>
      <c r="CZ977" s="432"/>
      <c r="DA977" s="432"/>
      <c r="DB977" s="432"/>
      <c r="DC977" s="432"/>
      <c r="DD977" s="432"/>
      <c r="DE977" s="432"/>
      <c r="DF977" s="432"/>
      <c r="DG977" s="432"/>
      <c r="DH977" s="432"/>
      <c r="DI977" s="432"/>
      <c r="DJ977" s="432"/>
      <c r="DK977" s="432"/>
      <c r="DL977" s="432"/>
      <c r="DM977" s="432"/>
      <c r="DN977" s="432"/>
      <c r="DO977" s="432"/>
      <c r="DP977" s="432"/>
      <c r="DQ977" s="432"/>
      <c r="DR977" s="432"/>
      <c r="DS977" s="432"/>
      <c r="DT977" s="432"/>
      <c r="DU977" s="432"/>
      <c r="DV977" s="432"/>
      <c r="DW977" s="432"/>
      <c r="DX977" s="432"/>
      <c r="DY977" s="432"/>
      <c r="DZ977" s="432"/>
      <c r="EA977" s="432"/>
      <c r="EB977" s="432"/>
      <c r="EC977" s="432"/>
      <c r="ED977" s="432"/>
      <c r="EE977" s="432"/>
      <c r="EF977" s="432"/>
      <c r="EG977" s="432"/>
      <c r="EH977" s="432"/>
      <c r="EI977" s="432"/>
      <c r="EJ977" s="432"/>
      <c r="EK977" s="432"/>
      <c r="EL977" s="432"/>
      <c r="EM977" s="432"/>
      <c r="EN977" s="432"/>
      <c r="EO977" s="432"/>
      <c r="EP977" s="432"/>
      <c r="EQ977" s="432"/>
      <c r="ER977" s="432"/>
      <c r="ES977" s="432"/>
      <c r="ET977" s="432"/>
      <c r="EU977" s="432"/>
      <c r="EV977" s="432"/>
      <c r="EW977" s="432"/>
      <c r="EX977" s="432"/>
      <c r="EY977" s="432"/>
      <c r="EZ977" s="432"/>
      <c r="FA977" s="432"/>
      <c r="FB977" s="432"/>
      <c r="FC977" s="432"/>
      <c r="FD977" s="432"/>
      <c r="FE977" s="432"/>
      <c r="FF977" s="432"/>
      <c r="FG977" s="432"/>
      <c r="FH977" s="432"/>
      <c r="FI977" s="432"/>
      <c r="FJ977" s="432"/>
      <c r="FK977" s="432"/>
      <c r="FL977" s="432"/>
      <c r="FM977" s="432"/>
      <c r="FN977" s="432"/>
      <c r="FO977" s="432"/>
      <c r="FP977" s="432"/>
      <c r="FQ977" s="432"/>
      <c r="FR977" s="432"/>
      <c r="FS977" s="432"/>
      <c r="FT977" s="432"/>
      <c r="FU977" s="432"/>
      <c r="FV977" s="432"/>
      <c r="FW977" s="432"/>
      <c r="FX977" s="432"/>
      <c r="FY977" s="432"/>
      <c r="FZ977" s="432"/>
      <c r="GA977" s="432"/>
      <c r="GB977" s="432"/>
      <c r="GC977" s="432"/>
      <c r="GD977" s="432"/>
      <c r="GE977" s="432"/>
      <c r="GF977" s="432"/>
      <c r="GG977" s="432"/>
      <c r="GH977" s="432"/>
      <c r="GI977" s="432"/>
      <c r="GJ977" s="432"/>
      <c r="GK977" s="432"/>
      <c r="GL977" s="432"/>
      <c r="GM977" s="432"/>
      <c r="GN977" s="432"/>
      <c r="GO977" s="432"/>
      <c r="GP977" s="432"/>
      <c r="GQ977" s="432"/>
      <c r="GR977" s="432"/>
      <c r="GS977" s="432"/>
      <c r="GT977" s="432"/>
      <c r="GU977" s="432"/>
      <c r="GV977" s="432"/>
      <c r="GW977" s="432"/>
      <c r="GX977" s="432"/>
    </row>
    <row r="979" spans="12:206" s="4" customFormat="1">
      <c r="L979" s="37"/>
      <c r="Q979" s="432"/>
      <c r="R979" s="432"/>
      <c r="S979" s="432"/>
      <c r="T979" s="432"/>
      <c r="U979" s="432"/>
      <c r="V979" s="432"/>
      <c r="W979" s="432"/>
      <c r="X979" s="432"/>
      <c r="Y979" s="432"/>
      <c r="Z979" s="432"/>
      <c r="AA979" s="432"/>
      <c r="AB979" s="432"/>
      <c r="AC979" s="432"/>
      <c r="AD979" s="432"/>
      <c r="AE979" s="432"/>
      <c r="AF979" s="432"/>
      <c r="AG979" s="432"/>
      <c r="AH979" s="432"/>
      <c r="AI979" s="432"/>
      <c r="AJ979" s="432"/>
      <c r="AK979" s="432"/>
      <c r="AL979" s="432"/>
      <c r="AM979" s="432"/>
      <c r="AN979" s="432"/>
      <c r="AO979" s="432"/>
      <c r="AP979" s="432"/>
      <c r="AQ979" s="432"/>
      <c r="AR979" s="432"/>
      <c r="AS979" s="432"/>
      <c r="AT979" s="432"/>
      <c r="AU979" s="432"/>
      <c r="AV979" s="432"/>
      <c r="AW979" s="432"/>
      <c r="AX979" s="432"/>
      <c r="AY979" s="432"/>
      <c r="AZ979" s="432"/>
      <c r="BA979" s="432"/>
      <c r="BB979" s="432"/>
      <c r="BC979" s="432"/>
      <c r="BD979" s="432"/>
      <c r="BE979" s="432"/>
      <c r="BF979" s="432"/>
      <c r="BG979" s="432"/>
      <c r="BH979" s="432"/>
      <c r="BI979" s="432"/>
      <c r="BJ979" s="432"/>
      <c r="BK979" s="432"/>
      <c r="BL979" s="432"/>
      <c r="BM979" s="432"/>
      <c r="BN979" s="432"/>
      <c r="BO979" s="432"/>
      <c r="BP979" s="432"/>
      <c r="BQ979" s="432"/>
      <c r="BR979" s="432"/>
      <c r="BS979" s="432"/>
      <c r="BT979" s="432"/>
      <c r="BU979" s="432"/>
      <c r="BV979" s="432"/>
      <c r="BW979" s="432"/>
      <c r="BX979" s="432"/>
      <c r="BY979" s="432"/>
      <c r="BZ979" s="432"/>
      <c r="CA979" s="432"/>
      <c r="CB979" s="432"/>
      <c r="CC979" s="432"/>
      <c r="CD979" s="432"/>
      <c r="CE979" s="432"/>
      <c r="CF979" s="432"/>
      <c r="CG979" s="432"/>
      <c r="CH979" s="432"/>
      <c r="CI979" s="432"/>
      <c r="CJ979" s="432"/>
      <c r="CK979" s="432"/>
      <c r="CL979" s="432"/>
      <c r="CM979" s="432"/>
      <c r="CN979" s="432"/>
      <c r="CO979" s="432"/>
      <c r="CP979" s="432"/>
      <c r="CQ979" s="432"/>
      <c r="CR979" s="432"/>
      <c r="CS979" s="432"/>
      <c r="CT979" s="432"/>
      <c r="CU979" s="432"/>
      <c r="CV979" s="432"/>
      <c r="CW979" s="432"/>
      <c r="CX979" s="432"/>
      <c r="CY979" s="432"/>
      <c r="CZ979" s="432"/>
      <c r="DA979" s="432"/>
      <c r="DB979" s="432"/>
      <c r="DC979" s="432"/>
      <c r="DD979" s="432"/>
      <c r="DE979" s="432"/>
      <c r="DF979" s="432"/>
      <c r="DG979" s="432"/>
      <c r="DH979" s="432"/>
      <c r="DI979" s="432"/>
      <c r="DJ979" s="432"/>
      <c r="DK979" s="432"/>
      <c r="DL979" s="432"/>
      <c r="DM979" s="432"/>
      <c r="DN979" s="432"/>
      <c r="DO979" s="432"/>
      <c r="DP979" s="432"/>
      <c r="DQ979" s="432"/>
      <c r="DR979" s="432"/>
      <c r="DS979" s="432"/>
      <c r="DT979" s="432"/>
      <c r="DU979" s="432"/>
      <c r="DV979" s="432"/>
      <c r="DW979" s="432"/>
      <c r="DX979" s="432"/>
      <c r="DY979" s="432"/>
      <c r="DZ979" s="432"/>
      <c r="EA979" s="432"/>
      <c r="EB979" s="432"/>
      <c r="EC979" s="432"/>
      <c r="ED979" s="432"/>
      <c r="EE979" s="432"/>
      <c r="EF979" s="432"/>
      <c r="EG979" s="432"/>
      <c r="EH979" s="432"/>
      <c r="EI979" s="432"/>
      <c r="EJ979" s="432"/>
      <c r="EK979" s="432"/>
      <c r="EL979" s="432"/>
      <c r="EM979" s="432"/>
      <c r="EN979" s="432"/>
      <c r="EO979" s="432"/>
      <c r="EP979" s="432"/>
      <c r="EQ979" s="432"/>
      <c r="ER979" s="432"/>
      <c r="ES979" s="432"/>
      <c r="ET979" s="432"/>
      <c r="EU979" s="432"/>
      <c r="EV979" s="432"/>
      <c r="EW979" s="432"/>
      <c r="EX979" s="432"/>
      <c r="EY979" s="432"/>
      <c r="EZ979" s="432"/>
      <c r="FA979" s="432"/>
      <c r="FB979" s="432"/>
      <c r="FC979" s="432"/>
      <c r="FD979" s="432"/>
      <c r="FE979" s="432"/>
      <c r="FF979" s="432"/>
      <c r="FG979" s="432"/>
      <c r="FH979" s="432"/>
      <c r="FI979" s="432"/>
      <c r="FJ979" s="432"/>
      <c r="FK979" s="432"/>
      <c r="FL979" s="432"/>
      <c r="FM979" s="432"/>
      <c r="FN979" s="432"/>
      <c r="FO979" s="432"/>
      <c r="FP979" s="432"/>
      <c r="FQ979" s="432"/>
      <c r="FR979" s="432"/>
      <c r="FS979" s="432"/>
      <c r="FT979" s="432"/>
      <c r="FU979" s="432"/>
      <c r="FV979" s="432"/>
      <c r="FW979" s="432"/>
      <c r="FX979" s="432"/>
      <c r="FY979" s="432"/>
      <c r="FZ979" s="432"/>
      <c r="GA979" s="432"/>
      <c r="GB979" s="432"/>
      <c r="GC979" s="432"/>
      <c r="GD979" s="432"/>
      <c r="GE979" s="432"/>
      <c r="GF979" s="432"/>
      <c r="GG979" s="432"/>
      <c r="GH979" s="432"/>
      <c r="GI979" s="432"/>
      <c r="GJ979" s="432"/>
      <c r="GK979" s="432"/>
      <c r="GL979" s="432"/>
      <c r="GM979" s="432"/>
      <c r="GN979" s="432"/>
      <c r="GO979" s="432"/>
      <c r="GP979" s="432"/>
      <c r="GQ979" s="432"/>
      <c r="GR979" s="432"/>
      <c r="GS979" s="432"/>
      <c r="GT979" s="432"/>
      <c r="GU979" s="432"/>
      <c r="GV979" s="432"/>
      <c r="GW979" s="432"/>
      <c r="GX979" s="432"/>
    </row>
    <row r="980" spans="12:206" s="4" customFormat="1">
      <c r="L980" s="37"/>
      <c r="Q980" s="432"/>
      <c r="R980" s="432"/>
      <c r="S980" s="432"/>
      <c r="T980" s="432"/>
      <c r="U980" s="432"/>
      <c r="V980" s="432"/>
      <c r="W980" s="432"/>
      <c r="X980" s="432"/>
      <c r="Y980" s="432"/>
      <c r="Z980" s="432"/>
      <c r="AA980" s="432"/>
      <c r="AB980" s="432"/>
      <c r="AC980" s="432"/>
      <c r="AD980" s="432"/>
      <c r="AE980" s="432"/>
      <c r="AF980" s="432"/>
      <c r="AG980" s="432"/>
      <c r="AH980" s="432"/>
      <c r="AI980" s="432"/>
      <c r="AJ980" s="432"/>
      <c r="AK980" s="432"/>
      <c r="AL980" s="432"/>
      <c r="AM980" s="432"/>
      <c r="AN980" s="432"/>
      <c r="AO980" s="432"/>
      <c r="AP980" s="432"/>
      <c r="AQ980" s="432"/>
      <c r="AR980" s="432"/>
      <c r="AS980" s="432"/>
      <c r="AT980" s="432"/>
      <c r="AU980" s="432"/>
      <c r="AV980" s="432"/>
      <c r="AW980" s="432"/>
      <c r="AX980" s="432"/>
      <c r="AY980" s="432"/>
      <c r="AZ980" s="432"/>
      <c r="BA980" s="432"/>
      <c r="BB980" s="432"/>
      <c r="BC980" s="432"/>
      <c r="BD980" s="432"/>
      <c r="BE980" s="432"/>
      <c r="BF980" s="432"/>
      <c r="BG980" s="432"/>
      <c r="BH980" s="432"/>
      <c r="BI980" s="432"/>
      <c r="BJ980" s="432"/>
      <c r="BK980" s="432"/>
      <c r="BL980" s="432"/>
      <c r="BM980" s="432"/>
      <c r="BN980" s="432"/>
      <c r="BO980" s="432"/>
      <c r="BP980" s="432"/>
      <c r="BQ980" s="432"/>
      <c r="BR980" s="432"/>
      <c r="BS980" s="432"/>
      <c r="BT980" s="432"/>
      <c r="BU980" s="432"/>
      <c r="BV980" s="432"/>
      <c r="BW980" s="432"/>
      <c r="BX980" s="432"/>
      <c r="BY980" s="432"/>
      <c r="BZ980" s="432"/>
      <c r="CA980" s="432"/>
      <c r="CB980" s="432"/>
      <c r="CC980" s="432"/>
      <c r="CD980" s="432"/>
      <c r="CE980" s="432"/>
      <c r="CF980" s="432"/>
      <c r="CG980" s="432"/>
      <c r="CH980" s="432"/>
      <c r="CI980" s="432"/>
      <c r="CJ980" s="432"/>
      <c r="CK980" s="432"/>
      <c r="CL980" s="432"/>
      <c r="CM980" s="432"/>
      <c r="CN980" s="432"/>
      <c r="CO980" s="432"/>
      <c r="CP980" s="432"/>
      <c r="CQ980" s="432"/>
      <c r="CR980" s="432"/>
      <c r="CS980" s="432"/>
      <c r="CT980" s="432"/>
      <c r="CU980" s="432"/>
      <c r="CV980" s="432"/>
      <c r="CW980" s="432"/>
      <c r="CX980" s="432"/>
      <c r="CY980" s="432"/>
      <c r="CZ980" s="432"/>
      <c r="DA980" s="432"/>
      <c r="DB980" s="432"/>
      <c r="DC980" s="432"/>
      <c r="DD980" s="432"/>
      <c r="DE980" s="432"/>
      <c r="DF980" s="432"/>
      <c r="DG980" s="432"/>
      <c r="DH980" s="432"/>
      <c r="DI980" s="432"/>
      <c r="DJ980" s="432"/>
      <c r="DK980" s="432"/>
      <c r="DL980" s="432"/>
      <c r="DM980" s="432"/>
      <c r="DN980" s="432"/>
      <c r="DO980" s="432"/>
      <c r="DP980" s="432"/>
      <c r="DQ980" s="432"/>
      <c r="DR980" s="432"/>
      <c r="DS980" s="432"/>
      <c r="DT980" s="432"/>
      <c r="DU980" s="432"/>
      <c r="DV980" s="432"/>
      <c r="DW980" s="432"/>
      <c r="DX980" s="432"/>
      <c r="DY980" s="432"/>
      <c r="DZ980" s="432"/>
      <c r="EA980" s="432"/>
      <c r="EB980" s="432"/>
      <c r="EC980" s="432"/>
      <c r="ED980" s="432"/>
      <c r="EE980" s="432"/>
      <c r="EF980" s="432"/>
      <c r="EG980" s="432"/>
      <c r="EH980" s="432"/>
      <c r="EI980" s="432"/>
      <c r="EJ980" s="432"/>
      <c r="EK980" s="432"/>
      <c r="EL980" s="432"/>
      <c r="EM980" s="432"/>
      <c r="EN980" s="432"/>
      <c r="EO980" s="432"/>
      <c r="EP980" s="432"/>
      <c r="EQ980" s="432"/>
      <c r="ER980" s="432"/>
      <c r="ES980" s="432"/>
      <c r="ET980" s="432"/>
      <c r="EU980" s="432"/>
      <c r="EV980" s="432"/>
      <c r="EW980" s="432"/>
      <c r="EX980" s="432"/>
      <c r="EY980" s="432"/>
      <c r="EZ980" s="432"/>
      <c r="FA980" s="432"/>
      <c r="FB980" s="432"/>
      <c r="FC980" s="432"/>
      <c r="FD980" s="432"/>
      <c r="FE980" s="432"/>
      <c r="FF980" s="432"/>
      <c r="FG980" s="432"/>
      <c r="FH980" s="432"/>
      <c r="FI980" s="432"/>
      <c r="FJ980" s="432"/>
      <c r="FK980" s="432"/>
      <c r="FL980" s="432"/>
      <c r="FM980" s="432"/>
      <c r="FN980" s="432"/>
      <c r="FO980" s="432"/>
      <c r="FP980" s="432"/>
      <c r="FQ980" s="432"/>
      <c r="FR980" s="432"/>
      <c r="FS980" s="432"/>
      <c r="FT980" s="432"/>
      <c r="FU980" s="432"/>
      <c r="FV980" s="432"/>
      <c r="FW980" s="432"/>
      <c r="FX980" s="432"/>
      <c r="FY980" s="432"/>
      <c r="FZ980" s="432"/>
      <c r="GA980" s="432"/>
      <c r="GB980" s="432"/>
      <c r="GC980" s="432"/>
      <c r="GD980" s="432"/>
      <c r="GE980" s="432"/>
      <c r="GF980" s="432"/>
      <c r="GG980" s="432"/>
      <c r="GH980" s="432"/>
      <c r="GI980" s="432"/>
      <c r="GJ980" s="432"/>
      <c r="GK980" s="432"/>
      <c r="GL980" s="432"/>
      <c r="GM980" s="432"/>
      <c r="GN980" s="432"/>
      <c r="GO980" s="432"/>
      <c r="GP980" s="432"/>
      <c r="GQ980" s="432"/>
      <c r="GR980" s="432"/>
      <c r="GS980" s="432"/>
      <c r="GT980" s="432"/>
      <c r="GU980" s="432"/>
      <c r="GV980" s="432"/>
      <c r="GW980" s="432"/>
      <c r="GX980" s="432"/>
    </row>
    <row r="982" spans="12:206" s="4" customFormat="1">
      <c r="L982" s="37"/>
      <c r="Q982" s="432"/>
      <c r="R982" s="432"/>
      <c r="S982" s="432"/>
      <c r="T982" s="432"/>
      <c r="U982" s="432"/>
      <c r="V982" s="432"/>
      <c r="W982" s="432"/>
      <c r="X982" s="432"/>
      <c r="Y982" s="432"/>
      <c r="Z982" s="432"/>
      <c r="AA982" s="432"/>
      <c r="AB982" s="432"/>
      <c r="AC982" s="432"/>
      <c r="AD982" s="432"/>
      <c r="AE982" s="432"/>
      <c r="AF982" s="432"/>
      <c r="AG982" s="432"/>
      <c r="AH982" s="432"/>
      <c r="AI982" s="432"/>
      <c r="AJ982" s="432"/>
      <c r="AK982" s="432"/>
      <c r="AL982" s="432"/>
      <c r="AM982" s="432"/>
      <c r="AN982" s="432"/>
      <c r="AO982" s="432"/>
      <c r="AP982" s="432"/>
      <c r="AQ982" s="432"/>
      <c r="AR982" s="432"/>
      <c r="AS982" s="432"/>
      <c r="AT982" s="432"/>
      <c r="AU982" s="432"/>
      <c r="AV982" s="432"/>
      <c r="AW982" s="432"/>
      <c r="AX982" s="432"/>
      <c r="AY982" s="432"/>
      <c r="AZ982" s="432"/>
      <c r="BA982" s="432"/>
      <c r="BB982" s="432"/>
      <c r="BC982" s="432"/>
      <c r="BD982" s="432"/>
      <c r="BE982" s="432"/>
      <c r="BF982" s="432"/>
      <c r="BG982" s="432"/>
      <c r="BH982" s="432"/>
      <c r="BI982" s="432"/>
      <c r="BJ982" s="432"/>
      <c r="BK982" s="432"/>
      <c r="BL982" s="432"/>
      <c r="BM982" s="432"/>
      <c r="BN982" s="432"/>
      <c r="BO982" s="432"/>
      <c r="BP982" s="432"/>
      <c r="BQ982" s="432"/>
      <c r="BR982" s="432"/>
      <c r="BS982" s="432"/>
      <c r="BT982" s="432"/>
      <c r="BU982" s="432"/>
      <c r="BV982" s="432"/>
      <c r="BW982" s="432"/>
      <c r="BX982" s="432"/>
      <c r="BY982" s="432"/>
      <c r="BZ982" s="432"/>
      <c r="CA982" s="432"/>
      <c r="CB982" s="432"/>
      <c r="CC982" s="432"/>
      <c r="CD982" s="432"/>
      <c r="CE982" s="432"/>
      <c r="CF982" s="432"/>
      <c r="CG982" s="432"/>
      <c r="CH982" s="432"/>
      <c r="CI982" s="432"/>
      <c r="CJ982" s="432"/>
      <c r="CK982" s="432"/>
      <c r="CL982" s="432"/>
      <c r="CM982" s="432"/>
      <c r="CN982" s="432"/>
      <c r="CO982" s="432"/>
      <c r="CP982" s="432"/>
      <c r="CQ982" s="432"/>
      <c r="CR982" s="432"/>
      <c r="CS982" s="432"/>
      <c r="CT982" s="432"/>
      <c r="CU982" s="432"/>
      <c r="CV982" s="432"/>
      <c r="CW982" s="432"/>
      <c r="CX982" s="432"/>
      <c r="CY982" s="432"/>
      <c r="CZ982" s="432"/>
      <c r="DA982" s="432"/>
      <c r="DB982" s="432"/>
      <c r="DC982" s="432"/>
      <c r="DD982" s="432"/>
      <c r="DE982" s="432"/>
      <c r="DF982" s="432"/>
      <c r="DG982" s="432"/>
      <c r="DH982" s="432"/>
      <c r="DI982" s="432"/>
      <c r="DJ982" s="432"/>
      <c r="DK982" s="432"/>
      <c r="DL982" s="432"/>
      <c r="DM982" s="432"/>
      <c r="DN982" s="432"/>
      <c r="DO982" s="432"/>
      <c r="DP982" s="432"/>
      <c r="DQ982" s="432"/>
      <c r="DR982" s="432"/>
      <c r="DS982" s="432"/>
      <c r="DT982" s="432"/>
      <c r="DU982" s="432"/>
      <c r="DV982" s="432"/>
      <c r="DW982" s="432"/>
      <c r="DX982" s="432"/>
      <c r="DY982" s="432"/>
      <c r="DZ982" s="432"/>
      <c r="EA982" s="432"/>
      <c r="EB982" s="432"/>
      <c r="EC982" s="432"/>
      <c r="ED982" s="432"/>
      <c r="EE982" s="432"/>
      <c r="EF982" s="432"/>
      <c r="EG982" s="432"/>
      <c r="EH982" s="432"/>
      <c r="EI982" s="432"/>
      <c r="EJ982" s="432"/>
      <c r="EK982" s="432"/>
      <c r="EL982" s="432"/>
      <c r="EM982" s="432"/>
      <c r="EN982" s="432"/>
      <c r="EO982" s="432"/>
      <c r="EP982" s="432"/>
      <c r="EQ982" s="432"/>
      <c r="ER982" s="432"/>
      <c r="ES982" s="432"/>
      <c r="ET982" s="432"/>
      <c r="EU982" s="432"/>
      <c r="EV982" s="432"/>
      <c r="EW982" s="432"/>
      <c r="EX982" s="432"/>
      <c r="EY982" s="432"/>
      <c r="EZ982" s="432"/>
      <c r="FA982" s="432"/>
      <c r="FB982" s="432"/>
      <c r="FC982" s="432"/>
      <c r="FD982" s="432"/>
      <c r="FE982" s="432"/>
      <c r="FF982" s="432"/>
      <c r="FG982" s="432"/>
      <c r="FH982" s="432"/>
      <c r="FI982" s="432"/>
      <c r="FJ982" s="432"/>
      <c r="FK982" s="432"/>
      <c r="FL982" s="432"/>
      <c r="FM982" s="432"/>
      <c r="FN982" s="432"/>
      <c r="FO982" s="432"/>
      <c r="FP982" s="432"/>
      <c r="FQ982" s="432"/>
      <c r="FR982" s="432"/>
      <c r="FS982" s="432"/>
      <c r="FT982" s="432"/>
      <c r="FU982" s="432"/>
      <c r="FV982" s="432"/>
      <c r="FW982" s="432"/>
      <c r="FX982" s="432"/>
      <c r="FY982" s="432"/>
      <c r="FZ982" s="432"/>
      <c r="GA982" s="432"/>
      <c r="GB982" s="432"/>
      <c r="GC982" s="432"/>
      <c r="GD982" s="432"/>
      <c r="GE982" s="432"/>
      <c r="GF982" s="432"/>
      <c r="GG982" s="432"/>
      <c r="GH982" s="432"/>
      <c r="GI982" s="432"/>
      <c r="GJ982" s="432"/>
      <c r="GK982" s="432"/>
      <c r="GL982" s="432"/>
      <c r="GM982" s="432"/>
      <c r="GN982" s="432"/>
      <c r="GO982" s="432"/>
      <c r="GP982" s="432"/>
      <c r="GQ982" s="432"/>
      <c r="GR982" s="432"/>
      <c r="GS982" s="432"/>
      <c r="GT982" s="432"/>
      <c r="GU982" s="432"/>
      <c r="GV982" s="432"/>
      <c r="GW982" s="432"/>
      <c r="GX982" s="432"/>
    </row>
    <row r="983" spans="12:206" s="4" customFormat="1">
      <c r="L983" s="37"/>
      <c r="Q983" s="432"/>
      <c r="R983" s="432"/>
      <c r="S983" s="432"/>
      <c r="T983" s="432"/>
      <c r="U983" s="432"/>
      <c r="V983" s="432"/>
      <c r="W983" s="432"/>
      <c r="X983" s="432"/>
      <c r="Y983" s="432"/>
      <c r="Z983" s="432"/>
      <c r="AA983" s="432"/>
      <c r="AB983" s="432"/>
      <c r="AC983" s="432"/>
      <c r="AD983" s="432"/>
      <c r="AE983" s="432"/>
      <c r="AF983" s="432"/>
      <c r="AG983" s="432"/>
      <c r="AH983" s="432"/>
      <c r="AI983" s="432"/>
      <c r="AJ983" s="432"/>
      <c r="AK983" s="432"/>
      <c r="AL983" s="432"/>
      <c r="AM983" s="432"/>
      <c r="AN983" s="432"/>
      <c r="AO983" s="432"/>
      <c r="AP983" s="432"/>
      <c r="AQ983" s="432"/>
      <c r="AR983" s="432"/>
      <c r="AS983" s="432"/>
      <c r="AT983" s="432"/>
      <c r="AU983" s="432"/>
      <c r="AV983" s="432"/>
      <c r="AW983" s="432"/>
      <c r="AX983" s="432"/>
      <c r="AY983" s="432"/>
      <c r="AZ983" s="432"/>
      <c r="BA983" s="432"/>
      <c r="BB983" s="432"/>
      <c r="BC983" s="432"/>
      <c r="BD983" s="432"/>
      <c r="BE983" s="432"/>
      <c r="BF983" s="432"/>
      <c r="BG983" s="432"/>
      <c r="BH983" s="432"/>
      <c r="BI983" s="432"/>
      <c r="BJ983" s="432"/>
      <c r="BK983" s="432"/>
      <c r="BL983" s="432"/>
      <c r="BM983" s="432"/>
      <c r="BN983" s="432"/>
      <c r="BO983" s="432"/>
      <c r="BP983" s="432"/>
      <c r="BQ983" s="432"/>
      <c r="BR983" s="432"/>
      <c r="BS983" s="432"/>
      <c r="BT983" s="432"/>
      <c r="BU983" s="432"/>
      <c r="BV983" s="432"/>
      <c r="BW983" s="432"/>
      <c r="BX983" s="432"/>
      <c r="BY983" s="432"/>
      <c r="BZ983" s="432"/>
      <c r="CA983" s="432"/>
      <c r="CB983" s="432"/>
      <c r="CC983" s="432"/>
      <c r="CD983" s="432"/>
      <c r="CE983" s="432"/>
      <c r="CF983" s="432"/>
      <c r="CG983" s="432"/>
      <c r="CH983" s="432"/>
      <c r="CI983" s="432"/>
      <c r="CJ983" s="432"/>
      <c r="CK983" s="432"/>
      <c r="CL983" s="432"/>
      <c r="CM983" s="432"/>
      <c r="CN983" s="432"/>
      <c r="CO983" s="432"/>
      <c r="CP983" s="432"/>
      <c r="CQ983" s="432"/>
      <c r="CR983" s="432"/>
      <c r="CS983" s="432"/>
      <c r="CT983" s="432"/>
      <c r="CU983" s="432"/>
      <c r="CV983" s="432"/>
      <c r="CW983" s="432"/>
      <c r="CX983" s="432"/>
      <c r="CY983" s="432"/>
      <c r="CZ983" s="432"/>
      <c r="DA983" s="432"/>
      <c r="DB983" s="432"/>
      <c r="DC983" s="432"/>
      <c r="DD983" s="432"/>
      <c r="DE983" s="432"/>
      <c r="DF983" s="432"/>
      <c r="DG983" s="432"/>
      <c r="DH983" s="432"/>
      <c r="DI983" s="432"/>
      <c r="DJ983" s="432"/>
      <c r="DK983" s="432"/>
      <c r="DL983" s="432"/>
      <c r="DM983" s="432"/>
      <c r="DN983" s="432"/>
      <c r="DO983" s="432"/>
      <c r="DP983" s="432"/>
      <c r="DQ983" s="432"/>
      <c r="DR983" s="432"/>
      <c r="DS983" s="432"/>
      <c r="DT983" s="432"/>
      <c r="DU983" s="432"/>
      <c r="DV983" s="432"/>
      <c r="DW983" s="432"/>
      <c r="DX983" s="432"/>
      <c r="DY983" s="432"/>
      <c r="DZ983" s="432"/>
      <c r="EA983" s="432"/>
      <c r="EB983" s="432"/>
      <c r="EC983" s="432"/>
      <c r="ED983" s="432"/>
      <c r="EE983" s="432"/>
      <c r="EF983" s="432"/>
      <c r="EG983" s="432"/>
      <c r="EH983" s="432"/>
      <c r="EI983" s="432"/>
      <c r="EJ983" s="432"/>
      <c r="EK983" s="432"/>
      <c r="EL983" s="432"/>
      <c r="EM983" s="432"/>
      <c r="EN983" s="432"/>
      <c r="EO983" s="432"/>
      <c r="EP983" s="432"/>
      <c r="EQ983" s="432"/>
      <c r="ER983" s="432"/>
      <c r="ES983" s="432"/>
      <c r="ET983" s="432"/>
      <c r="EU983" s="432"/>
      <c r="EV983" s="432"/>
      <c r="EW983" s="432"/>
      <c r="EX983" s="432"/>
      <c r="EY983" s="432"/>
      <c r="EZ983" s="432"/>
      <c r="FA983" s="432"/>
      <c r="FB983" s="432"/>
      <c r="FC983" s="432"/>
      <c r="FD983" s="432"/>
      <c r="FE983" s="432"/>
      <c r="FF983" s="432"/>
      <c r="FG983" s="432"/>
      <c r="FH983" s="432"/>
      <c r="FI983" s="432"/>
      <c r="FJ983" s="432"/>
      <c r="FK983" s="432"/>
      <c r="FL983" s="432"/>
      <c r="FM983" s="432"/>
      <c r="FN983" s="432"/>
      <c r="FO983" s="432"/>
      <c r="FP983" s="432"/>
      <c r="FQ983" s="432"/>
      <c r="FR983" s="432"/>
      <c r="FS983" s="432"/>
      <c r="FT983" s="432"/>
      <c r="FU983" s="432"/>
      <c r="FV983" s="432"/>
      <c r="FW983" s="432"/>
      <c r="FX983" s="432"/>
      <c r="FY983" s="432"/>
      <c r="FZ983" s="432"/>
      <c r="GA983" s="432"/>
      <c r="GB983" s="432"/>
      <c r="GC983" s="432"/>
      <c r="GD983" s="432"/>
      <c r="GE983" s="432"/>
      <c r="GF983" s="432"/>
      <c r="GG983" s="432"/>
      <c r="GH983" s="432"/>
      <c r="GI983" s="432"/>
      <c r="GJ983" s="432"/>
      <c r="GK983" s="432"/>
      <c r="GL983" s="432"/>
      <c r="GM983" s="432"/>
      <c r="GN983" s="432"/>
      <c r="GO983" s="432"/>
      <c r="GP983" s="432"/>
      <c r="GQ983" s="432"/>
      <c r="GR983" s="432"/>
      <c r="GS983" s="432"/>
      <c r="GT983" s="432"/>
      <c r="GU983" s="432"/>
      <c r="GV983" s="432"/>
      <c r="GW983" s="432"/>
      <c r="GX983" s="432"/>
    </row>
    <row r="985" spans="12:206" s="4" customFormat="1">
      <c r="L985" s="37"/>
      <c r="Q985" s="432"/>
      <c r="R985" s="432"/>
      <c r="S985" s="432"/>
      <c r="T985" s="432"/>
      <c r="U985" s="432"/>
      <c r="V985" s="432"/>
      <c r="W985" s="432"/>
      <c r="X985" s="432"/>
      <c r="Y985" s="432"/>
      <c r="Z985" s="432"/>
      <c r="AA985" s="432"/>
      <c r="AB985" s="432"/>
      <c r="AC985" s="432"/>
      <c r="AD985" s="432"/>
      <c r="AE985" s="432"/>
      <c r="AF985" s="432"/>
      <c r="AG985" s="432"/>
      <c r="AH985" s="432"/>
      <c r="AI985" s="432"/>
      <c r="AJ985" s="432"/>
      <c r="AK985" s="432"/>
      <c r="AL985" s="432"/>
      <c r="AM985" s="432"/>
      <c r="AN985" s="432"/>
      <c r="AO985" s="432"/>
      <c r="AP985" s="432"/>
      <c r="AQ985" s="432"/>
      <c r="AR985" s="432"/>
      <c r="AS985" s="432"/>
      <c r="AT985" s="432"/>
      <c r="AU985" s="432"/>
      <c r="AV985" s="432"/>
      <c r="AW985" s="432"/>
      <c r="AX985" s="432"/>
      <c r="AY985" s="432"/>
      <c r="AZ985" s="432"/>
      <c r="BA985" s="432"/>
      <c r="BB985" s="432"/>
      <c r="BC985" s="432"/>
      <c r="BD985" s="432"/>
      <c r="BE985" s="432"/>
      <c r="BF985" s="432"/>
      <c r="BG985" s="432"/>
      <c r="BH985" s="432"/>
      <c r="BI985" s="432"/>
      <c r="BJ985" s="432"/>
      <c r="BK985" s="432"/>
      <c r="BL985" s="432"/>
      <c r="BM985" s="432"/>
      <c r="BN985" s="432"/>
      <c r="BO985" s="432"/>
      <c r="BP985" s="432"/>
      <c r="BQ985" s="432"/>
      <c r="BR985" s="432"/>
      <c r="BS985" s="432"/>
      <c r="BT985" s="432"/>
      <c r="BU985" s="432"/>
      <c r="BV985" s="432"/>
      <c r="BW985" s="432"/>
      <c r="BX985" s="432"/>
      <c r="BY985" s="432"/>
      <c r="BZ985" s="432"/>
      <c r="CA985" s="432"/>
      <c r="CB985" s="432"/>
      <c r="CC985" s="432"/>
      <c r="CD985" s="432"/>
      <c r="CE985" s="432"/>
      <c r="CF985" s="432"/>
      <c r="CG985" s="432"/>
      <c r="CH985" s="432"/>
      <c r="CI985" s="432"/>
      <c r="CJ985" s="432"/>
      <c r="CK985" s="432"/>
      <c r="CL985" s="432"/>
      <c r="CM985" s="432"/>
      <c r="CN985" s="432"/>
      <c r="CO985" s="432"/>
      <c r="CP985" s="432"/>
      <c r="CQ985" s="432"/>
      <c r="CR985" s="432"/>
      <c r="CS985" s="432"/>
      <c r="CT985" s="432"/>
      <c r="CU985" s="432"/>
      <c r="CV985" s="432"/>
      <c r="CW985" s="432"/>
      <c r="CX985" s="432"/>
      <c r="CY985" s="432"/>
      <c r="CZ985" s="432"/>
      <c r="DA985" s="432"/>
      <c r="DB985" s="432"/>
      <c r="DC985" s="432"/>
      <c r="DD985" s="432"/>
      <c r="DE985" s="432"/>
      <c r="DF985" s="432"/>
      <c r="DG985" s="432"/>
      <c r="DH985" s="432"/>
      <c r="DI985" s="432"/>
      <c r="DJ985" s="432"/>
      <c r="DK985" s="432"/>
      <c r="DL985" s="432"/>
      <c r="DM985" s="432"/>
      <c r="DN985" s="432"/>
      <c r="DO985" s="432"/>
      <c r="DP985" s="432"/>
      <c r="DQ985" s="432"/>
      <c r="DR985" s="432"/>
      <c r="DS985" s="432"/>
      <c r="DT985" s="432"/>
      <c r="DU985" s="432"/>
      <c r="DV985" s="432"/>
      <c r="DW985" s="432"/>
      <c r="DX985" s="432"/>
      <c r="DY985" s="432"/>
      <c r="DZ985" s="432"/>
      <c r="EA985" s="432"/>
      <c r="EB985" s="432"/>
      <c r="EC985" s="432"/>
      <c r="ED985" s="432"/>
      <c r="EE985" s="432"/>
      <c r="EF985" s="432"/>
      <c r="EG985" s="432"/>
      <c r="EH985" s="432"/>
      <c r="EI985" s="432"/>
      <c r="EJ985" s="432"/>
      <c r="EK985" s="432"/>
      <c r="EL985" s="432"/>
      <c r="EM985" s="432"/>
      <c r="EN985" s="432"/>
      <c r="EO985" s="432"/>
      <c r="EP985" s="432"/>
      <c r="EQ985" s="432"/>
      <c r="ER985" s="432"/>
      <c r="ES985" s="432"/>
      <c r="ET985" s="432"/>
      <c r="EU985" s="432"/>
      <c r="EV985" s="432"/>
      <c r="EW985" s="432"/>
      <c r="EX985" s="432"/>
      <c r="EY985" s="432"/>
      <c r="EZ985" s="432"/>
      <c r="FA985" s="432"/>
      <c r="FB985" s="432"/>
      <c r="FC985" s="432"/>
      <c r="FD985" s="432"/>
      <c r="FE985" s="432"/>
      <c r="FF985" s="432"/>
      <c r="FG985" s="432"/>
      <c r="FH985" s="432"/>
      <c r="FI985" s="432"/>
      <c r="FJ985" s="432"/>
      <c r="FK985" s="432"/>
      <c r="FL985" s="432"/>
      <c r="FM985" s="432"/>
      <c r="FN985" s="432"/>
      <c r="FO985" s="432"/>
      <c r="FP985" s="432"/>
      <c r="FQ985" s="432"/>
      <c r="FR985" s="432"/>
      <c r="FS985" s="432"/>
      <c r="FT985" s="432"/>
      <c r="FU985" s="432"/>
      <c r="FV985" s="432"/>
      <c r="FW985" s="432"/>
      <c r="FX985" s="432"/>
      <c r="FY985" s="432"/>
      <c r="FZ985" s="432"/>
      <c r="GA985" s="432"/>
      <c r="GB985" s="432"/>
      <c r="GC985" s="432"/>
      <c r="GD985" s="432"/>
      <c r="GE985" s="432"/>
      <c r="GF985" s="432"/>
      <c r="GG985" s="432"/>
      <c r="GH985" s="432"/>
      <c r="GI985" s="432"/>
      <c r="GJ985" s="432"/>
      <c r="GK985" s="432"/>
      <c r="GL985" s="432"/>
      <c r="GM985" s="432"/>
      <c r="GN985" s="432"/>
      <c r="GO985" s="432"/>
      <c r="GP985" s="432"/>
      <c r="GQ985" s="432"/>
      <c r="GR985" s="432"/>
      <c r="GS985" s="432"/>
      <c r="GT985" s="432"/>
      <c r="GU985" s="432"/>
      <c r="GV985" s="432"/>
      <c r="GW985" s="432"/>
      <c r="GX985" s="432"/>
    </row>
    <row r="986" spans="12:206" s="4" customFormat="1">
      <c r="L986" s="37"/>
      <c r="Q986" s="432"/>
      <c r="R986" s="432"/>
      <c r="S986" s="432"/>
      <c r="T986" s="432"/>
      <c r="U986" s="432"/>
      <c r="V986" s="432"/>
      <c r="W986" s="432"/>
      <c r="X986" s="432"/>
      <c r="Y986" s="432"/>
      <c r="Z986" s="432"/>
      <c r="AA986" s="432"/>
      <c r="AB986" s="432"/>
      <c r="AC986" s="432"/>
      <c r="AD986" s="432"/>
      <c r="AE986" s="432"/>
      <c r="AF986" s="432"/>
      <c r="AG986" s="432"/>
      <c r="AH986" s="432"/>
      <c r="AI986" s="432"/>
      <c r="AJ986" s="432"/>
      <c r="AK986" s="432"/>
      <c r="AL986" s="432"/>
      <c r="AM986" s="432"/>
      <c r="AN986" s="432"/>
      <c r="AO986" s="432"/>
      <c r="AP986" s="432"/>
      <c r="AQ986" s="432"/>
      <c r="AR986" s="432"/>
      <c r="AS986" s="432"/>
      <c r="AT986" s="432"/>
      <c r="AU986" s="432"/>
      <c r="AV986" s="432"/>
      <c r="AW986" s="432"/>
      <c r="AX986" s="432"/>
      <c r="AY986" s="432"/>
      <c r="AZ986" s="432"/>
      <c r="BA986" s="432"/>
      <c r="BB986" s="432"/>
      <c r="BC986" s="432"/>
      <c r="BD986" s="432"/>
      <c r="BE986" s="432"/>
      <c r="BF986" s="432"/>
      <c r="BG986" s="432"/>
      <c r="BH986" s="432"/>
      <c r="BI986" s="432"/>
      <c r="BJ986" s="432"/>
      <c r="BK986" s="432"/>
      <c r="BL986" s="432"/>
      <c r="BM986" s="432"/>
      <c r="BN986" s="432"/>
      <c r="BO986" s="432"/>
      <c r="BP986" s="432"/>
      <c r="BQ986" s="432"/>
      <c r="BR986" s="432"/>
      <c r="BS986" s="432"/>
      <c r="BT986" s="432"/>
      <c r="BU986" s="432"/>
      <c r="BV986" s="432"/>
      <c r="BW986" s="432"/>
      <c r="BX986" s="432"/>
      <c r="BY986" s="432"/>
      <c r="BZ986" s="432"/>
      <c r="CA986" s="432"/>
      <c r="CB986" s="432"/>
      <c r="CC986" s="432"/>
      <c r="CD986" s="432"/>
      <c r="CE986" s="432"/>
      <c r="CF986" s="432"/>
      <c r="CG986" s="432"/>
      <c r="CH986" s="432"/>
      <c r="CI986" s="432"/>
      <c r="CJ986" s="432"/>
      <c r="CK986" s="432"/>
      <c r="CL986" s="432"/>
      <c r="CM986" s="432"/>
      <c r="CN986" s="432"/>
      <c r="CO986" s="432"/>
      <c r="CP986" s="432"/>
      <c r="CQ986" s="432"/>
      <c r="CR986" s="432"/>
      <c r="CS986" s="432"/>
      <c r="CT986" s="432"/>
      <c r="CU986" s="432"/>
      <c r="CV986" s="432"/>
      <c r="CW986" s="432"/>
      <c r="CX986" s="432"/>
      <c r="CY986" s="432"/>
      <c r="CZ986" s="432"/>
      <c r="DA986" s="432"/>
      <c r="DB986" s="432"/>
      <c r="DC986" s="432"/>
      <c r="DD986" s="432"/>
      <c r="DE986" s="432"/>
      <c r="DF986" s="432"/>
      <c r="DG986" s="432"/>
      <c r="DH986" s="432"/>
      <c r="DI986" s="432"/>
      <c r="DJ986" s="432"/>
      <c r="DK986" s="432"/>
      <c r="DL986" s="432"/>
      <c r="DM986" s="432"/>
      <c r="DN986" s="432"/>
      <c r="DO986" s="432"/>
      <c r="DP986" s="432"/>
      <c r="DQ986" s="432"/>
      <c r="DR986" s="432"/>
      <c r="DS986" s="432"/>
      <c r="DT986" s="432"/>
      <c r="DU986" s="432"/>
      <c r="DV986" s="432"/>
      <c r="DW986" s="432"/>
      <c r="DX986" s="432"/>
      <c r="DY986" s="432"/>
      <c r="DZ986" s="432"/>
      <c r="EA986" s="432"/>
      <c r="EB986" s="432"/>
      <c r="EC986" s="432"/>
      <c r="ED986" s="432"/>
      <c r="EE986" s="432"/>
      <c r="EF986" s="432"/>
      <c r="EG986" s="432"/>
      <c r="EH986" s="432"/>
      <c r="EI986" s="432"/>
      <c r="EJ986" s="432"/>
      <c r="EK986" s="432"/>
      <c r="EL986" s="432"/>
      <c r="EM986" s="432"/>
      <c r="EN986" s="432"/>
      <c r="EO986" s="432"/>
      <c r="EP986" s="432"/>
      <c r="EQ986" s="432"/>
      <c r="ER986" s="432"/>
      <c r="ES986" s="432"/>
      <c r="ET986" s="432"/>
      <c r="EU986" s="432"/>
      <c r="EV986" s="432"/>
      <c r="EW986" s="432"/>
      <c r="EX986" s="432"/>
      <c r="EY986" s="432"/>
      <c r="EZ986" s="432"/>
      <c r="FA986" s="432"/>
      <c r="FB986" s="432"/>
      <c r="FC986" s="432"/>
      <c r="FD986" s="432"/>
      <c r="FE986" s="432"/>
      <c r="FF986" s="432"/>
      <c r="FG986" s="432"/>
      <c r="FH986" s="432"/>
      <c r="FI986" s="432"/>
      <c r="FJ986" s="432"/>
      <c r="FK986" s="432"/>
      <c r="FL986" s="432"/>
      <c r="FM986" s="432"/>
      <c r="FN986" s="432"/>
      <c r="FO986" s="432"/>
      <c r="FP986" s="432"/>
      <c r="FQ986" s="432"/>
      <c r="FR986" s="432"/>
      <c r="FS986" s="432"/>
      <c r="FT986" s="432"/>
      <c r="FU986" s="432"/>
      <c r="FV986" s="432"/>
      <c r="FW986" s="432"/>
      <c r="FX986" s="432"/>
      <c r="FY986" s="432"/>
      <c r="FZ986" s="432"/>
      <c r="GA986" s="432"/>
      <c r="GB986" s="432"/>
      <c r="GC986" s="432"/>
      <c r="GD986" s="432"/>
      <c r="GE986" s="432"/>
      <c r="GF986" s="432"/>
      <c r="GG986" s="432"/>
      <c r="GH986" s="432"/>
      <c r="GI986" s="432"/>
      <c r="GJ986" s="432"/>
      <c r="GK986" s="432"/>
      <c r="GL986" s="432"/>
      <c r="GM986" s="432"/>
      <c r="GN986" s="432"/>
      <c r="GO986" s="432"/>
      <c r="GP986" s="432"/>
      <c r="GQ986" s="432"/>
      <c r="GR986" s="432"/>
      <c r="GS986" s="432"/>
      <c r="GT986" s="432"/>
      <c r="GU986" s="432"/>
      <c r="GV986" s="432"/>
      <c r="GW986" s="432"/>
      <c r="GX986" s="432"/>
    </row>
    <row r="987" spans="12:206" s="4" customFormat="1">
      <c r="L987" s="37"/>
      <c r="Q987" s="432"/>
      <c r="R987" s="432"/>
      <c r="S987" s="432"/>
      <c r="T987" s="432"/>
      <c r="U987" s="432"/>
      <c r="V987" s="432"/>
      <c r="W987" s="432"/>
      <c r="X987" s="432"/>
      <c r="Y987" s="432"/>
      <c r="Z987" s="432"/>
      <c r="AA987" s="432"/>
      <c r="AB987" s="432"/>
      <c r="AC987" s="432"/>
      <c r="AD987" s="432"/>
      <c r="AE987" s="432"/>
      <c r="AF987" s="432"/>
      <c r="AG987" s="432"/>
      <c r="AH987" s="432"/>
      <c r="AI987" s="432"/>
      <c r="AJ987" s="432"/>
      <c r="AK987" s="432"/>
      <c r="AL987" s="432"/>
      <c r="AM987" s="432"/>
      <c r="AN987" s="432"/>
      <c r="AO987" s="432"/>
      <c r="AP987" s="432"/>
      <c r="AQ987" s="432"/>
      <c r="AR987" s="432"/>
      <c r="AS987" s="432"/>
      <c r="AT987" s="432"/>
      <c r="AU987" s="432"/>
      <c r="AV987" s="432"/>
      <c r="AW987" s="432"/>
      <c r="AX987" s="432"/>
      <c r="AY987" s="432"/>
      <c r="AZ987" s="432"/>
      <c r="BA987" s="432"/>
      <c r="BB987" s="432"/>
      <c r="BC987" s="432"/>
      <c r="BD987" s="432"/>
      <c r="BE987" s="432"/>
      <c r="BF987" s="432"/>
      <c r="BG987" s="432"/>
      <c r="BH987" s="432"/>
      <c r="BI987" s="432"/>
      <c r="BJ987" s="432"/>
      <c r="BK987" s="432"/>
      <c r="BL987" s="432"/>
      <c r="BM987" s="432"/>
      <c r="BN987" s="432"/>
      <c r="BO987" s="432"/>
      <c r="BP987" s="432"/>
      <c r="BQ987" s="432"/>
      <c r="BR987" s="432"/>
      <c r="BS987" s="432"/>
      <c r="BT987" s="432"/>
      <c r="BU987" s="432"/>
      <c r="BV987" s="432"/>
      <c r="BW987" s="432"/>
      <c r="BX987" s="432"/>
      <c r="BY987" s="432"/>
      <c r="BZ987" s="432"/>
      <c r="CA987" s="432"/>
      <c r="CB987" s="432"/>
      <c r="CC987" s="432"/>
      <c r="CD987" s="432"/>
      <c r="CE987" s="432"/>
      <c r="CF987" s="432"/>
      <c r="CG987" s="432"/>
      <c r="CH987" s="432"/>
      <c r="CI987" s="432"/>
      <c r="CJ987" s="432"/>
      <c r="CK987" s="432"/>
      <c r="CL987" s="432"/>
      <c r="CM987" s="432"/>
      <c r="CN987" s="432"/>
      <c r="CO987" s="432"/>
      <c r="CP987" s="432"/>
      <c r="CQ987" s="432"/>
      <c r="CR987" s="432"/>
      <c r="CS987" s="432"/>
      <c r="CT987" s="432"/>
      <c r="CU987" s="432"/>
      <c r="CV987" s="432"/>
      <c r="CW987" s="432"/>
      <c r="CX987" s="432"/>
      <c r="CY987" s="432"/>
      <c r="CZ987" s="432"/>
      <c r="DA987" s="432"/>
      <c r="DB987" s="432"/>
      <c r="DC987" s="432"/>
      <c r="DD987" s="432"/>
      <c r="DE987" s="432"/>
      <c r="DF987" s="432"/>
      <c r="DG987" s="432"/>
      <c r="DH987" s="432"/>
      <c r="DI987" s="432"/>
      <c r="DJ987" s="432"/>
      <c r="DK987" s="432"/>
      <c r="DL987" s="432"/>
      <c r="DM987" s="432"/>
      <c r="DN987" s="432"/>
      <c r="DO987" s="432"/>
      <c r="DP987" s="432"/>
      <c r="DQ987" s="432"/>
      <c r="DR987" s="432"/>
      <c r="DS987" s="432"/>
      <c r="DT987" s="432"/>
      <c r="DU987" s="432"/>
      <c r="DV987" s="432"/>
      <c r="DW987" s="432"/>
      <c r="DX987" s="432"/>
      <c r="DY987" s="432"/>
      <c r="DZ987" s="432"/>
      <c r="EA987" s="432"/>
      <c r="EB987" s="432"/>
      <c r="EC987" s="432"/>
      <c r="ED987" s="432"/>
      <c r="EE987" s="432"/>
      <c r="EF987" s="432"/>
      <c r="EG987" s="432"/>
      <c r="EH987" s="432"/>
      <c r="EI987" s="432"/>
      <c r="EJ987" s="432"/>
      <c r="EK987" s="432"/>
      <c r="EL987" s="432"/>
      <c r="EM987" s="432"/>
      <c r="EN987" s="432"/>
      <c r="EO987" s="432"/>
      <c r="EP987" s="432"/>
      <c r="EQ987" s="432"/>
      <c r="ER987" s="432"/>
      <c r="ES987" s="432"/>
      <c r="ET987" s="432"/>
      <c r="EU987" s="432"/>
      <c r="EV987" s="432"/>
      <c r="EW987" s="432"/>
      <c r="EX987" s="432"/>
      <c r="EY987" s="432"/>
      <c r="EZ987" s="432"/>
      <c r="FA987" s="432"/>
      <c r="FB987" s="432"/>
      <c r="FC987" s="432"/>
      <c r="FD987" s="432"/>
      <c r="FE987" s="432"/>
      <c r="FF987" s="432"/>
      <c r="FG987" s="432"/>
      <c r="FH987" s="432"/>
      <c r="FI987" s="432"/>
      <c r="FJ987" s="432"/>
      <c r="FK987" s="432"/>
      <c r="FL987" s="432"/>
      <c r="FM987" s="432"/>
      <c r="FN987" s="432"/>
      <c r="FO987" s="432"/>
      <c r="FP987" s="432"/>
      <c r="FQ987" s="432"/>
      <c r="FR987" s="432"/>
      <c r="FS987" s="432"/>
      <c r="FT987" s="432"/>
      <c r="FU987" s="432"/>
      <c r="FV987" s="432"/>
      <c r="FW987" s="432"/>
      <c r="FX987" s="432"/>
      <c r="FY987" s="432"/>
      <c r="FZ987" s="432"/>
      <c r="GA987" s="432"/>
      <c r="GB987" s="432"/>
      <c r="GC987" s="432"/>
      <c r="GD987" s="432"/>
      <c r="GE987" s="432"/>
      <c r="GF987" s="432"/>
      <c r="GG987" s="432"/>
      <c r="GH987" s="432"/>
      <c r="GI987" s="432"/>
      <c r="GJ987" s="432"/>
      <c r="GK987" s="432"/>
      <c r="GL987" s="432"/>
      <c r="GM987" s="432"/>
      <c r="GN987" s="432"/>
      <c r="GO987" s="432"/>
      <c r="GP987" s="432"/>
      <c r="GQ987" s="432"/>
      <c r="GR987" s="432"/>
      <c r="GS987" s="432"/>
      <c r="GT987" s="432"/>
      <c r="GU987" s="432"/>
      <c r="GV987" s="432"/>
      <c r="GW987" s="432"/>
      <c r="GX987" s="432"/>
    </row>
    <row r="989" spans="12:206" s="4" customFormat="1">
      <c r="L989" s="37"/>
      <c r="Q989" s="432"/>
      <c r="R989" s="432"/>
      <c r="S989" s="432"/>
      <c r="T989" s="432"/>
      <c r="U989" s="432"/>
      <c r="V989" s="432"/>
      <c r="W989" s="432"/>
      <c r="X989" s="432"/>
      <c r="Y989" s="432"/>
      <c r="Z989" s="432"/>
      <c r="AA989" s="432"/>
      <c r="AB989" s="432"/>
      <c r="AC989" s="432"/>
      <c r="AD989" s="432"/>
      <c r="AE989" s="432"/>
      <c r="AF989" s="432"/>
      <c r="AG989" s="432"/>
      <c r="AH989" s="432"/>
      <c r="AI989" s="432"/>
      <c r="AJ989" s="432"/>
      <c r="AK989" s="432"/>
      <c r="AL989" s="432"/>
      <c r="AM989" s="432"/>
      <c r="AN989" s="432"/>
      <c r="AO989" s="432"/>
      <c r="AP989" s="432"/>
      <c r="AQ989" s="432"/>
      <c r="AR989" s="432"/>
      <c r="AS989" s="432"/>
      <c r="AT989" s="432"/>
      <c r="AU989" s="432"/>
      <c r="AV989" s="432"/>
      <c r="AW989" s="432"/>
      <c r="AX989" s="432"/>
      <c r="AY989" s="432"/>
      <c r="AZ989" s="432"/>
      <c r="BA989" s="432"/>
      <c r="BB989" s="432"/>
      <c r="BC989" s="432"/>
      <c r="BD989" s="432"/>
      <c r="BE989" s="432"/>
      <c r="BF989" s="432"/>
      <c r="BG989" s="432"/>
      <c r="BH989" s="432"/>
      <c r="BI989" s="432"/>
      <c r="BJ989" s="432"/>
      <c r="BK989" s="432"/>
      <c r="BL989" s="432"/>
      <c r="BM989" s="432"/>
      <c r="BN989" s="432"/>
      <c r="BO989" s="432"/>
      <c r="BP989" s="432"/>
      <c r="BQ989" s="432"/>
      <c r="BR989" s="432"/>
      <c r="BS989" s="432"/>
      <c r="BT989" s="432"/>
      <c r="BU989" s="432"/>
      <c r="BV989" s="432"/>
      <c r="BW989" s="432"/>
      <c r="BX989" s="432"/>
      <c r="BY989" s="432"/>
      <c r="BZ989" s="432"/>
      <c r="CA989" s="432"/>
      <c r="CB989" s="432"/>
      <c r="CC989" s="432"/>
      <c r="CD989" s="432"/>
      <c r="CE989" s="432"/>
      <c r="CF989" s="432"/>
      <c r="CG989" s="432"/>
      <c r="CH989" s="432"/>
      <c r="CI989" s="432"/>
      <c r="CJ989" s="432"/>
      <c r="CK989" s="432"/>
      <c r="CL989" s="432"/>
      <c r="CM989" s="432"/>
      <c r="CN989" s="432"/>
      <c r="CO989" s="432"/>
      <c r="CP989" s="432"/>
      <c r="CQ989" s="432"/>
      <c r="CR989" s="432"/>
      <c r="CS989" s="432"/>
      <c r="CT989" s="432"/>
      <c r="CU989" s="432"/>
      <c r="CV989" s="432"/>
      <c r="CW989" s="432"/>
      <c r="CX989" s="432"/>
      <c r="CY989" s="432"/>
      <c r="CZ989" s="432"/>
      <c r="DA989" s="432"/>
      <c r="DB989" s="432"/>
      <c r="DC989" s="432"/>
      <c r="DD989" s="432"/>
      <c r="DE989" s="432"/>
      <c r="DF989" s="432"/>
      <c r="DG989" s="432"/>
      <c r="DH989" s="432"/>
      <c r="DI989" s="432"/>
      <c r="DJ989" s="432"/>
      <c r="DK989" s="432"/>
      <c r="DL989" s="432"/>
      <c r="DM989" s="432"/>
      <c r="DN989" s="432"/>
      <c r="DO989" s="432"/>
      <c r="DP989" s="432"/>
      <c r="DQ989" s="432"/>
      <c r="DR989" s="432"/>
      <c r="DS989" s="432"/>
      <c r="DT989" s="432"/>
      <c r="DU989" s="432"/>
      <c r="DV989" s="432"/>
      <c r="DW989" s="432"/>
      <c r="DX989" s="432"/>
      <c r="DY989" s="432"/>
      <c r="DZ989" s="432"/>
      <c r="EA989" s="432"/>
      <c r="EB989" s="432"/>
      <c r="EC989" s="432"/>
      <c r="ED989" s="432"/>
      <c r="EE989" s="432"/>
      <c r="EF989" s="432"/>
      <c r="EG989" s="432"/>
      <c r="EH989" s="432"/>
      <c r="EI989" s="432"/>
      <c r="EJ989" s="432"/>
      <c r="EK989" s="432"/>
      <c r="EL989" s="432"/>
      <c r="EM989" s="432"/>
      <c r="EN989" s="432"/>
      <c r="EO989" s="432"/>
      <c r="EP989" s="432"/>
      <c r="EQ989" s="432"/>
      <c r="ER989" s="432"/>
      <c r="ES989" s="432"/>
      <c r="ET989" s="432"/>
      <c r="EU989" s="432"/>
      <c r="EV989" s="432"/>
      <c r="EW989" s="432"/>
      <c r="EX989" s="432"/>
      <c r="EY989" s="432"/>
      <c r="EZ989" s="432"/>
      <c r="FA989" s="432"/>
      <c r="FB989" s="432"/>
      <c r="FC989" s="432"/>
      <c r="FD989" s="432"/>
      <c r="FE989" s="432"/>
      <c r="FF989" s="432"/>
      <c r="FG989" s="432"/>
      <c r="FH989" s="432"/>
      <c r="FI989" s="432"/>
      <c r="FJ989" s="432"/>
      <c r="FK989" s="432"/>
      <c r="FL989" s="432"/>
      <c r="FM989" s="432"/>
      <c r="FN989" s="432"/>
      <c r="FO989" s="432"/>
      <c r="FP989" s="432"/>
      <c r="FQ989" s="432"/>
      <c r="FR989" s="432"/>
      <c r="FS989" s="432"/>
      <c r="FT989" s="432"/>
      <c r="FU989" s="432"/>
      <c r="FV989" s="432"/>
      <c r="FW989" s="432"/>
      <c r="FX989" s="432"/>
      <c r="FY989" s="432"/>
      <c r="FZ989" s="432"/>
      <c r="GA989" s="432"/>
      <c r="GB989" s="432"/>
      <c r="GC989" s="432"/>
      <c r="GD989" s="432"/>
      <c r="GE989" s="432"/>
      <c r="GF989" s="432"/>
      <c r="GG989" s="432"/>
      <c r="GH989" s="432"/>
      <c r="GI989" s="432"/>
      <c r="GJ989" s="432"/>
      <c r="GK989" s="432"/>
      <c r="GL989" s="432"/>
      <c r="GM989" s="432"/>
      <c r="GN989" s="432"/>
      <c r="GO989" s="432"/>
      <c r="GP989" s="432"/>
      <c r="GQ989" s="432"/>
      <c r="GR989" s="432"/>
      <c r="GS989" s="432"/>
      <c r="GT989" s="432"/>
      <c r="GU989" s="432"/>
      <c r="GV989" s="432"/>
      <c r="GW989" s="432"/>
      <c r="GX989" s="432"/>
    </row>
    <row r="990" spans="12:206" s="4" customFormat="1">
      <c r="L990" s="37"/>
      <c r="Q990" s="432"/>
      <c r="R990" s="432"/>
      <c r="S990" s="432"/>
      <c r="T990" s="432"/>
      <c r="U990" s="432"/>
      <c r="V990" s="432"/>
      <c r="W990" s="432"/>
      <c r="X990" s="432"/>
      <c r="Y990" s="432"/>
      <c r="Z990" s="432"/>
      <c r="AA990" s="432"/>
      <c r="AB990" s="432"/>
      <c r="AC990" s="432"/>
      <c r="AD990" s="432"/>
      <c r="AE990" s="432"/>
      <c r="AF990" s="432"/>
      <c r="AG990" s="432"/>
      <c r="AH990" s="432"/>
      <c r="AI990" s="432"/>
      <c r="AJ990" s="432"/>
      <c r="AK990" s="432"/>
      <c r="AL990" s="432"/>
      <c r="AM990" s="432"/>
      <c r="AN990" s="432"/>
      <c r="AO990" s="432"/>
      <c r="AP990" s="432"/>
      <c r="AQ990" s="432"/>
      <c r="AR990" s="432"/>
      <c r="AS990" s="432"/>
      <c r="AT990" s="432"/>
      <c r="AU990" s="432"/>
      <c r="AV990" s="432"/>
      <c r="AW990" s="432"/>
      <c r="AX990" s="432"/>
      <c r="AY990" s="432"/>
      <c r="AZ990" s="432"/>
      <c r="BA990" s="432"/>
      <c r="BB990" s="432"/>
      <c r="BC990" s="432"/>
      <c r="BD990" s="432"/>
      <c r="BE990" s="432"/>
      <c r="BF990" s="432"/>
      <c r="BG990" s="432"/>
      <c r="BH990" s="432"/>
      <c r="BI990" s="432"/>
      <c r="BJ990" s="432"/>
      <c r="BK990" s="432"/>
      <c r="BL990" s="432"/>
      <c r="BM990" s="432"/>
      <c r="BN990" s="432"/>
      <c r="BO990" s="432"/>
      <c r="BP990" s="432"/>
      <c r="BQ990" s="432"/>
      <c r="BR990" s="432"/>
      <c r="BS990" s="432"/>
      <c r="BT990" s="432"/>
      <c r="BU990" s="432"/>
      <c r="BV990" s="432"/>
      <c r="BW990" s="432"/>
      <c r="BX990" s="432"/>
      <c r="BY990" s="432"/>
      <c r="BZ990" s="432"/>
      <c r="CA990" s="432"/>
      <c r="CB990" s="432"/>
      <c r="CC990" s="432"/>
      <c r="CD990" s="432"/>
      <c r="CE990" s="432"/>
      <c r="CF990" s="432"/>
      <c r="CG990" s="432"/>
      <c r="CH990" s="432"/>
      <c r="CI990" s="432"/>
      <c r="CJ990" s="432"/>
      <c r="CK990" s="432"/>
      <c r="CL990" s="432"/>
      <c r="CM990" s="432"/>
      <c r="CN990" s="432"/>
      <c r="CO990" s="432"/>
      <c r="CP990" s="432"/>
      <c r="CQ990" s="432"/>
      <c r="CR990" s="432"/>
      <c r="CS990" s="432"/>
      <c r="CT990" s="432"/>
      <c r="CU990" s="432"/>
      <c r="CV990" s="432"/>
      <c r="CW990" s="432"/>
      <c r="CX990" s="432"/>
      <c r="CY990" s="432"/>
      <c r="CZ990" s="432"/>
      <c r="DA990" s="432"/>
      <c r="DB990" s="432"/>
      <c r="DC990" s="432"/>
      <c r="DD990" s="432"/>
      <c r="DE990" s="432"/>
      <c r="DF990" s="432"/>
      <c r="DG990" s="432"/>
      <c r="DH990" s="432"/>
      <c r="DI990" s="432"/>
      <c r="DJ990" s="432"/>
      <c r="DK990" s="432"/>
      <c r="DL990" s="432"/>
      <c r="DM990" s="432"/>
      <c r="DN990" s="432"/>
      <c r="DO990" s="432"/>
      <c r="DP990" s="432"/>
      <c r="DQ990" s="432"/>
      <c r="DR990" s="432"/>
      <c r="DS990" s="432"/>
      <c r="DT990" s="432"/>
      <c r="DU990" s="432"/>
      <c r="DV990" s="432"/>
      <c r="DW990" s="432"/>
      <c r="DX990" s="432"/>
      <c r="DY990" s="432"/>
      <c r="DZ990" s="432"/>
      <c r="EA990" s="432"/>
      <c r="EB990" s="432"/>
      <c r="EC990" s="432"/>
      <c r="ED990" s="432"/>
      <c r="EE990" s="432"/>
      <c r="EF990" s="432"/>
      <c r="EG990" s="432"/>
      <c r="EH990" s="432"/>
      <c r="EI990" s="432"/>
      <c r="EJ990" s="432"/>
      <c r="EK990" s="432"/>
      <c r="EL990" s="432"/>
      <c r="EM990" s="432"/>
      <c r="EN990" s="432"/>
      <c r="EO990" s="432"/>
      <c r="EP990" s="432"/>
      <c r="EQ990" s="432"/>
      <c r="ER990" s="432"/>
      <c r="ES990" s="432"/>
      <c r="ET990" s="432"/>
      <c r="EU990" s="432"/>
      <c r="EV990" s="432"/>
      <c r="EW990" s="432"/>
      <c r="EX990" s="432"/>
      <c r="EY990" s="432"/>
      <c r="EZ990" s="432"/>
      <c r="FA990" s="432"/>
      <c r="FB990" s="432"/>
      <c r="FC990" s="432"/>
      <c r="FD990" s="432"/>
      <c r="FE990" s="432"/>
      <c r="FF990" s="432"/>
      <c r="FG990" s="432"/>
      <c r="FH990" s="432"/>
      <c r="FI990" s="432"/>
      <c r="FJ990" s="432"/>
      <c r="FK990" s="432"/>
      <c r="FL990" s="432"/>
      <c r="FM990" s="432"/>
      <c r="FN990" s="432"/>
      <c r="FO990" s="432"/>
      <c r="FP990" s="432"/>
      <c r="FQ990" s="432"/>
      <c r="FR990" s="432"/>
      <c r="FS990" s="432"/>
      <c r="FT990" s="432"/>
      <c r="FU990" s="432"/>
      <c r="FV990" s="432"/>
      <c r="FW990" s="432"/>
      <c r="FX990" s="432"/>
      <c r="FY990" s="432"/>
      <c r="FZ990" s="432"/>
      <c r="GA990" s="432"/>
      <c r="GB990" s="432"/>
      <c r="GC990" s="432"/>
      <c r="GD990" s="432"/>
      <c r="GE990" s="432"/>
      <c r="GF990" s="432"/>
      <c r="GG990" s="432"/>
      <c r="GH990" s="432"/>
      <c r="GI990" s="432"/>
      <c r="GJ990" s="432"/>
      <c r="GK990" s="432"/>
      <c r="GL990" s="432"/>
      <c r="GM990" s="432"/>
      <c r="GN990" s="432"/>
      <c r="GO990" s="432"/>
      <c r="GP990" s="432"/>
      <c r="GQ990" s="432"/>
      <c r="GR990" s="432"/>
      <c r="GS990" s="432"/>
      <c r="GT990" s="432"/>
      <c r="GU990" s="432"/>
      <c r="GV990" s="432"/>
      <c r="GW990" s="432"/>
      <c r="GX990" s="432"/>
    </row>
    <row r="991" spans="12:206" s="4" customFormat="1">
      <c r="L991" s="37"/>
      <c r="Q991" s="432"/>
      <c r="R991" s="432"/>
      <c r="S991" s="432"/>
      <c r="T991" s="432"/>
      <c r="U991" s="432"/>
      <c r="V991" s="432"/>
      <c r="W991" s="432"/>
      <c r="X991" s="432"/>
      <c r="Y991" s="432"/>
      <c r="Z991" s="432"/>
      <c r="AA991" s="432"/>
      <c r="AB991" s="432"/>
      <c r="AC991" s="432"/>
      <c r="AD991" s="432"/>
      <c r="AE991" s="432"/>
      <c r="AF991" s="432"/>
      <c r="AG991" s="432"/>
      <c r="AH991" s="432"/>
      <c r="AI991" s="432"/>
      <c r="AJ991" s="432"/>
      <c r="AK991" s="432"/>
      <c r="AL991" s="432"/>
      <c r="AM991" s="432"/>
      <c r="AN991" s="432"/>
      <c r="AO991" s="432"/>
      <c r="AP991" s="432"/>
      <c r="AQ991" s="432"/>
      <c r="AR991" s="432"/>
      <c r="AS991" s="432"/>
      <c r="AT991" s="432"/>
      <c r="AU991" s="432"/>
      <c r="AV991" s="432"/>
      <c r="AW991" s="432"/>
      <c r="AX991" s="432"/>
      <c r="AY991" s="432"/>
      <c r="AZ991" s="432"/>
      <c r="BA991" s="432"/>
      <c r="BB991" s="432"/>
      <c r="BC991" s="432"/>
      <c r="BD991" s="432"/>
      <c r="BE991" s="432"/>
      <c r="BF991" s="432"/>
      <c r="BG991" s="432"/>
      <c r="BH991" s="432"/>
      <c r="BI991" s="432"/>
      <c r="BJ991" s="432"/>
      <c r="BK991" s="432"/>
      <c r="BL991" s="432"/>
      <c r="BM991" s="432"/>
      <c r="BN991" s="432"/>
      <c r="BO991" s="432"/>
      <c r="BP991" s="432"/>
      <c r="BQ991" s="432"/>
      <c r="BR991" s="432"/>
      <c r="BS991" s="432"/>
      <c r="BT991" s="432"/>
      <c r="BU991" s="432"/>
      <c r="BV991" s="432"/>
      <c r="BW991" s="432"/>
      <c r="BX991" s="432"/>
      <c r="BY991" s="432"/>
      <c r="BZ991" s="432"/>
      <c r="CA991" s="432"/>
      <c r="CB991" s="432"/>
      <c r="CC991" s="432"/>
      <c r="CD991" s="432"/>
      <c r="CE991" s="432"/>
      <c r="CF991" s="432"/>
      <c r="CG991" s="432"/>
      <c r="CH991" s="432"/>
      <c r="CI991" s="432"/>
      <c r="CJ991" s="432"/>
      <c r="CK991" s="432"/>
      <c r="CL991" s="432"/>
      <c r="CM991" s="432"/>
      <c r="CN991" s="432"/>
      <c r="CO991" s="432"/>
      <c r="CP991" s="432"/>
      <c r="CQ991" s="432"/>
      <c r="CR991" s="432"/>
      <c r="CS991" s="432"/>
      <c r="CT991" s="432"/>
      <c r="CU991" s="432"/>
      <c r="CV991" s="432"/>
      <c r="CW991" s="432"/>
      <c r="CX991" s="432"/>
      <c r="CY991" s="432"/>
      <c r="CZ991" s="432"/>
      <c r="DA991" s="432"/>
      <c r="DB991" s="432"/>
      <c r="DC991" s="432"/>
      <c r="DD991" s="432"/>
      <c r="DE991" s="432"/>
      <c r="DF991" s="432"/>
      <c r="DG991" s="432"/>
      <c r="DH991" s="432"/>
      <c r="DI991" s="432"/>
      <c r="DJ991" s="432"/>
      <c r="DK991" s="432"/>
      <c r="DL991" s="432"/>
      <c r="DM991" s="432"/>
      <c r="DN991" s="432"/>
      <c r="DO991" s="432"/>
      <c r="DP991" s="432"/>
      <c r="DQ991" s="432"/>
      <c r="DR991" s="432"/>
      <c r="DS991" s="432"/>
      <c r="DT991" s="432"/>
      <c r="DU991" s="432"/>
      <c r="DV991" s="432"/>
      <c r="DW991" s="432"/>
      <c r="DX991" s="432"/>
      <c r="DY991" s="432"/>
      <c r="DZ991" s="432"/>
      <c r="EA991" s="432"/>
      <c r="EB991" s="432"/>
      <c r="EC991" s="432"/>
      <c r="ED991" s="432"/>
      <c r="EE991" s="432"/>
      <c r="EF991" s="432"/>
      <c r="EG991" s="432"/>
      <c r="EH991" s="432"/>
      <c r="EI991" s="432"/>
      <c r="EJ991" s="432"/>
      <c r="EK991" s="432"/>
      <c r="EL991" s="432"/>
      <c r="EM991" s="432"/>
      <c r="EN991" s="432"/>
      <c r="EO991" s="432"/>
      <c r="EP991" s="432"/>
      <c r="EQ991" s="432"/>
      <c r="ER991" s="432"/>
      <c r="ES991" s="432"/>
      <c r="ET991" s="432"/>
      <c r="EU991" s="432"/>
      <c r="EV991" s="432"/>
      <c r="EW991" s="432"/>
      <c r="EX991" s="432"/>
      <c r="EY991" s="432"/>
      <c r="EZ991" s="432"/>
      <c r="FA991" s="432"/>
      <c r="FB991" s="432"/>
      <c r="FC991" s="432"/>
      <c r="FD991" s="432"/>
      <c r="FE991" s="432"/>
      <c r="FF991" s="432"/>
      <c r="FG991" s="432"/>
      <c r="FH991" s="432"/>
      <c r="FI991" s="432"/>
      <c r="FJ991" s="432"/>
      <c r="FK991" s="432"/>
      <c r="FL991" s="432"/>
      <c r="FM991" s="432"/>
      <c r="FN991" s="432"/>
      <c r="FO991" s="432"/>
      <c r="FP991" s="432"/>
      <c r="FQ991" s="432"/>
      <c r="FR991" s="432"/>
      <c r="FS991" s="432"/>
      <c r="FT991" s="432"/>
      <c r="FU991" s="432"/>
      <c r="FV991" s="432"/>
      <c r="FW991" s="432"/>
      <c r="FX991" s="432"/>
      <c r="FY991" s="432"/>
      <c r="FZ991" s="432"/>
      <c r="GA991" s="432"/>
      <c r="GB991" s="432"/>
      <c r="GC991" s="432"/>
      <c r="GD991" s="432"/>
      <c r="GE991" s="432"/>
      <c r="GF991" s="432"/>
      <c r="GG991" s="432"/>
      <c r="GH991" s="432"/>
      <c r="GI991" s="432"/>
      <c r="GJ991" s="432"/>
      <c r="GK991" s="432"/>
      <c r="GL991" s="432"/>
      <c r="GM991" s="432"/>
      <c r="GN991" s="432"/>
      <c r="GO991" s="432"/>
      <c r="GP991" s="432"/>
      <c r="GQ991" s="432"/>
      <c r="GR991" s="432"/>
      <c r="GS991" s="432"/>
      <c r="GT991" s="432"/>
      <c r="GU991" s="432"/>
      <c r="GV991" s="432"/>
      <c r="GW991" s="432"/>
      <c r="GX991" s="432"/>
    </row>
    <row r="993" spans="12:206" s="4" customFormat="1">
      <c r="L993" s="37"/>
      <c r="Q993" s="432"/>
      <c r="R993" s="432"/>
      <c r="S993" s="432"/>
      <c r="T993" s="432"/>
      <c r="U993" s="432"/>
      <c r="V993" s="432"/>
      <c r="W993" s="432"/>
      <c r="X993" s="432"/>
      <c r="Y993" s="432"/>
      <c r="Z993" s="432"/>
      <c r="AA993" s="432"/>
      <c r="AB993" s="432"/>
      <c r="AC993" s="432"/>
      <c r="AD993" s="432"/>
      <c r="AE993" s="432"/>
      <c r="AF993" s="432"/>
      <c r="AG993" s="432"/>
      <c r="AH993" s="432"/>
      <c r="AI993" s="432"/>
      <c r="AJ993" s="432"/>
      <c r="AK993" s="432"/>
      <c r="AL993" s="432"/>
      <c r="AM993" s="432"/>
      <c r="AN993" s="432"/>
      <c r="AO993" s="432"/>
      <c r="AP993" s="432"/>
      <c r="AQ993" s="432"/>
      <c r="AR993" s="432"/>
      <c r="AS993" s="432"/>
      <c r="AT993" s="432"/>
      <c r="AU993" s="432"/>
      <c r="AV993" s="432"/>
      <c r="AW993" s="432"/>
      <c r="AX993" s="432"/>
      <c r="AY993" s="432"/>
      <c r="AZ993" s="432"/>
      <c r="BA993" s="432"/>
      <c r="BB993" s="432"/>
      <c r="BC993" s="432"/>
      <c r="BD993" s="432"/>
      <c r="BE993" s="432"/>
      <c r="BF993" s="432"/>
      <c r="BG993" s="432"/>
      <c r="BH993" s="432"/>
      <c r="BI993" s="432"/>
      <c r="BJ993" s="432"/>
      <c r="BK993" s="432"/>
      <c r="BL993" s="432"/>
      <c r="BM993" s="432"/>
      <c r="BN993" s="432"/>
      <c r="BO993" s="432"/>
      <c r="BP993" s="432"/>
      <c r="BQ993" s="432"/>
      <c r="BR993" s="432"/>
      <c r="BS993" s="432"/>
      <c r="BT993" s="432"/>
      <c r="BU993" s="432"/>
      <c r="BV993" s="432"/>
      <c r="BW993" s="432"/>
      <c r="BX993" s="432"/>
      <c r="BY993" s="432"/>
      <c r="BZ993" s="432"/>
      <c r="CA993" s="432"/>
      <c r="CB993" s="432"/>
      <c r="CC993" s="432"/>
      <c r="CD993" s="432"/>
      <c r="CE993" s="432"/>
      <c r="CF993" s="432"/>
      <c r="CG993" s="432"/>
      <c r="CH993" s="432"/>
      <c r="CI993" s="432"/>
      <c r="CJ993" s="432"/>
      <c r="CK993" s="432"/>
      <c r="CL993" s="432"/>
      <c r="CM993" s="432"/>
      <c r="CN993" s="432"/>
      <c r="CO993" s="432"/>
      <c r="CP993" s="432"/>
      <c r="CQ993" s="432"/>
      <c r="CR993" s="432"/>
      <c r="CS993" s="432"/>
      <c r="CT993" s="432"/>
      <c r="CU993" s="432"/>
      <c r="CV993" s="432"/>
      <c r="CW993" s="432"/>
      <c r="CX993" s="432"/>
      <c r="CY993" s="432"/>
      <c r="CZ993" s="432"/>
      <c r="DA993" s="432"/>
      <c r="DB993" s="432"/>
      <c r="DC993" s="432"/>
      <c r="DD993" s="432"/>
      <c r="DE993" s="432"/>
      <c r="DF993" s="432"/>
      <c r="DG993" s="432"/>
      <c r="DH993" s="432"/>
      <c r="DI993" s="432"/>
      <c r="DJ993" s="432"/>
      <c r="DK993" s="432"/>
      <c r="DL993" s="432"/>
      <c r="DM993" s="432"/>
      <c r="DN993" s="432"/>
      <c r="DO993" s="432"/>
      <c r="DP993" s="432"/>
      <c r="DQ993" s="432"/>
      <c r="DR993" s="432"/>
      <c r="DS993" s="432"/>
      <c r="DT993" s="432"/>
      <c r="DU993" s="432"/>
      <c r="DV993" s="432"/>
      <c r="DW993" s="432"/>
      <c r="DX993" s="432"/>
      <c r="DY993" s="432"/>
      <c r="DZ993" s="432"/>
      <c r="EA993" s="432"/>
      <c r="EB993" s="432"/>
      <c r="EC993" s="432"/>
      <c r="ED993" s="432"/>
      <c r="EE993" s="432"/>
      <c r="EF993" s="432"/>
      <c r="EG993" s="432"/>
      <c r="EH993" s="432"/>
      <c r="EI993" s="432"/>
      <c r="EJ993" s="432"/>
      <c r="EK993" s="432"/>
      <c r="EL993" s="432"/>
      <c r="EM993" s="432"/>
      <c r="EN993" s="432"/>
      <c r="EO993" s="432"/>
      <c r="EP993" s="432"/>
      <c r="EQ993" s="432"/>
      <c r="ER993" s="432"/>
      <c r="ES993" s="432"/>
      <c r="ET993" s="432"/>
      <c r="EU993" s="432"/>
      <c r="EV993" s="432"/>
      <c r="EW993" s="432"/>
      <c r="EX993" s="432"/>
      <c r="EY993" s="432"/>
      <c r="EZ993" s="432"/>
      <c r="FA993" s="432"/>
      <c r="FB993" s="432"/>
      <c r="FC993" s="432"/>
      <c r="FD993" s="432"/>
      <c r="FE993" s="432"/>
      <c r="FF993" s="432"/>
      <c r="FG993" s="432"/>
      <c r="FH993" s="432"/>
      <c r="FI993" s="432"/>
      <c r="FJ993" s="432"/>
      <c r="FK993" s="432"/>
      <c r="FL993" s="432"/>
      <c r="FM993" s="432"/>
      <c r="FN993" s="432"/>
      <c r="FO993" s="432"/>
      <c r="FP993" s="432"/>
      <c r="FQ993" s="432"/>
      <c r="FR993" s="432"/>
      <c r="FS993" s="432"/>
      <c r="FT993" s="432"/>
      <c r="FU993" s="432"/>
      <c r="FV993" s="432"/>
      <c r="FW993" s="432"/>
      <c r="FX993" s="432"/>
      <c r="FY993" s="432"/>
      <c r="FZ993" s="432"/>
      <c r="GA993" s="432"/>
      <c r="GB993" s="432"/>
      <c r="GC993" s="432"/>
      <c r="GD993" s="432"/>
      <c r="GE993" s="432"/>
      <c r="GF993" s="432"/>
      <c r="GG993" s="432"/>
      <c r="GH993" s="432"/>
      <c r="GI993" s="432"/>
      <c r="GJ993" s="432"/>
      <c r="GK993" s="432"/>
      <c r="GL993" s="432"/>
      <c r="GM993" s="432"/>
      <c r="GN993" s="432"/>
      <c r="GO993" s="432"/>
      <c r="GP993" s="432"/>
      <c r="GQ993" s="432"/>
      <c r="GR993" s="432"/>
      <c r="GS993" s="432"/>
      <c r="GT993" s="432"/>
      <c r="GU993" s="432"/>
      <c r="GV993" s="432"/>
      <c r="GW993" s="432"/>
      <c r="GX993" s="432"/>
    </row>
    <row r="994" spans="12:206" s="4" customFormat="1">
      <c r="L994" s="37"/>
      <c r="Q994" s="432"/>
      <c r="R994" s="432"/>
      <c r="S994" s="432"/>
      <c r="T994" s="432"/>
      <c r="U994" s="432"/>
      <c r="V994" s="432"/>
      <c r="W994" s="432"/>
      <c r="X994" s="432"/>
      <c r="Y994" s="432"/>
      <c r="Z994" s="432"/>
      <c r="AA994" s="432"/>
      <c r="AB994" s="432"/>
      <c r="AC994" s="432"/>
      <c r="AD994" s="432"/>
      <c r="AE994" s="432"/>
      <c r="AF994" s="432"/>
      <c r="AG994" s="432"/>
      <c r="AH994" s="432"/>
      <c r="AI994" s="432"/>
      <c r="AJ994" s="432"/>
      <c r="AK994" s="432"/>
      <c r="AL994" s="432"/>
      <c r="AM994" s="432"/>
      <c r="AN994" s="432"/>
      <c r="AO994" s="432"/>
      <c r="AP994" s="432"/>
      <c r="AQ994" s="432"/>
      <c r="AR994" s="432"/>
      <c r="AS994" s="432"/>
      <c r="AT994" s="432"/>
      <c r="AU994" s="432"/>
      <c r="AV994" s="432"/>
      <c r="AW994" s="432"/>
      <c r="AX994" s="432"/>
      <c r="AY994" s="432"/>
      <c r="AZ994" s="432"/>
      <c r="BA994" s="432"/>
      <c r="BB994" s="432"/>
      <c r="BC994" s="432"/>
      <c r="BD994" s="432"/>
      <c r="BE994" s="432"/>
      <c r="BF994" s="432"/>
      <c r="BG994" s="432"/>
      <c r="BH994" s="432"/>
      <c r="BI994" s="432"/>
      <c r="BJ994" s="432"/>
      <c r="BK994" s="432"/>
      <c r="BL994" s="432"/>
      <c r="BM994" s="432"/>
      <c r="BN994" s="432"/>
      <c r="BO994" s="432"/>
      <c r="BP994" s="432"/>
      <c r="BQ994" s="432"/>
      <c r="BR994" s="432"/>
      <c r="BS994" s="432"/>
      <c r="BT994" s="432"/>
      <c r="BU994" s="432"/>
      <c r="BV994" s="432"/>
      <c r="BW994" s="432"/>
      <c r="BX994" s="432"/>
      <c r="BY994" s="432"/>
      <c r="BZ994" s="432"/>
      <c r="CA994" s="432"/>
      <c r="CB994" s="432"/>
      <c r="CC994" s="432"/>
      <c r="CD994" s="432"/>
      <c r="CE994" s="432"/>
      <c r="CF994" s="432"/>
      <c r="CG994" s="432"/>
      <c r="CH994" s="432"/>
      <c r="CI994" s="432"/>
      <c r="CJ994" s="432"/>
      <c r="CK994" s="432"/>
      <c r="CL994" s="432"/>
      <c r="CM994" s="432"/>
      <c r="CN994" s="432"/>
      <c r="CO994" s="432"/>
      <c r="CP994" s="432"/>
      <c r="CQ994" s="432"/>
      <c r="CR994" s="432"/>
      <c r="CS994" s="432"/>
      <c r="CT994" s="432"/>
      <c r="CU994" s="432"/>
      <c r="CV994" s="432"/>
      <c r="CW994" s="432"/>
      <c r="CX994" s="432"/>
      <c r="CY994" s="432"/>
      <c r="CZ994" s="432"/>
      <c r="DA994" s="432"/>
      <c r="DB994" s="432"/>
      <c r="DC994" s="432"/>
      <c r="DD994" s="432"/>
      <c r="DE994" s="432"/>
      <c r="DF994" s="432"/>
      <c r="DG994" s="432"/>
      <c r="DH994" s="432"/>
      <c r="DI994" s="432"/>
      <c r="DJ994" s="432"/>
      <c r="DK994" s="432"/>
      <c r="DL994" s="432"/>
      <c r="DM994" s="432"/>
      <c r="DN994" s="432"/>
      <c r="DO994" s="432"/>
      <c r="DP994" s="432"/>
      <c r="DQ994" s="432"/>
      <c r="DR994" s="432"/>
      <c r="DS994" s="432"/>
      <c r="DT994" s="432"/>
      <c r="DU994" s="432"/>
      <c r="DV994" s="432"/>
      <c r="DW994" s="432"/>
      <c r="DX994" s="432"/>
      <c r="DY994" s="432"/>
      <c r="DZ994" s="432"/>
      <c r="EA994" s="432"/>
      <c r="EB994" s="432"/>
      <c r="EC994" s="432"/>
      <c r="ED994" s="432"/>
      <c r="EE994" s="432"/>
      <c r="EF994" s="432"/>
      <c r="EG994" s="432"/>
      <c r="EH994" s="432"/>
      <c r="EI994" s="432"/>
      <c r="EJ994" s="432"/>
      <c r="EK994" s="432"/>
      <c r="EL994" s="432"/>
      <c r="EM994" s="432"/>
      <c r="EN994" s="432"/>
      <c r="EO994" s="432"/>
      <c r="EP994" s="432"/>
      <c r="EQ994" s="432"/>
      <c r="ER994" s="432"/>
      <c r="ES994" s="432"/>
      <c r="ET994" s="432"/>
      <c r="EU994" s="432"/>
      <c r="EV994" s="432"/>
      <c r="EW994" s="432"/>
      <c r="EX994" s="432"/>
      <c r="EY994" s="432"/>
      <c r="EZ994" s="432"/>
      <c r="FA994" s="432"/>
      <c r="FB994" s="432"/>
      <c r="FC994" s="432"/>
      <c r="FD994" s="432"/>
      <c r="FE994" s="432"/>
      <c r="FF994" s="432"/>
      <c r="FG994" s="432"/>
      <c r="FH994" s="432"/>
      <c r="FI994" s="432"/>
      <c r="FJ994" s="432"/>
      <c r="FK994" s="432"/>
      <c r="FL994" s="432"/>
      <c r="FM994" s="432"/>
      <c r="FN994" s="432"/>
      <c r="FO994" s="432"/>
      <c r="FP994" s="432"/>
      <c r="FQ994" s="432"/>
      <c r="FR994" s="432"/>
      <c r="FS994" s="432"/>
      <c r="FT994" s="432"/>
      <c r="FU994" s="432"/>
      <c r="FV994" s="432"/>
      <c r="FW994" s="432"/>
      <c r="FX994" s="432"/>
      <c r="FY994" s="432"/>
      <c r="FZ994" s="432"/>
      <c r="GA994" s="432"/>
      <c r="GB994" s="432"/>
      <c r="GC994" s="432"/>
      <c r="GD994" s="432"/>
      <c r="GE994" s="432"/>
      <c r="GF994" s="432"/>
      <c r="GG994" s="432"/>
      <c r="GH994" s="432"/>
      <c r="GI994" s="432"/>
      <c r="GJ994" s="432"/>
      <c r="GK994" s="432"/>
      <c r="GL994" s="432"/>
      <c r="GM994" s="432"/>
      <c r="GN994" s="432"/>
      <c r="GO994" s="432"/>
      <c r="GP994" s="432"/>
      <c r="GQ994" s="432"/>
      <c r="GR994" s="432"/>
      <c r="GS994" s="432"/>
      <c r="GT994" s="432"/>
      <c r="GU994" s="432"/>
      <c r="GV994" s="432"/>
      <c r="GW994" s="432"/>
      <c r="GX994" s="432"/>
    </row>
    <row r="996" spans="12:206" s="4" customFormat="1">
      <c r="L996" s="37"/>
      <c r="Q996" s="432"/>
      <c r="R996" s="432"/>
      <c r="S996" s="432"/>
      <c r="T996" s="432"/>
      <c r="U996" s="432"/>
      <c r="V996" s="432"/>
      <c r="W996" s="432"/>
      <c r="X996" s="432"/>
      <c r="Y996" s="432"/>
      <c r="Z996" s="432"/>
      <c r="AA996" s="432"/>
      <c r="AB996" s="432"/>
      <c r="AC996" s="432"/>
      <c r="AD996" s="432"/>
      <c r="AE996" s="432"/>
      <c r="AF996" s="432"/>
      <c r="AG996" s="432"/>
      <c r="AH996" s="432"/>
      <c r="AI996" s="432"/>
      <c r="AJ996" s="432"/>
      <c r="AK996" s="432"/>
      <c r="AL996" s="432"/>
      <c r="AM996" s="432"/>
      <c r="AN996" s="432"/>
      <c r="AO996" s="432"/>
      <c r="AP996" s="432"/>
      <c r="AQ996" s="432"/>
      <c r="AR996" s="432"/>
      <c r="AS996" s="432"/>
      <c r="AT996" s="432"/>
      <c r="AU996" s="432"/>
      <c r="AV996" s="432"/>
      <c r="AW996" s="432"/>
      <c r="AX996" s="432"/>
      <c r="AY996" s="432"/>
      <c r="AZ996" s="432"/>
      <c r="BA996" s="432"/>
      <c r="BB996" s="432"/>
      <c r="BC996" s="432"/>
      <c r="BD996" s="432"/>
      <c r="BE996" s="432"/>
      <c r="BF996" s="432"/>
      <c r="BG996" s="432"/>
      <c r="BH996" s="432"/>
      <c r="BI996" s="432"/>
      <c r="BJ996" s="432"/>
      <c r="BK996" s="432"/>
      <c r="BL996" s="432"/>
      <c r="BM996" s="432"/>
      <c r="BN996" s="432"/>
      <c r="BO996" s="432"/>
      <c r="BP996" s="432"/>
      <c r="BQ996" s="432"/>
      <c r="BR996" s="432"/>
      <c r="BS996" s="432"/>
      <c r="BT996" s="432"/>
      <c r="BU996" s="432"/>
      <c r="BV996" s="432"/>
      <c r="BW996" s="432"/>
      <c r="BX996" s="432"/>
      <c r="BY996" s="432"/>
      <c r="BZ996" s="432"/>
      <c r="CA996" s="432"/>
      <c r="CB996" s="432"/>
      <c r="CC996" s="432"/>
      <c r="CD996" s="432"/>
      <c r="CE996" s="432"/>
      <c r="CF996" s="432"/>
      <c r="CG996" s="432"/>
      <c r="CH996" s="432"/>
      <c r="CI996" s="432"/>
      <c r="CJ996" s="432"/>
      <c r="CK996" s="432"/>
      <c r="CL996" s="432"/>
      <c r="CM996" s="432"/>
      <c r="CN996" s="432"/>
      <c r="CO996" s="432"/>
      <c r="CP996" s="432"/>
      <c r="CQ996" s="432"/>
      <c r="CR996" s="432"/>
      <c r="CS996" s="432"/>
      <c r="CT996" s="432"/>
      <c r="CU996" s="432"/>
      <c r="CV996" s="432"/>
      <c r="CW996" s="432"/>
      <c r="CX996" s="432"/>
      <c r="CY996" s="432"/>
      <c r="CZ996" s="432"/>
      <c r="DA996" s="432"/>
      <c r="DB996" s="432"/>
      <c r="DC996" s="432"/>
      <c r="DD996" s="432"/>
      <c r="DE996" s="432"/>
      <c r="DF996" s="432"/>
      <c r="DG996" s="432"/>
      <c r="DH996" s="432"/>
      <c r="DI996" s="432"/>
      <c r="DJ996" s="432"/>
      <c r="DK996" s="432"/>
      <c r="DL996" s="432"/>
      <c r="DM996" s="432"/>
      <c r="DN996" s="432"/>
      <c r="DO996" s="432"/>
      <c r="DP996" s="432"/>
      <c r="DQ996" s="432"/>
      <c r="DR996" s="432"/>
      <c r="DS996" s="432"/>
      <c r="DT996" s="432"/>
      <c r="DU996" s="432"/>
      <c r="DV996" s="432"/>
      <c r="DW996" s="432"/>
      <c r="DX996" s="432"/>
      <c r="DY996" s="432"/>
      <c r="DZ996" s="432"/>
      <c r="EA996" s="432"/>
      <c r="EB996" s="432"/>
      <c r="EC996" s="432"/>
      <c r="ED996" s="432"/>
      <c r="EE996" s="432"/>
      <c r="EF996" s="432"/>
      <c r="EG996" s="432"/>
      <c r="EH996" s="432"/>
      <c r="EI996" s="432"/>
      <c r="EJ996" s="432"/>
      <c r="EK996" s="432"/>
      <c r="EL996" s="432"/>
      <c r="EM996" s="432"/>
      <c r="EN996" s="432"/>
      <c r="EO996" s="432"/>
      <c r="EP996" s="432"/>
      <c r="EQ996" s="432"/>
      <c r="ER996" s="432"/>
      <c r="ES996" s="432"/>
      <c r="ET996" s="432"/>
      <c r="EU996" s="432"/>
      <c r="EV996" s="432"/>
      <c r="EW996" s="432"/>
      <c r="EX996" s="432"/>
      <c r="EY996" s="432"/>
      <c r="EZ996" s="432"/>
      <c r="FA996" s="432"/>
      <c r="FB996" s="432"/>
      <c r="FC996" s="432"/>
      <c r="FD996" s="432"/>
      <c r="FE996" s="432"/>
      <c r="FF996" s="432"/>
      <c r="FG996" s="432"/>
      <c r="FH996" s="432"/>
      <c r="FI996" s="432"/>
      <c r="FJ996" s="432"/>
      <c r="FK996" s="432"/>
      <c r="FL996" s="432"/>
      <c r="FM996" s="432"/>
      <c r="FN996" s="432"/>
      <c r="FO996" s="432"/>
      <c r="FP996" s="432"/>
      <c r="FQ996" s="432"/>
      <c r="FR996" s="432"/>
      <c r="FS996" s="432"/>
      <c r="FT996" s="432"/>
      <c r="FU996" s="432"/>
      <c r="FV996" s="432"/>
      <c r="FW996" s="432"/>
      <c r="FX996" s="432"/>
      <c r="FY996" s="432"/>
      <c r="FZ996" s="432"/>
      <c r="GA996" s="432"/>
      <c r="GB996" s="432"/>
      <c r="GC996" s="432"/>
      <c r="GD996" s="432"/>
      <c r="GE996" s="432"/>
      <c r="GF996" s="432"/>
      <c r="GG996" s="432"/>
      <c r="GH996" s="432"/>
      <c r="GI996" s="432"/>
      <c r="GJ996" s="432"/>
      <c r="GK996" s="432"/>
      <c r="GL996" s="432"/>
      <c r="GM996" s="432"/>
      <c r="GN996" s="432"/>
      <c r="GO996" s="432"/>
      <c r="GP996" s="432"/>
      <c r="GQ996" s="432"/>
      <c r="GR996" s="432"/>
      <c r="GS996" s="432"/>
      <c r="GT996" s="432"/>
      <c r="GU996" s="432"/>
      <c r="GV996" s="432"/>
      <c r="GW996" s="432"/>
      <c r="GX996" s="432"/>
    </row>
    <row r="998" spans="12:206" s="4" customFormat="1">
      <c r="L998" s="37"/>
      <c r="Q998" s="432"/>
      <c r="R998" s="432"/>
      <c r="S998" s="432"/>
      <c r="T998" s="432"/>
      <c r="U998" s="432"/>
      <c r="V998" s="432"/>
      <c r="W998" s="432"/>
      <c r="X998" s="432"/>
      <c r="Y998" s="432"/>
      <c r="Z998" s="432"/>
      <c r="AA998" s="432"/>
      <c r="AB998" s="432"/>
      <c r="AC998" s="432"/>
      <c r="AD998" s="432"/>
      <c r="AE998" s="432"/>
      <c r="AF998" s="432"/>
      <c r="AG998" s="432"/>
      <c r="AH998" s="432"/>
      <c r="AI998" s="432"/>
      <c r="AJ998" s="432"/>
      <c r="AK998" s="432"/>
      <c r="AL998" s="432"/>
      <c r="AM998" s="432"/>
      <c r="AN998" s="432"/>
      <c r="AO998" s="432"/>
      <c r="AP998" s="432"/>
      <c r="AQ998" s="432"/>
      <c r="AR998" s="432"/>
      <c r="AS998" s="432"/>
      <c r="AT998" s="432"/>
      <c r="AU998" s="432"/>
      <c r="AV998" s="432"/>
      <c r="AW998" s="432"/>
      <c r="AX998" s="432"/>
      <c r="AY998" s="432"/>
      <c r="AZ998" s="432"/>
      <c r="BA998" s="432"/>
      <c r="BB998" s="432"/>
      <c r="BC998" s="432"/>
      <c r="BD998" s="432"/>
      <c r="BE998" s="432"/>
      <c r="BF998" s="432"/>
      <c r="BG998" s="432"/>
      <c r="BH998" s="432"/>
      <c r="BI998" s="432"/>
      <c r="BJ998" s="432"/>
      <c r="BK998" s="432"/>
      <c r="BL998" s="432"/>
      <c r="BM998" s="432"/>
      <c r="BN998" s="432"/>
      <c r="BO998" s="432"/>
      <c r="BP998" s="432"/>
      <c r="BQ998" s="432"/>
      <c r="BR998" s="432"/>
      <c r="BS998" s="432"/>
      <c r="BT998" s="432"/>
      <c r="BU998" s="432"/>
      <c r="BV998" s="432"/>
      <c r="BW998" s="432"/>
      <c r="BX998" s="432"/>
      <c r="BY998" s="432"/>
      <c r="BZ998" s="432"/>
      <c r="CA998" s="432"/>
      <c r="CB998" s="432"/>
      <c r="CC998" s="432"/>
      <c r="CD998" s="432"/>
      <c r="CE998" s="432"/>
      <c r="CF998" s="432"/>
      <c r="CG998" s="432"/>
      <c r="CH998" s="432"/>
      <c r="CI998" s="432"/>
      <c r="CJ998" s="432"/>
      <c r="CK998" s="432"/>
      <c r="CL998" s="432"/>
      <c r="CM998" s="432"/>
      <c r="CN998" s="432"/>
      <c r="CO998" s="432"/>
      <c r="CP998" s="432"/>
      <c r="CQ998" s="432"/>
      <c r="CR998" s="432"/>
      <c r="CS998" s="432"/>
      <c r="CT998" s="432"/>
      <c r="CU998" s="432"/>
      <c r="CV998" s="432"/>
      <c r="CW998" s="432"/>
      <c r="CX998" s="432"/>
      <c r="CY998" s="432"/>
      <c r="CZ998" s="432"/>
      <c r="DA998" s="432"/>
      <c r="DB998" s="432"/>
      <c r="DC998" s="432"/>
      <c r="DD998" s="432"/>
      <c r="DE998" s="432"/>
      <c r="DF998" s="432"/>
      <c r="DG998" s="432"/>
      <c r="DH998" s="432"/>
      <c r="DI998" s="432"/>
      <c r="DJ998" s="432"/>
      <c r="DK998" s="432"/>
      <c r="DL998" s="432"/>
      <c r="DM998" s="432"/>
      <c r="DN998" s="432"/>
      <c r="DO998" s="432"/>
      <c r="DP998" s="432"/>
      <c r="DQ998" s="432"/>
      <c r="DR998" s="432"/>
      <c r="DS998" s="432"/>
      <c r="DT998" s="432"/>
      <c r="DU998" s="432"/>
      <c r="DV998" s="432"/>
      <c r="DW998" s="432"/>
      <c r="DX998" s="432"/>
      <c r="DY998" s="432"/>
      <c r="DZ998" s="432"/>
      <c r="EA998" s="432"/>
      <c r="EB998" s="432"/>
      <c r="EC998" s="432"/>
      <c r="ED998" s="432"/>
      <c r="EE998" s="432"/>
      <c r="EF998" s="432"/>
      <c r="EG998" s="432"/>
      <c r="EH998" s="432"/>
      <c r="EI998" s="432"/>
      <c r="EJ998" s="432"/>
      <c r="EK998" s="432"/>
      <c r="EL998" s="432"/>
      <c r="EM998" s="432"/>
      <c r="EN998" s="432"/>
      <c r="EO998" s="432"/>
      <c r="EP998" s="432"/>
      <c r="EQ998" s="432"/>
      <c r="ER998" s="432"/>
      <c r="ES998" s="432"/>
      <c r="ET998" s="432"/>
      <c r="EU998" s="432"/>
      <c r="EV998" s="432"/>
      <c r="EW998" s="432"/>
      <c r="EX998" s="432"/>
      <c r="EY998" s="432"/>
      <c r="EZ998" s="432"/>
      <c r="FA998" s="432"/>
      <c r="FB998" s="432"/>
      <c r="FC998" s="432"/>
      <c r="FD998" s="432"/>
      <c r="FE998" s="432"/>
      <c r="FF998" s="432"/>
      <c r="FG998" s="432"/>
      <c r="FH998" s="432"/>
      <c r="FI998" s="432"/>
      <c r="FJ998" s="432"/>
      <c r="FK998" s="432"/>
      <c r="FL998" s="432"/>
      <c r="FM998" s="432"/>
      <c r="FN998" s="432"/>
      <c r="FO998" s="432"/>
      <c r="FP998" s="432"/>
      <c r="FQ998" s="432"/>
      <c r="FR998" s="432"/>
      <c r="FS998" s="432"/>
      <c r="FT998" s="432"/>
      <c r="FU998" s="432"/>
      <c r="FV998" s="432"/>
      <c r="FW998" s="432"/>
      <c r="FX998" s="432"/>
      <c r="FY998" s="432"/>
      <c r="FZ998" s="432"/>
      <c r="GA998" s="432"/>
      <c r="GB998" s="432"/>
      <c r="GC998" s="432"/>
      <c r="GD998" s="432"/>
      <c r="GE998" s="432"/>
      <c r="GF998" s="432"/>
      <c r="GG998" s="432"/>
      <c r="GH998" s="432"/>
      <c r="GI998" s="432"/>
      <c r="GJ998" s="432"/>
      <c r="GK998" s="432"/>
      <c r="GL998" s="432"/>
      <c r="GM998" s="432"/>
      <c r="GN998" s="432"/>
      <c r="GO998" s="432"/>
      <c r="GP998" s="432"/>
      <c r="GQ998" s="432"/>
      <c r="GR998" s="432"/>
      <c r="GS998" s="432"/>
      <c r="GT998" s="432"/>
      <c r="GU998" s="432"/>
      <c r="GV998" s="432"/>
      <c r="GW998" s="432"/>
      <c r="GX998" s="432"/>
    </row>
    <row r="1000" spans="12:206" s="4" customFormat="1">
      <c r="L1000" s="37"/>
      <c r="Q1000" s="432"/>
      <c r="R1000" s="432"/>
      <c r="S1000" s="432"/>
      <c r="T1000" s="432"/>
      <c r="U1000" s="432"/>
      <c r="V1000" s="432"/>
      <c r="W1000" s="432"/>
      <c r="X1000" s="432"/>
      <c r="Y1000" s="432"/>
      <c r="Z1000" s="432"/>
      <c r="AA1000" s="432"/>
      <c r="AB1000" s="432"/>
      <c r="AC1000" s="432"/>
      <c r="AD1000" s="432"/>
      <c r="AE1000" s="432"/>
      <c r="AF1000" s="432"/>
      <c r="AG1000" s="432"/>
      <c r="AH1000" s="432"/>
      <c r="AI1000" s="432"/>
      <c r="AJ1000" s="432"/>
      <c r="AK1000" s="432"/>
      <c r="AL1000" s="432"/>
      <c r="AM1000" s="432"/>
      <c r="AN1000" s="432"/>
      <c r="AO1000" s="432"/>
      <c r="AP1000" s="432"/>
      <c r="AQ1000" s="432"/>
      <c r="AR1000" s="432"/>
      <c r="AS1000" s="432"/>
      <c r="AT1000" s="432"/>
      <c r="AU1000" s="432"/>
      <c r="AV1000" s="432"/>
      <c r="AW1000" s="432"/>
      <c r="AX1000" s="432"/>
      <c r="AY1000" s="432"/>
      <c r="AZ1000" s="432"/>
      <c r="BA1000" s="432"/>
      <c r="BB1000" s="432"/>
      <c r="BC1000" s="432"/>
      <c r="BD1000" s="432"/>
      <c r="BE1000" s="432"/>
      <c r="BF1000" s="432"/>
      <c r="BG1000" s="432"/>
      <c r="BH1000" s="432"/>
      <c r="BI1000" s="432"/>
      <c r="BJ1000" s="432"/>
      <c r="BK1000" s="432"/>
      <c r="BL1000" s="432"/>
      <c r="BM1000" s="432"/>
      <c r="BN1000" s="432"/>
      <c r="BO1000" s="432"/>
      <c r="BP1000" s="432"/>
      <c r="BQ1000" s="432"/>
      <c r="BR1000" s="432"/>
      <c r="BS1000" s="432"/>
      <c r="BT1000" s="432"/>
      <c r="BU1000" s="432"/>
      <c r="BV1000" s="432"/>
      <c r="BW1000" s="432"/>
      <c r="BX1000" s="432"/>
      <c r="BY1000" s="432"/>
      <c r="BZ1000" s="432"/>
      <c r="CA1000" s="432"/>
      <c r="CB1000" s="432"/>
      <c r="CC1000" s="432"/>
      <c r="CD1000" s="432"/>
      <c r="CE1000" s="432"/>
      <c r="CF1000" s="432"/>
      <c r="CG1000" s="432"/>
      <c r="CH1000" s="432"/>
      <c r="CI1000" s="432"/>
      <c r="CJ1000" s="432"/>
      <c r="CK1000" s="432"/>
      <c r="CL1000" s="432"/>
      <c r="CM1000" s="432"/>
      <c r="CN1000" s="432"/>
      <c r="CO1000" s="432"/>
      <c r="CP1000" s="432"/>
      <c r="CQ1000" s="432"/>
      <c r="CR1000" s="432"/>
      <c r="CS1000" s="432"/>
      <c r="CT1000" s="432"/>
      <c r="CU1000" s="432"/>
      <c r="CV1000" s="432"/>
      <c r="CW1000" s="432"/>
      <c r="CX1000" s="432"/>
      <c r="CY1000" s="432"/>
      <c r="CZ1000" s="432"/>
      <c r="DA1000" s="432"/>
      <c r="DB1000" s="432"/>
      <c r="DC1000" s="432"/>
      <c r="DD1000" s="432"/>
      <c r="DE1000" s="432"/>
      <c r="DF1000" s="432"/>
      <c r="DG1000" s="432"/>
      <c r="DH1000" s="432"/>
      <c r="DI1000" s="432"/>
      <c r="DJ1000" s="432"/>
      <c r="DK1000" s="432"/>
      <c r="DL1000" s="432"/>
      <c r="DM1000" s="432"/>
      <c r="DN1000" s="432"/>
      <c r="DO1000" s="432"/>
      <c r="DP1000" s="432"/>
      <c r="DQ1000" s="432"/>
      <c r="DR1000" s="432"/>
      <c r="DS1000" s="432"/>
      <c r="DT1000" s="432"/>
      <c r="DU1000" s="432"/>
      <c r="DV1000" s="432"/>
      <c r="DW1000" s="432"/>
      <c r="DX1000" s="432"/>
      <c r="DY1000" s="432"/>
      <c r="DZ1000" s="432"/>
      <c r="EA1000" s="432"/>
      <c r="EB1000" s="432"/>
      <c r="EC1000" s="432"/>
      <c r="ED1000" s="432"/>
      <c r="EE1000" s="432"/>
      <c r="EF1000" s="432"/>
      <c r="EG1000" s="432"/>
      <c r="EH1000" s="432"/>
      <c r="EI1000" s="432"/>
      <c r="EJ1000" s="432"/>
      <c r="EK1000" s="432"/>
      <c r="EL1000" s="432"/>
      <c r="EM1000" s="432"/>
      <c r="EN1000" s="432"/>
      <c r="EO1000" s="432"/>
      <c r="EP1000" s="432"/>
      <c r="EQ1000" s="432"/>
      <c r="ER1000" s="432"/>
      <c r="ES1000" s="432"/>
      <c r="ET1000" s="432"/>
      <c r="EU1000" s="432"/>
      <c r="EV1000" s="432"/>
      <c r="EW1000" s="432"/>
      <c r="EX1000" s="432"/>
      <c r="EY1000" s="432"/>
      <c r="EZ1000" s="432"/>
      <c r="FA1000" s="432"/>
      <c r="FB1000" s="432"/>
      <c r="FC1000" s="432"/>
      <c r="FD1000" s="432"/>
      <c r="FE1000" s="432"/>
      <c r="FF1000" s="432"/>
      <c r="FG1000" s="432"/>
      <c r="FH1000" s="432"/>
      <c r="FI1000" s="432"/>
      <c r="FJ1000" s="432"/>
      <c r="FK1000" s="432"/>
      <c r="FL1000" s="432"/>
      <c r="FM1000" s="432"/>
      <c r="FN1000" s="432"/>
      <c r="FO1000" s="432"/>
      <c r="FP1000" s="432"/>
      <c r="FQ1000" s="432"/>
      <c r="FR1000" s="432"/>
      <c r="FS1000" s="432"/>
      <c r="FT1000" s="432"/>
      <c r="FU1000" s="432"/>
      <c r="FV1000" s="432"/>
      <c r="FW1000" s="432"/>
      <c r="FX1000" s="432"/>
      <c r="FY1000" s="432"/>
      <c r="FZ1000" s="432"/>
      <c r="GA1000" s="432"/>
      <c r="GB1000" s="432"/>
      <c r="GC1000" s="432"/>
      <c r="GD1000" s="432"/>
      <c r="GE1000" s="432"/>
      <c r="GF1000" s="432"/>
      <c r="GG1000" s="432"/>
      <c r="GH1000" s="432"/>
      <c r="GI1000" s="432"/>
      <c r="GJ1000" s="432"/>
      <c r="GK1000" s="432"/>
      <c r="GL1000" s="432"/>
      <c r="GM1000" s="432"/>
      <c r="GN1000" s="432"/>
      <c r="GO1000" s="432"/>
      <c r="GP1000" s="432"/>
      <c r="GQ1000" s="432"/>
      <c r="GR1000" s="432"/>
      <c r="GS1000" s="432"/>
      <c r="GT1000" s="432"/>
      <c r="GU1000" s="432"/>
      <c r="GV1000" s="432"/>
      <c r="GW1000" s="432"/>
      <c r="GX1000" s="432"/>
    </row>
    <row r="1001" spans="12:206" s="4" customFormat="1">
      <c r="L1001" s="37"/>
      <c r="Q1001" s="432"/>
      <c r="R1001" s="432"/>
      <c r="S1001" s="432"/>
      <c r="T1001" s="432"/>
      <c r="U1001" s="432"/>
      <c r="V1001" s="432"/>
      <c r="W1001" s="432"/>
      <c r="X1001" s="432"/>
      <c r="Y1001" s="432"/>
      <c r="Z1001" s="432"/>
      <c r="AA1001" s="432"/>
      <c r="AB1001" s="432"/>
      <c r="AC1001" s="432"/>
      <c r="AD1001" s="432"/>
      <c r="AE1001" s="432"/>
      <c r="AF1001" s="432"/>
      <c r="AG1001" s="432"/>
      <c r="AH1001" s="432"/>
      <c r="AI1001" s="432"/>
      <c r="AJ1001" s="432"/>
      <c r="AK1001" s="432"/>
      <c r="AL1001" s="432"/>
      <c r="AM1001" s="432"/>
      <c r="AN1001" s="432"/>
      <c r="AO1001" s="432"/>
      <c r="AP1001" s="432"/>
      <c r="AQ1001" s="432"/>
      <c r="AR1001" s="432"/>
      <c r="AS1001" s="432"/>
      <c r="AT1001" s="432"/>
      <c r="AU1001" s="432"/>
      <c r="AV1001" s="432"/>
      <c r="AW1001" s="432"/>
      <c r="AX1001" s="432"/>
      <c r="AY1001" s="432"/>
      <c r="AZ1001" s="432"/>
      <c r="BA1001" s="432"/>
      <c r="BB1001" s="432"/>
      <c r="BC1001" s="432"/>
      <c r="BD1001" s="432"/>
      <c r="BE1001" s="432"/>
      <c r="BF1001" s="432"/>
      <c r="BG1001" s="432"/>
      <c r="BH1001" s="432"/>
      <c r="BI1001" s="432"/>
      <c r="BJ1001" s="432"/>
      <c r="BK1001" s="432"/>
      <c r="BL1001" s="432"/>
      <c r="BM1001" s="432"/>
      <c r="BN1001" s="432"/>
      <c r="BO1001" s="432"/>
      <c r="BP1001" s="432"/>
      <c r="BQ1001" s="432"/>
      <c r="BR1001" s="432"/>
      <c r="BS1001" s="432"/>
      <c r="BT1001" s="432"/>
      <c r="BU1001" s="432"/>
      <c r="BV1001" s="432"/>
      <c r="BW1001" s="432"/>
      <c r="BX1001" s="432"/>
      <c r="BY1001" s="432"/>
      <c r="BZ1001" s="432"/>
      <c r="CA1001" s="432"/>
      <c r="CB1001" s="432"/>
      <c r="CC1001" s="432"/>
      <c r="CD1001" s="432"/>
      <c r="CE1001" s="432"/>
      <c r="CF1001" s="432"/>
      <c r="CG1001" s="432"/>
      <c r="CH1001" s="432"/>
      <c r="CI1001" s="432"/>
      <c r="CJ1001" s="432"/>
      <c r="CK1001" s="432"/>
      <c r="CL1001" s="432"/>
      <c r="CM1001" s="432"/>
      <c r="CN1001" s="432"/>
      <c r="CO1001" s="432"/>
      <c r="CP1001" s="432"/>
      <c r="CQ1001" s="432"/>
      <c r="CR1001" s="432"/>
      <c r="CS1001" s="432"/>
      <c r="CT1001" s="432"/>
      <c r="CU1001" s="432"/>
      <c r="CV1001" s="432"/>
      <c r="CW1001" s="432"/>
      <c r="CX1001" s="432"/>
      <c r="CY1001" s="432"/>
      <c r="CZ1001" s="432"/>
      <c r="DA1001" s="432"/>
      <c r="DB1001" s="432"/>
      <c r="DC1001" s="432"/>
      <c r="DD1001" s="432"/>
      <c r="DE1001" s="432"/>
      <c r="DF1001" s="432"/>
      <c r="DG1001" s="432"/>
      <c r="DH1001" s="432"/>
      <c r="DI1001" s="432"/>
      <c r="DJ1001" s="432"/>
      <c r="DK1001" s="432"/>
      <c r="DL1001" s="432"/>
      <c r="DM1001" s="432"/>
      <c r="DN1001" s="432"/>
      <c r="DO1001" s="432"/>
      <c r="DP1001" s="432"/>
      <c r="DQ1001" s="432"/>
      <c r="DR1001" s="432"/>
      <c r="DS1001" s="432"/>
      <c r="DT1001" s="432"/>
      <c r="DU1001" s="432"/>
      <c r="DV1001" s="432"/>
      <c r="DW1001" s="432"/>
      <c r="DX1001" s="432"/>
      <c r="DY1001" s="432"/>
      <c r="DZ1001" s="432"/>
      <c r="EA1001" s="432"/>
      <c r="EB1001" s="432"/>
      <c r="EC1001" s="432"/>
      <c r="ED1001" s="432"/>
      <c r="EE1001" s="432"/>
      <c r="EF1001" s="432"/>
      <c r="EG1001" s="432"/>
      <c r="EH1001" s="432"/>
      <c r="EI1001" s="432"/>
      <c r="EJ1001" s="432"/>
      <c r="EK1001" s="432"/>
      <c r="EL1001" s="432"/>
      <c r="EM1001" s="432"/>
      <c r="EN1001" s="432"/>
      <c r="EO1001" s="432"/>
      <c r="EP1001" s="432"/>
      <c r="EQ1001" s="432"/>
      <c r="ER1001" s="432"/>
      <c r="ES1001" s="432"/>
      <c r="ET1001" s="432"/>
      <c r="EU1001" s="432"/>
      <c r="EV1001" s="432"/>
      <c r="EW1001" s="432"/>
      <c r="EX1001" s="432"/>
      <c r="EY1001" s="432"/>
      <c r="EZ1001" s="432"/>
      <c r="FA1001" s="432"/>
      <c r="FB1001" s="432"/>
      <c r="FC1001" s="432"/>
      <c r="FD1001" s="432"/>
      <c r="FE1001" s="432"/>
      <c r="FF1001" s="432"/>
      <c r="FG1001" s="432"/>
      <c r="FH1001" s="432"/>
      <c r="FI1001" s="432"/>
      <c r="FJ1001" s="432"/>
      <c r="FK1001" s="432"/>
      <c r="FL1001" s="432"/>
      <c r="FM1001" s="432"/>
      <c r="FN1001" s="432"/>
      <c r="FO1001" s="432"/>
      <c r="FP1001" s="432"/>
      <c r="FQ1001" s="432"/>
      <c r="FR1001" s="432"/>
      <c r="FS1001" s="432"/>
      <c r="FT1001" s="432"/>
      <c r="FU1001" s="432"/>
      <c r="FV1001" s="432"/>
      <c r="FW1001" s="432"/>
      <c r="FX1001" s="432"/>
      <c r="FY1001" s="432"/>
      <c r="FZ1001" s="432"/>
      <c r="GA1001" s="432"/>
      <c r="GB1001" s="432"/>
      <c r="GC1001" s="432"/>
      <c r="GD1001" s="432"/>
      <c r="GE1001" s="432"/>
      <c r="GF1001" s="432"/>
      <c r="GG1001" s="432"/>
      <c r="GH1001" s="432"/>
      <c r="GI1001" s="432"/>
      <c r="GJ1001" s="432"/>
      <c r="GK1001" s="432"/>
      <c r="GL1001" s="432"/>
      <c r="GM1001" s="432"/>
      <c r="GN1001" s="432"/>
      <c r="GO1001" s="432"/>
      <c r="GP1001" s="432"/>
      <c r="GQ1001" s="432"/>
      <c r="GR1001" s="432"/>
      <c r="GS1001" s="432"/>
      <c r="GT1001" s="432"/>
      <c r="GU1001" s="432"/>
      <c r="GV1001" s="432"/>
      <c r="GW1001" s="432"/>
      <c r="GX1001" s="432"/>
    </row>
    <row r="1003" spans="12:206" s="4" customFormat="1">
      <c r="L1003" s="37"/>
      <c r="Q1003" s="432"/>
      <c r="R1003" s="432"/>
      <c r="S1003" s="432"/>
      <c r="T1003" s="432"/>
      <c r="U1003" s="432"/>
      <c r="V1003" s="432"/>
      <c r="W1003" s="432"/>
      <c r="X1003" s="432"/>
      <c r="Y1003" s="432"/>
      <c r="Z1003" s="432"/>
      <c r="AA1003" s="432"/>
      <c r="AB1003" s="432"/>
      <c r="AC1003" s="432"/>
      <c r="AD1003" s="432"/>
      <c r="AE1003" s="432"/>
      <c r="AF1003" s="432"/>
      <c r="AG1003" s="432"/>
      <c r="AH1003" s="432"/>
      <c r="AI1003" s="432"/>
      <c r="AJ1003" s="432"/>
      <c r="AK1003" s="432"/>
      <c r="AL1003" s="432"/>
      <c r="AM1003" s="432"/>
      <c r="AN1003" s="432"/>
      <c r="AO1003" s="432"/>
      <c r="AP1003" s="432"/>
      <c r="AQ1003" s="432"/>
      <c r="AR1003" s="432"/>
      <c r="AS1003" s="432"/>
      <c r="AT1003" s="432"/>
      <c r="AU1003" s="432"/>
      <c r="AV1003" s="432"/>
      <c r="AW1003" s="432"/>
      <c r="AX1003" s="432"/>
      <c r="AY1003" s="432"/>
      <c r="AZ1003" s="432"/>
      <c r="BA1003" s="432"/>
      <c r="BB1003" s="432"/>
      <c r="BC1003" s="432"/>
      <c r="BD1003" s="432"/>
      <c r="BE1003" s="432"/>
      <c r="BF1003" s="432"/>
      <c r="BG1003" s="432"/>
      <c r="BH1003" s="432"/>
      <c r="BI1003" s="432"/>
      <c r="BJ1003" s="432"/>
      <c r="BK1003" s="432"/>
      <c r="BL1003" s="432"/>
      <c r="BM1003" s="432"/>
      <c r="BN1003" s="432"/>
      <c r="BO1003" s="432"/>
      <c r="BP1003" s="432"/>
      <c r="BQ1003" s="432"/>
      <c r="BR1003" s="432"/>
      <c r="BS1003" s="432"/>
      <c r="BT1003" s="432"/>
      <c r="BU1003" s="432"/>
      <c r="BV1003" s="432"/>
      <c r="BW1003" s="432"/>
      <c r="BX1003" s="432"/>
      <c r="BY1003" s="432"/>
      <c r="BZ1003" s="432"/>
      <c r="CA1003" s="432"/>
      <c r="CB1003" s="432"/>
      <c r="CC1003" s="432"/>
      <c r="CD1003" s="432"/>
      <c r="CE1003" s="432"/>
      <c r="CF1003" s="432"/>
      <c r="CG1003" s="432"/>
      <c r="CH1003" s="432"/>
      <c r="CI1003" s="432"/>
      <c r="CJ1003" s="432"/>
      <c r="CK1003" s="432"/>
      <c r="CL1003" s="432"/>
      <c r="CM1003" s="432"/>
      <c r="CN1003" s="432"/>
      <c r="CO1003" s="432"/>
      <c r="CP1003" s="432"/>
      <c r="CQ1003" s="432"/>
      <c r="CR1003" s="432"/>
      <c r="CS1003" s="432"/>
      <c r="CT1003" s="432"/>
      <c r="CU1003" s="432"/>
      <c r="CV1003" s="432"/>
      <c r="CW1003" s="432"/>
      <c r="CX1003" s="432"/>
      <c r="CY1003" s="432"/>
      <c r="CZ1003" s="432"/>
      <c r="DA1003" s="432"/>
      <c r="DB1003" s="432"/>
      <c r="DC1003" s="432"/>
      <c r="DD1003" s="432"/>
      <c r="DE1003" s="432"/>
      <c r="DF1003" s="432"/>
      <c r="DG1003" s="432"/>
      <c r="DH1003" s="432"/>
      <c r="DI1003" s="432"/>
      <c r="DJ1003" s="432"/>
      <c r="DK1003" s="432"/>
      <c r="DL1003" s="432"/>
      <c r="DM1003" s="432"/>
      <c r="DN1003" s="432"/>
      <c r="DO1003" s="432"/>
      <c r="DP1003" s="432"/>
      <c r="DQ1003" s="432"/>
      <c r="DR1003" s="432"/>
      <c r="DS1003" s="432"/>
      <c r="DT1003" s="432"/>
      <c r="DU1003" s="432"/>
      <c r="DV1003" s="432"/>
      <c r="DW1003" s="432"/>
      <c r="DX1003" s="432"/>
      <c r="DY1003" s="432"/>
      <c r="DZ1003" s="432"/>
      <c r="EA1003" s="432"/>
      <c r="EB1003" s="432"/>
      <c r="EC1003" s="432"/>
      <c r="ED1003" s="432"/>
      <c r="EE1003" s="432"/>
      <c r="EF1003" s="432"/>
      <c r="EG1003" s="432"/>
      <c r="EH1003" s="432"/>
      <c r="EI1003" s="432"/>
      <c r="EJ1003" s="432"/>
      <c r="EK1003" s="432"/>
      <c r="EL1003" s="432"/>
      <c r="EM1003" s="432"/>
      <c r="EN1003" s="432"/>
      <c r="EO1003" s="432"/>
      <c r="EP1003" s="432"/>
      <c r="EQ1003" s="432"/>
      <c r="ER1003" s="432"/>
      <c r="ES1003" s="432"/>
      <c r="ET1003" s="432"/>
      <c r="EU1003" s="432"/>
      <c r="EV1003" s="432"/>
      <c r="EW1003" s="432"/>
      <c r="EX1003" s="432"/>
      <c r="EY1003" s="432"/>
      <c r="EZ1003" s="432"/>
      <c r="FA1003" s="432"/>
      <c r="FB1003" s="432"/>
      <c r="FC1003" s="432"/>
      <c r="FD1003" s="432"/>
      <c r="FE1003" s="432"/>
      <c r="FF1003" s="432"/>
      <c r="FG1003" s="432"/>
      <c r="FH1003" s="432"/>
      <c r="FI1003" s="432"/>
      <c r="FJ1003" s="432"/>
      <c r="FK1003" s="432"/>
      <c r="FL1003" s="432"/>
      <c r="FM1003" s="432"/>
      <c r="FN1003" s="432"/>
      <c r="FO1003" s="432"/>
      <c r="FP1003" s="432"/>
      <c r="FQ1003" s="432"/>
      <c r="FR1003" s="432"/>
      <c r="FS1003" s="432"/>
      <c r="FT1003" s="432"/>
      <c r="FU1003" s="432"/>
      <c r="FV1003" s="432"/>
      <c r="FW1003" s="432"/>
      <c r="FX1003" s="432"/>
      <c r="FY1003" s="432"/>
      <c r="FZ1003" s="432"/>
      <c r="GA1003" s="432"/>
      <c r="GB1003" s="432"/>
      <c r="GC1003" s="432"/>
      <c r="GD1003" s="432"/>
      <c r="GE1003" s="432"/>
      <c r="GF1003" s="432"/>
      <c r="GG1003" s="432"/>
      <c r="GH1003" s="432"/>
      <c r="GI1003" s="432"/>
      <c r="GJ1003" s="432"/>
      <c r="GK1003" s="432"/>
      <c r="GL1003" s="432"/>
      <c r="GM1003" s="432"/>
      <c r="GN1003" s="432"/>
      <c r="GO1003" s="432"/>
      <c r="GP1003" s="432"/>
      <c r="GQ1003" s="432"/>
      <c r="GR1003" s="432"/>
      <c r="GS1003" s="432"/>
      <c r="GT1003" s="432"/>
      <c r="GU1003" s="432"/>
      <c r="GV1003" s="432"/>
      <c r="GW1003" s="432"/>
      <c r="GX1003" s="432"/>
    </row>
    <row r="1005" spans="12:206" s="4" customFormat="1">
      <c r="L1005" s="37"/>
      <c r="Q1005" s="432"/>
      <c r="R1005" s="432"/>
      <c r="S1005" s="432"/>
      <c r="T1005" s="432"/>
      <c r="U1005" s="432"/>
      <c r="V1005" s="432"/>
      <c r="W1005" s="432"/>
      <c r="X1005" s="432"/>
      <c r="Y1005" s="432"/>
      <c r="Z1005" s="432"/>
      <c r="AA1005" s="432"/>
      <c r="AB1005" s="432"/>
      <c r="AC1005" s="432"/>
      <c r="AD1005" s="432"/>
      <c r="AE1005" s="432"/>
      <c r="AF1005" s="432"/>
      <c r="AG1005" s="432"/>
      <c r="AH1005" s="432"/>
      <c r="AI1005" s="432"/>
      <c r="AJ1005" s="432"/>
      <c r="AK1005" s="432"/>
      <c r="AL1005" s="432"/>
      <c r="AM1005" s="432"/>
      <c r="AN1005" s="432"/>
      <c r="AO1005" s="432"/>
      <c r="AP1005" s="432"/>
      <c r="AQ1005" s="432"/>
      <c r="AR1005" s="432"/>
      <c r="AS1005" s="432"/>
      <c r="AT1005" s="432"/>
      <c r="AU1005" s="432"/>
      <c r="AV1005" s="432"/>
      <c r="AW1005" s="432"/>
      <c r="AX1005" s="432"/>
      <c r="AY1005" s="432"/>
      <c r="AZ1005" s="432"/>
      <c r="BA1005" s="432"/>
      <c r="BB1005" s="432"/>
      <c r="BC1005" s="432"/>
      <c r="BD1005" s="432"/>
      <c r="BE1005" s="432"/>
      <c r="BF1005" s="432"/>
      <c r="BG1005" s="432"/>
      <c r="BH1005" s="432"/>
      <c r="BI1005" s="432"/>
      <c r="BJ1005" s="432"/>
      <c r="BK1005" s="432"/>
      <c r="BL1005" s="432"/>
      <c r="BM1005" s="432"/>
      <c r="BN1005" s="432"/>
      <c r="BO1005" s="432"/>
      <c r="BP1005" s="432"/>
      <c r="BQ1005" s="432"/>
      <c r="BR1005" s="432"/>
      <c r="BS1005" s="432"/>
      <c r="BT1005" s="432"/>
      <c r="BU1005" s="432"/>
      <c r="BV1005" s="432"/>
      <c r="BW1005" s="432"/>
      <c r="BX1005" s="432"/>
      <c r="BY1005" s="432"/>
      <c r="BZ1005" s="432"/>
      <c r="CA1005" s="432"/>
      <c r="CB1005" s="432"/>
      <c r="CC1005" s="432"/>
      <c r="CD1005" s="432"/>
      <c r="CE1005" s="432"/>
      <c r="CF1005" s="432"/>
      <c r="CG1005" s="432"/>
      <c r="CH1005" s="432"/>
      <c r="CI1005" s="432"/>
      <c r="CJ1005" s="432"/>
      <c r="CK1005" s="432"/>
      <c r="CL1005" s="432"/>
      <c r="CM1005" s="432"/>
      <c r="CN1005" s="432"/>
      <c r="CO1005" s="432"/>
      <c r="CP1005" s="432"/>
      <c r="CQ1005" s="432"/>
      <c r="CR1005" s="432"/>
      <c r="CS1005" s="432"/>
      <c r="CT1005" s="432"/>
      <c r="CU1005" s="432"/>
      <c r="CV1005" s="432"/>
      <c r="CW1005" s="432"/>
      <c r="CX1005" s="432"/>
      <c r="CY1005" s="432"/>
      <c r="CZ1005" s="432"/>
      <c r="DA1005" s="432"/>
      <c r="DB1005" s="432"/>
      <c r="DC1005" s="432"/>
      <c r="DD1005" s="432"/>
      <c r="DE1005" s="432"/>
      <c r="DF1005" s="432"/>
      <c r="DG1005" s="432"/>
      <c r="DH1005" s="432"/>
      <c r="DI1005" s="432"/>
      <c r="DJ1005" s="432"/>
      <c r="DK1005" s="432"/>
      <c r="DL1005" s="432"/>
      <c r="DM1005" s="432"/>
      <c r="DN1005" s="432"/>
      <c r="DO1005" s="432"/>
      <c r="DP1005" s="432"/>
      <c r="DQ1005" s="432"/>
      <c r="DR1005" s="432"/>
      <c r="DS1005" s="432"/>
      <c r="DT1005" s="432"/>
      <c r="DU1005" s="432"/>
      <c r="DV1005" s="432"/>
      <c r="DW1005" s="432"/>
      <c r="DX1005" s="432"/>
      <c r="DY1005" s="432"/>
      <c r="DZ1005" s="432"/>
      <c r="EA1005" s="432"/>
      <c r="EB1005" s="432"/>
      <c r="EC1005" s="432"/>
      <c r="ED1005" s="432"/>
      <c r="EE1005" s="432"/>
      <c r="EF1005" s="432"/>
      <c r="EG1005" s="432"/>
      <c r="EH1005" s="432"/>
      <c r="EI1005" s="432"/>
      <c r="EJ1005" s="432"/>
      <c r="EK1005" s="432"/>
      <c r="EL1005" s="432"/>
      <c r="EM1005" s="432"/>
      <c r="EN1005" s="432"/>
      <c r="EO1005" s="432"/>
      <c r="EP1005" s="432"/>
      <c r="EQ1005" s="432"/>
      <c r="ER1005" s="432"/>
      <c r="ES1005" s="432"/>
      <c r="ET1005" s="432"/>
      <c r="EU1005" s="432"/>
      <c r="EV1005" s="432"/>
      <c r="EW1005" s="432"/>
      <c r="EX1005" s="432"/>
      <c r="EY1005" s="432"/>
      <c r="EZ1005" s="432"/>
      <c r="FA1005" s="432"/>
      <c r="FB1005" s="432"/>
      <c r="FC1005" s="432"/>
      <c r="FD1005" s="432"/>
      <c r="FE1005" s="432"/>
      <c r="FF1005" s="432"/>
      <c r="FG1005" s="432"/>
      <c r="FH1005" s="432"/>
      <c r="FI1005" s="432"/>
      <c r="FJ1005" s="432"/>
      <c r="FK1005" s="432"/>
      <c r="FL1005" s="432"/>
      <c r="FM1005" s="432"/>
      <c r="FN1005" s="432"/>
      <c r="FO1005" s="432"/>
      <c r="FP1005" s="432"/>
      <c r="FQ1005" s="432"/>
      <c r="FR1005" s="432"/>
      <c r="FS1005" s="432"/>
      <c r="FT1005" s="432"/>
      <c r="FU1005" s="432"/>
      <c r="FV1005" s="432"/>
      <c r="FW1005" s="432"/>
      <c r="FX1005" s="432"/>
      <c r="FY1005" s="432"/>
      <c r="FZ1005" s="432"/>
      <c r="GA1005" s="432"/>
      <c r="GB1005" s="432"/>
      <c r="GC1005" s="432"/>
      <c r="GD1005" s="432"/>
      <c r="GE1005" s="432"/>
      <c r="GF1005" s="432"/>
      <c r="GG1005" s="432"/>
      <c r="GH1005" s="432"/>
      <c r="GI1005" s="432"/>
      <c r="GJ1005" s="432"/>
      <c r="GK1005" s="432"/>
      <c r="GL1005" s="432"/>
      <c r="GM1005" s="432"/>
      <c r="GN1005" s="432"/>
      <c r="GO1005" s="432"/>
      <c r="GP1005" s="432"/>
      <c r="GQ1005" s="432"/>
      <c r="GR1005" s="432"/>
      <c r="GS1005" s="432"/>
      <c r="GT1005" s="432"/>
      <c r="GU1005" s="432"/>
      <c r="GV1005" s="432"/>
      <c r="GW1005" s="432"/>
      <c r="GX1005" s="432"/>
    </row>
    <row r="1007" spans="12:206" s="4" customFormat="1">
      <c r="L1007" s="37"/>
      <c r="Q1007" s="432"/>
      <c r="R1007" s="432"/>
      <c r="S1007" s="432"/>
      <c r="T1007" s="432"/>
      <c r="U1007" s="432"/>
      <c r="V1007" s="432"/>
      <c r="W1007" s="432"/>
      <c r="X1007" s="432"/>
      <c r="Y1007" s="432"/>
      <c r="Z1007" s="432"/>
      <c r="AA1007" s="432"/>
      <c r="AB1007" s="432"/>
      <c r="AC1007" s="432"/>
      <c r="AD1007" s="432"/>
      <c r="AE1007" s="432"/>
      <c r="AF1007" s="432"/>
      <c r="AG1007" s="432"/>
      <c r="AH1007" s="432"/>
      <c r="AI1007" s="432"/>
      <c r="AJ1007" s="432"/>
      <c r="AK1007" s="432"/>
      <c r="AL1007" s="432"/>
      <c r="AM1007" s="432"/>
      <c r="AN1007" s="432"/>
      <c r="AO1007" s="432"/>
      <c r="AP1007" s="432"/>
      <c r="AQ1007" s="432"/>
      <c r="AR1007" s="432"/>
      <c r="AS1007" s="432"/>
      <c r="AT1007" s="432"/>
      <c r="AU1007" s="432"/>
      <c r="AV1007" s="432"/>
      <c r="AW1007" s="432"/>
      <c r="AX1007" s="432"/>
      <c r="AY1007" s="432"/>
      <c r="AZ1007" s="432"/>
      <c r="BA1007" s="432"/>
      <c r="BB1007" s="432"/>
      <c r="BC1007" s="432"/>
      <c r="BD1007" s="432"/>
      <c r="BE1007" s="432"/>
      <c r="BF1007" s="432"/>
      <c r="BG1007" s="432"/>
      <c r="BH1007" s="432"/>
      <c r="BI1007" s="432"/>
      <c r="BJ1007" s="432"/>
      <c r="BK1007" s="432"/>
      <c r="BL1007" s="432"/>
      <c r="BM1007" s="432"/>
      <c r="BN1007" s="432"/>
      <c r="BO1007" s="432"/>
      <c r="BP1007" s="432"/>
      <c r="BQ1007" s="432"/>
      <c r="BR1007" s="432"/>
      <c r="BS1007" s="432"/>
      <c r="BT1007" s="432"/>
      <c r="BU1007" s="432"/>
      <c r="BV1007" s="432"/>
      <c r="BW1007" s="432"/>
      <c r="BX1007" s="432"/>
      <c r="BY1007" s="432"/>
      <c r="BZ1007" s="432"/>
      <c r="CA1007" s="432"/>
      <c r="CB1007" s="432"/>
      <c r="CC1007" s="432"/>
      <c r="CD1007" s="432"/>
      <c r="CE1007" s="432"/>
      <c r="CF1007" s="432"/>
      <c r="CG1007" s="432"/>
      <c r="CH1007" s="432"/>
      <c r="CI1007" s="432"/>
      <c r="CJ1007" s="432"/>
      <c r="CK1007" s="432"/>
      <c r="CL1007" s="432"/>
      <c r="CM1007" s="432"/>
      <c r="CN1007" s="432"/>
      <c r="CO1007" s="432"/>
      <c r="CP1007" s="432"/>
      <c r="CQ1007" s="432"/>
      <c r="CR1007" s="432"/>
      <c r="CS1007" s="432"/>
      <c r="CT1007" s="432"/>
      <c r="CU1007" s="432"/>
      <c r="CV1007" s="432"/>
      <c r="CW1007" s="432"/>
      <c r="CX1007" s="432"/>
      <c r="CY1007" s="432"/>
      <c r="CZ1007" s="432"/>
      <c r="DA1007" s="432"/>
      <c r="DB1007" s="432"/>
      <c r="DC1007" s="432"/>
      <c r="DD1007" s="432"/>
      <c r="DE1007" s="432"/>
      <c r="DF1007" s="432"/>
      <c r="DG1007" s="432"/>
      <c r="DH1007" s="432"/>
      <c r="DI1007" s="432"/>
      <c r="DJ1007" s="432"/>
      <c r="DK1007" s="432"/>
      <c r="DL1007" s="432"/>
      <c r="DM1007" s="432"/>
      <c r="DN1007" s="432"/>
      <c r="DO1007" s="432"/>
      <c r="DP1007" s="432"/>
      <c r="DQ1007" s="432"/>
      <c r="DR1007" s="432"/>
      <c r="DS1007" s="432"/>
      <c r="DT1007" s="432"/>
      <c r="DU1007" s="432"/>
      <c r="DV1007" s="432"/>
      <c r="DW1007" s="432"/>
      <c r="DX1007" s="432"/>
      <c r="DY1007" s="432"/>
      <c r="DZ1007" s="432"/>
      <c r="EA1007" s="432"/>
      <c r="EB1007" s="432"/>
      <c r="EC1007" s="432"/>
      <c r="ED1007" s="432"/>
      <c r="EE1007" s="432"/>
      <c r="EF1007" s="432"/>
      <c r="EG1007" s="432"/>
      <c r="EH1007" s="432"/>
      <c r="EI1007" s="432"/>
      <c r="EJ1007" s="432"/>
      <c r="EK1007" s="432"/>
      <c r="EL1007" s="432"/>
      <c r="EM1007" s="432"/>
      <c r="EN1007" s="432"/>
      <c r="EO1007" s="432"/>
      <c r="EP1007" s="432"/>
      <c r="EQ1007" s="432"/>
      <c r="ER1007" s="432"/>
      <c r="ES1007" s="432"/>
      <c r="ET1007" s="432"/>
      <c r="EU1007" s="432"/>
      <c r="EV1007" s="432"/>
      <c r="EW1007" s="432"/>
      <c r="EX1007" s="432"/>
      <c r="EY1007" s="432"/>
      <c r="EZ1007" s="432"/>
      <c r="FA1007" s="432"/>
      <c r="FB1007" s="432"/>
      <c r="FC1007" s="432"/>
      <c r="FD1007" s="432"/>
      <c r="FE1007" s="432"/>
      <c r="FF1007" s="432"/>
      <c r="FG1007" s="432"/>
      <c r="FH1007" s="432"/>
      <c r="FI1007" s="432"/>
      <c r="FJ1007" s="432"/>
      <c r="FK1007" s="432"/>
      <c r="FL1007" s="432"/>
      <c r="FM1007" s="432"/>
      <c r="FN1007" s="432"/>
      <c r="FO1007" s="432"/>
      <c r="FP1007" s="432"/>
      <c r="FQ1007" s="432"/>
      <c r="FR1007" s="432"/>
      <c r="FS1007" s="432"/>
      <c r="FT1007" s="432"/>
      <c r="FU1007" s="432"/>
      <c r="FV1007" s="432"/>
      <c r="FW1007" s="432"/>
      <c r="FX1007" s="432"/>
      <c r="FY1007" s="432"/>
      <c r="FZ1007" s="432"/>
      <c r="GA1007" s="432"/>
      <c r="GB1007" s="432"/>
      <c r="GC1007" s="432"/>
      <c r="GD1007" s="432"/>
      <c r="GE1007" s="432"/>
      <c r="GF1007" s="432"/>
      <c r="GG1007" s="432"/>
      <c r="GH1007" s="432"/>
      <c r="GI1007" s="432"/>
      <c r="GJ1007" s="432"/>
      <c r="GK1007" s="432"/>
      <c r="GL1007" s="432"/>
      <c r="GM1007" s="432"/>
      <c r="GN1007" s="432"/>
      <c r="GO1007" s="432"/>
      <c r="GP1007" s="432"/>
      <c r="GQ1007" s="432"/>
      <c r="GR1007" s="432"/>
      <c r="GS1007" s="432"/>
      <c r="GT1007" s="432"/>
      <c r="GU1007" s="432"/>
      <c r="GV1007" s="432"/>
      <c r="GW1007" s="432"/>
      <c r="GX1007" s="432"/>
    </row>
    <row r="1009" spans="12:206" s="4" customFormat="1">
      <c r="L1009" s="37"/>
      <c r="Q1009" s="432"/>
      <c r="R1009" s="432"/>
      <c r="S1009" s="432"/>
      <c r="T1009" s="432"/>
      <c r="U1009" s="432"/>
      <c r="V1009" s="432"/>
      <c r="W1009" s="432"/>
      <c r="X1009" s="432"/>
      <c r="Y1009" s="432"/>
      <c r="Z1009" s="432"/>
      <c r="AA1009" s="432"/>
      <c r="AB1009" s="432"/>
      <c r="AC1009" s="432"/>
      <c r="AD1009" s="432"/>
      <c r="AE1009" s="432"/>
      <c r="AF1009" s="432"/>
      <c r="AG1009" s="432"/>
      <c r="AH1009" s="432"/>
      <c r="AI1009" s="432"/>
      <c r="AJ1009" s="432"/>
      <c r="AK1009" s="432"/>
      <c r="AL1009" s="432"/>
      <c r="AM1009" s="432"/>
      <c r="AN1009" s="432"/>
      <c r="AO1009" s="432"/>
      <c r="AP1009" s="432"/>
      <c r="AQ1009" s="432"/>
      <c r="AR1009" s="432"/>
      <c r="AS1009" s="432"/>
      <c r="AT1009" s="432"/>
      <c r="AU1009" s="432"/>
      <c r="AV1009" s="432"/>
      <c r="AW1009" s="432"/>
      <c r="AX1009" s="432"/>
      <c r="AY1009" s="432"/>
      <c r="AZ1009" s="432"/>
      <c r="BA1009" s="432"/>
      <c r="BB1009" s="432"/>
      <c r="BC1009" s="432"/>
      <c r="BD1009" s="432"/>
      <c r="BE1009" s="432"/>
      <c r="BF1009" s="432"/>
      <c r="BG1009" s="432"/>
      <c r="BH1009" s="432"/>
      <c r="BI1009" s="432"/>
      <c r="BJ1009" s="432"/>
      <c r="BK1009" s="432"/>
      <c r="BL1009" s="432"/>
      <c r="BM1009" s="432"/>
      <c r="BN1009" s="432"/>
      <c r="BO1009" s="432"/>
      <c r="BP1009" s="432"/>
      <c r="BQ1009" s="432"/>
      <c r="BR1009" s="432"/>
      <c r="BS1009" s="432"/>
      <c r="BT1009" s="432"/>
      <c r="BU1009" s="432"/>
      <c r="BV1009" s="432"/>
      <c r="BW1009" s="432"/>
      <c r="BX1009" s="432"/>
      <c r="BY1009" s="432"/>
      <c r="BZ1009" s="432"/>
      <c r="CA1009" s="432"/>
      <c r="CB1009" s="432"/>
      <c r="CC1009" s="432"/>
      <c r="CD1009" s="432"/>
      <c r="CE1009" s="432"/>
      <c r="CF1009" s="432"/>
      <c r="CG1009" s="432"/>
      <c r="CH1009" s="432"/>
      <c r="CI1009" s="432"/>
      <c r="CJ1009" s="432"/>
      <c r="CK1009" s="432"/>
      <c r="CL1009" s="432"/>
      <c r="CM1009" s="432"/>
      <c r="CN1009" s="432"/>
      <c r="CO1009" s="432"/>
      <c r="CP1009" s="432"/>
      <c r="CQ1009" s="432"/>
      <c r="CR1009" s="432"/>
      <c r="CS1009" s="432"/>
      <c r="CT1009" s="432"/>
      <c r="CU1009" s="432"/>
      <c r="CV1009" s="432"/>
      <c r="CW1009" s="432"/>
      <c r="CX1009" s="432"/>
      <c r="CY1009" s="432"/>
      <c r="CZ1009" s="432"/>
      <c r="DA1009" s="432"/>
      <c r="DB1009" s="432"/>
      <c r="DC1009" s="432"/>
      <c r="DD1009" s="432"/>
      <c r="DE1009" s="432"/>
      <c r="DF1009" s="432"/>
      <c r="DG1009" s="432"/>
      <c r="DH1009" s="432"/>
      <c r="DI1009" s="432"/>
      <c r="DJ1009" s="432"/>
      <c r="DK1009" s="432"/>
      <c r="DL1009" s="432"/>
      <c r="DM1009" s="432"/>
      <c r="DN1009" s="432"/>
      <c r="DO1009" s="432"/>
      <c r="DP1009" s="432"/>
      <c r="DQ1009" s="432"/>
      <c r="DR1009" s="432"/>
      <c r="DS1009" s="432"/>
      <c r="DT1009" s="432"/>
      <c r="DU1009" s="432"/>
      <c r="DV1009" s="432"/>
      <c r="DW1009" s="432"/>
      <c r="DX1009" s="432"/>
      <c r="DY1009" s="432"/>
      <c r="DZ1009" s="432"/>
      <c r="EA1009" s="432"/>
      <c r="EB1009" s="432"/>
      <c r="EC1009" s="432"/>
      <c r="ED1009" s="432"/>
      <c r="EE1009" s="432"/>
      <c r="EF1009" s="432"/>
      <c r="EG1009" s="432"/>
      <c r="EH1009" s="432"/>
      <c r="EI1009" s="432"/>
      <c r="EJ1009" s="432"/>
      <c r="EK1009" s="432"/>
      <c r="EL1009" s="432"/>
      <c r="EM1009" s="432"/>
      <c r="EN1009" s="432"/>
      <c r="EO1009" s="432"/>
      <c r="EP1009" s="432"/>
      <c r="EQ1009" s="432"/>
      <c r="ER1009" s="432"/>
      <c r="ES1009" s="432"/>
      <c r="ET1009" s="432"/>
      <c r="EU1009" s="432"/>
      <c r="EV1009" s="432"/>
      <c r="EW1009" s="432"/>
      <c r="EX1009" s="432"/>
      <c r="EY1009" s="432"/>
      <c r="EZ1009" s="432"/>
      <c r="FA1009" s="432"/>
      <c r="FB1009" s="432"/>
      <c r="FC1009" s="432"/>
      <c r="FD1009" s="432"/>
      <c r="FE1009" s="432"/>
      <c r="FF1009" s="432"/>
      <c r="FG1009" s="432"/>
      <c r="FH1009" s="432"/>
      <c r="FI1009" s="432"/>
      <c r="FJ1009" s="432"/>
      <c r="FK1009" s="432"/>
      <c r="FL1009" s="432"/>
      <c r="FM1009" s="432"/>
      <c r="FN1009" s="432"/>
      <c r="FO1009" s="432"/>
      <c r="FP1009" s="432"/>
      <c r="FQ1009" s="432"/>
      <c r="FR1009" s="432"/>
      <c r="FS1009" s="432"/>
      <c r="FT1009" s="432"/>
      <c r="FU1009" s="432"/>
      <c r="FV1009" s="432"/>
      <c r="FW1009" s="432"/>
      <c r="FX1009" s="432"/>
      <c r="FY1009" s="432"/>
      <c r="FZ1009" s="432"/>
      <c r="GA1009" s="432"/>
      <c r="GB1009" s="432"/>
      <c r="GC1009" s="432"/>
      <c r="GD1009" s="432"/>
      <c r="GE1009" s="432"/>
      <c r="GF1009" s="432"/>
      <c r="GG1009" s="432"/>
      <c r="GH1009" s="432"/>
      <c r="GI1009" s="432"/>
      <c r="GJ1009" s="432"/>
      <c r="GK1009" s="432"/>
      <c r="GL1009" s="432"/>
      <c r="GM1009" s="432"/>
      <c r="GN1009" s="432"/>
      <c r="GO1009" s="432"/>
      <c r="GP1009" s="432"/>
      <c r="GQ1009" s="432"/>
      <c r="GR1009" s="432"/>
      <c r="GS1009" s="432"/>
      <c r="GT1009" s="432"/>
      <c r="GU1009" s="432"/>
      <c r="GV1009" s="432"/>
      <c r="GW1009" s="432"/>
      <c r="GX1009" s="432"/>
    </row>
    <row r="1010" spans="12:206" s="4" customFormat="1">
      <c r="L1010" s="37"/>
      <c r="Q1010" s="432"/>
      <c r="R1010" s="432"/>
      <c r="S1010" s="432"/>
      <c r="T1010" s="432"/>
      <c r="U1010" s="432"/>
      <c r="V1010" s="432"/>
      <c r="W1010" s="432"/>
      <c r="X1010" s="432"/>
      <c r="Y1010" s="432"/>
      <c r="Z1010" s="432"/>
      <c r="AA1010" s="432"/>
      <c r="AB1010" s="432"/>
      <c r="AC1010" s="432"/>
      <c r="AD1010" s="432"/>
      <c r="AE1010" s="432"/>
      <c r="AF1010" s="432"/>
      <c r="AG1010" s="432"/>
      <c r="AH1010" s="432"/>
      <c r="AI1010" s="432"/>
      <c r="AJ1010" s="432"/>
      <c r="AK1010" s="432"/>
      <c r="AL1010" s="432"/>
      <c r="AM1010" s="432"/>
      <c r="AN1010" s="432"/>
      <c r="AO1010" s="432"/>
      <c r="AP1010" s="432"/>
      <c r="AQ1010" s="432"/>
      <c r="AR1010" s="432"/>
      <c r="AS1010" s="432"/>
      <c r="AT1010" s="432"/>
      <c r="AU1010" s="432"/>
      <c r="AV1010" s="432"/>
      <c r="AW1010" s="432"/>
      <c r="AX1010" s="432"/>
      <c r="AY1010" s="432"/>
      <c r="AZ1010" s="432"/>
      <c r="BA1010" s="432"/>
      <c r="BB1010" s="432"/>
      <c r="BC1010" s="432"/>
      <c r="BD1010" s="432"/>
      <c r="BE1010" s="432"/>
      <c r="BF1010" s="432"/>
      <c r="BG1010" s="432"/>
      <c r="BH1010" s="432"/>
      <c r="BI1010" s="432"/>
      <c r="BJ1010" s="432"/>
      <c r="BK1010" s="432"/>
      <c r="BL1010" s="432"/>
      <c r="BM1010" s="432"/>
      <c r="BN1010" s="432"/>
      <c r="BO1010" s="432"/>
      <c r="BP1010" s="432"/>
      <c r="BQ1010" s="432"/>
      <c r="BR1010" s="432"/>
      <c r="BS1010" s="432"/>
      <c r="BT1010" s="432"/>
      <c r="BU1010" s="432"/>
      <c r="BV1010" s="432"/>
      <c r="BW1010" s="432"/>
      <c r="BX1010" s="432"/>
      <c r="BY1010" s="432"/>
      <c r="BZ1010" s="432"/>
      <c r="CA1010" s="432"/>
      <c r="CB1010" s="432"/>
      <c r="CC1010" s="432"/>
      <c r="CD1010" s="432"/>
      <c r="CE1010" s="432"/>
      <c r="CF1010" s="432"/>
      <c r="CG1010" s="432"/>
      <c r="CH1010" s="432"/>
      <c r="CI1010" s="432"/>
      <c r="CJ1010" s="432"/>
      <c r="CK1010" s="432"/>
      <c r="CL1010" s="432"/>
      <c r="CM1010" s="432"/>
      <c r="CN1010" s="432"/>
      <c r="CO1010" s="432"/>
      <c r="CP1010" s="432"/>
      <c r="CQ1010" s="432"/>
      <c r="CR1010" s="432"/>
      <c r="CS1010" s="432"/>
      <c r="CT1010" s="432"/>
      <c r="CU1010" s="432"/>
      <c r="CV1010" s="432"/>
      <c r="CW1010" s="432"/>
      <c r="CX1010" s="432"/>
      <c r="CY1010" s="432"/>
      <c r="CZ1010" s="432"/>
      <c r="DA1010" s="432"/>
      <c r="DB1010" s="432"/>
      <c r="DC1010" s="432"/>
      <c r="DD1010" s="432"/>
      <c r="DE1010" s="432"/>
      <c r="DF1010" s="432"/>
      <c r="DG1010" s="432"/>
      <c r="DH1010" s="432"/>
      <c r="DI1010" s="432"/>
      <c r="DJ1010" s="432"/>
      <c r="DK1010" s="432"/>
      <c r="DL1010" s="432"/>
      <c r="DM1010" s="432"/>
      <c r="DN1010" s="432"/>
      <c r="DO1010" s="432"/>
      <c r="DP1010" s="432"/>
      <c r="DQ1010" s="432"/>
      <c r="DR1010" s="432"/>
      <c r="DS1010" s="432"/>
      <c r="DT1010" s="432"/>
      <c r="DU1010" s="432"/>
      <c r="DV1010" s="432"/>
      <c r="DW1010" s="432"/>
      <c r="DX1010" s="432"/>
      <c r="DY1010" s="432"/>
      <c r="DZ1010" s="432"/>
      <c r="EA1010" s="432"/>
      <c r="EB1010" s="432"/>
      <c r="EC1010" s="432"/>
      <c r="ED1010" s="432"/>
      <c r="EE1010" s="432"/>
      <c r="EF1010" s="432"/>
      <c r="EG1010" s="432"/>
      <c r="EH1010" s="432"/>
      <c r="EI1010" s="432"/>
      <c r="EJ1010" s="432"/>
      <c r="EK1010" s="432"/>
      <c r="EL1010" s="432"/>
      <c r="EM1010" s="432"/>
      <c r="EN1010" s="432"/>
      <c r="EO1010" s="432"/>
      <c r="EP1010" s="432"/>
      <c r="EQ1010" s="432"/>
      <c r="ER1010" s="432"/>
      <c r="ES1010" s="432"/>
      <c r="ET1010" s="432"/>
      <c r="EU1010" s="432"/>
      <c r="EV1010" s="432"/>
      <c r="EW1010" s="432"/>
      <c r="EX1010" s="432"/>
      <c r="EY1010" s="432"/>
      <c r="EZ1010" s="432"/>
      <c r="FA1010" s="432"/>
      <c r="FB1010" s="432"/>
      <c r="FC1010" s="432"/>
      <c r="FD1010" s="432"/>
      <c r="FE1010" s="432"/>
      <c r="FF1010" s="432"/>
      <c r="FG1010" s="432"/>
      <c r="FH1010" s="432"/>
      <c r="FI1010" s="432"/>
      <c r="FJ1010" s="432"/>
      <c r="FK1010" s="432"/>
      <c r="FL1010" s="432"/>
      <c r="FM1010" s="432"/>
      <c r="FN1010" s="432"/>
      <c r="FO1010" s="432"/>
      <c r="FP1010" s="432"/>
      <c r="FQ1010" s="432"/>
      <c r="FR1010" s="432"/>
      <c r="FS1010" s="432"/>
      <c r="FT1010" s="432"/>
      <c r="FU1010" s="432"/>
      <c r="FV1010" s="432"/>
      <c r="FW1010" s="432"/>
      <c r="FX1010" s="432"/>
      <c r="FY1010" s="432"/>
      <c r="FZ1010" s="432"/>
      <c r="GA1010" s="432"/>
      <c r="GB1010" s="432"/>
      <c r="GC1010" s="432"/>
      <c r="GD1010" s="432"/>
      <c r="GE1010" s="432"/>
      <c r="GF1010" s="432"/>
      <c r="GG1010" s="432"/>
      <c r="GH1010" s="432"/>
      <c r="GI1010" s="432"/>
      <c r="GJ1010" s="432"/>
      <c r="GK1010" s="432"/>
      <c r="GL1010" s="432"/>
      <c r="GM1010" s="432"/>
      <c r="GN1010" s="432"/>
      <c r="GO1010" s="432"/>
      <c r="GP1010" s="432"/>
      <c r="GQ1010" s="432"/>
      <c r="GR1010" s="432"/>
      <c r="GS1010" s="432"/>
      <c r="GT1010" s="432"/>
      <c r="GU1010" s="432"/>
      <c r="GV1010" s="432"/>
      <c r="GW1010" s="432"/>
      <c r="GX1010" s="432"/>
    </row>
    <row r="1011" spans="12:206" s="4" customFormat="1">
      <c r="L1011" s="37"/>
      <c r="Q1011" s="432"/>
      <c r="R1011" s="432"/>
      <c r="S1011" s="432"/>
      <c r="T1011" s="432"/>
      <c r="U1011" s="432"/>
      <c r="V1011" s="432"/>
      <c r="W1011" s="432"/>
      <c r="X1011" s="432"/>
      <c r="Y1011" s="432"/>
      <c r="Z1011" s="432"/>
      <c r="AA1011" s="432"/>
      <c r="AB1011" s="432"/>
      <c r="AC1011" s="432"/>
      <c r="AD1011" s="432"/>
      <c r="AE1011" s="432"/>
      <c r="AF1011" s="432"/>
      <c r="AG1011" s="432"/>
      <c r="AH1011" s="432"/>
      <c r="AI1011" s="432"/>
      <c r="AJ1011" s="432"/>
      <c r="AK1011" s="432"/>
      <c r="AL1011" s="432"/>
      <c r="AM1011" s="432"/>
      <c r="AN1011" s="432"/>
      <c r="AO1011" s="432"/>
      <c r="AP1011" s="432"/>
      <c r="AQ1011" s="432"/>
      <c r="AR1011" s="432"/>
      <c r="AS1011" s="432"/>
      <c r="AT1011" s="432"/>
      <c r="AU1011" s="432"/>
      <c r="AV1011" s="432"/>
      <c r="AW1011" s="432"/>
      <c r="AX1011" s="432"/>
      <c r="AY1011" s="432"/>
      <c r="AZ1011" s="432"/>
      <c r="BA1011" s="432"/>
      <c r="BB1011" s="432"/>
      <c r="BC1011" s="432"/>
      <c r="BD1011" s="432"/>
      <c r="BE1011" s="432"/>
      <c r="BF1011" s="432"/>
      <c r="BG1011" s="432"/>
      <c r="BH1011" s="432"/>
      <c r="BI1011" s="432"/>
      <c r="BJ1011" s="432"/>
      <c r="BK1011" s="432"/>
      <c r="BL1011" s="432"/>
      <c r="BM1011" s="432"/>
      <c r="BN1011" s="432"/>
      <c r="BO1011" s="432"/>
      <c r="BP1011" s="432"/>
      <c r="BQ1011" s="432"/>
      <c r="BR1011" s="432"/>
      <c r="BS1011" s="432"/>
      <c r="BT1011" s="432"/>
      <c r="BU1011" s="432"/>
      <c r="BV1011" s="432"/>
      <c r="BW1011" s="432"/>
      <c r="BX1011" s="432"/>
      <c r="BY1011" s="432"/>
      <c r="BZ1011" s="432"/>
      <c r="CA1011" s="432"/>
      <c r="CB1011" s="432"/>
      <c r="CC1011" s="432"/>
      <c r="CD1011" s="432"/>
      <c r="CE1011" s="432"/>
      <c r="CF1011" s="432"/>
      <c r="CG1011" s="432"/>
      <c r="CH1011" s="432"/>
      <c r="CI1011" s="432"/>
      <c r="CJ1011" s="432"/>
      <c r="CK1011" s="432"/>
      <c r="CL1011" s="432"/>
      <c r="CM1011" s="432"/>
      <c r="CN1011" s="432"/>
      <c r="CO1011" s="432"/>
      <c r="CP1011" s="432"/>
      <c r="CQ1011" s="432"/>
      <c r="CR1011" s="432"/>
      <c r="CS1011" s="432"/>
      <c r="CT1011" s="432"/>
      <c r="CU1011" s="432"/>
      <c r="CV1011" s="432"/>
      <c r="CW1011" s="432"/>
      <c r="CX1011" s="432"/>
      <c r="CY1011" s="432"/>
      <c r="CZ1011" s="432"/>
      <c r="DA1011" s="432"/>
      <c r="DB1011" s="432"/>
      <c r="DC1011" s="432"/>
      <c r="DD1011" s="432"/>
      <c r="DE1011" s="432"/>
      <c r="DF1011" s="432"/>
      <c r="DG1011" s="432"/>
      <c r="DH1011" s="432"/>
      <c r="DI1011" s="432"/>
      <c r="DJ1011" s="432"/>
      <c r="DK1011" s="432"/>
      <c r="DL1011" s="432"/>
      <c r="DM1011" s="432"/>
      <c r="DN1011" s="432"/>
      <c r="DO1011" s="432"/>
      <c r="DP1011" s="432"/>
      <c r="DQ1011" s="432"/>
      <c r="DR1011" s="432"/>
      <c r="DS1011" s="432"/>
      <c r="DT1011" s="432"/>
      <c r="DU1011" s="432"/>
      <c r="DV1011" s="432"/>
      <c r="DW1011" s="432"/>
      <c r="DX1011" s="432"/>
      <c r="DY1011" s="432"/>
      <c r="DZ1011" s="432"/>
      <c r="EA1011" s="432"/>
      <c r="EB1011" s="432"/>
      <c r="EC1011" s="432"/>
      <c r="ED1011" s="432"/>
      <c r="EE1011" s="432"/>
      <c r="EF1011" s="432"/>
      <c r="EG1011" s="432"/>
      <c r="EH1011" s="432"/>
      <c r="EI1011" s="432"/>
      <c r="EJ1011" s="432"/>
      <c r="EK1011" s="432"/>
      <c r="EL1011" s="432"/>
      <c r="EM1011" s="432"/>
      <c r="EN1011" s="432"/>
      <c r="EO1011" s="432"/>
      <c r="EP1011" s="432"/>
      <c r="EQ1011" s="432"/>
      <c r="ER1011" s="432"/>
      <c r="ES1011" s="432"/>
      <c r="ET1011" s="432"/>
      <c r="EU1011" s="432"/>
      <c r="EV1011" s="432"/>
      <c r="EW1011" s="432"/>
      <c r="EX1011" s="432"/>
      <c r="EY1011" s="432"/>
      <c r="EZ1011" s="432"/>
      <c r="FA1011" s="432"/>
      <c r="FB1011" s="432"/>
      <c r="FC1011" s="432"/>
      <c r="FD1011" s="432"/>
      <c r="FE1011" s="432"/>
      <c r="FF1011" s="432"/>
      <c r="FG1011" s="432"/>
      <c r="FH1011" s="432"/>
      <c r="FI1011" s="432"/>
      <c r="FJ1011" s="432"/>
      <c r="FK1011" s="432"/>
      <c r="FL1011" s="432"/>
      <c r="FM1011" s="432"/>
      <c r="FN1011" s="432"/>
      <c r="FO1011" s="432"/>
      <c r="FP1011" s="432"/>
      <c r="FQ1011" s="432"/>
      <c r="FR1011" s="432"/>
      <c r="FS1011" s="432"/>
      <c r="FT1011" s="432"/>
      <c r="FU1011" s="432"/>
      <c r="FV1011" s="432"/>
      <c r="FW1011" s="432"/>
      <c r="FX1011" s="432"/>
      <c r="FY1011" s="432"/>
      <c r="FZ1011" s="432"/>
      <c r="GA1011" s="432"/>
      <c r="GB1011" s="432"/>
      <c r="GC1011" s="432"/>
      <c r="GD1011" s="432"/>
      <c r="GE1011" s="432"/>
      <c r="GF1011" s="432"/>
      <c r="GG1011" s="432"/>
      <c r="GH1011" s="432"/>
      <c r="GI1011" s="432"/>
      <c r="GJ1011" s="432"/>
      <c r="GK1011" s="432"/>
      <c r="GL1011" s="432"/>
      <c r="GM1011" s="432"/>
      <c r="GN1011" s="432"/>
      <c r="GO1011" s="432"/>
      <c r="GP1011" s="432"/>
      <c r="GQ1011" s="432"/>
      <c r="GR1011" s="432"/>
      <c r="GS1011" s="432"/>
      <c r="GT1011" s="432"/>
      <c r="GU1011" s="432"/>
      <c r="GV1011" s="432"/>
      <c r="GW1011" s="432"/>
      <c r="GX1011" s="432"/>
    </row>
    <row r="1013" spans="12:206" s="4" customFormat="1">
      <c r="L1013" s="37"/>
      <c r="Q1013" s="432"/>
      <c r="R1013" s="432"/>
      <c r="S1013" s="432"/>
      <c r="T1013" s="432"/>
      <c r="U1013" s="432"/>
      <c r="V1013" s="432"/>
      <c r="W1013" s="432"/>
      <c r="X1013" s="432"/>
      <c r="Y1013" s="432"/>
      <c r="Z1013" s="432"/>
      <c r="AA1013" s="432"/>
      <c r="AB1013" s="432"/>
      <c r="AC1013" s="432"/>
      <c r="AD1013" s="432"/>
      <c r="AE1013" s="432"/>
      <c r="AF1013" s="432"/>
      <c r="AG1013" s="432"/>
      <c r="AH1013" s="432"/>
      <c r="AI1013" s="432"/>
      <c r="AJ1013" s="432"/>
      <c r="AK1013" s="432"/>
      <c r="AL1013" s="432"/>
      <c r="AM1013" s="432"/>
      <c r="AN1013" s="432"/>
      <c r="AO1013" s="432"/>
      <c r="AP1013" s="432"/>
      <c r="AQ1013" s="432"/>
      <c r="AR1013" s="432"/>
      <c r="AS1013" s="432"/>
      <c r="AT1013" s="432"/>
      <c r="AU1013" s="432"/>
      <c r="AV1013" s="432"/>
      <c r="AW1013" s="432"/>
      <c r="AX1013" s="432"/>
      <c r="AY1013" s="432"/>
      <c r="AZ1013" s="432"/>
      <c r="BA1013" s="432"/>
      <c r="BB1013" s="432"/>
      <c r="BC1013" s="432"/>
      <c r="BD1013" s="432"/>
      <c r="BE1013" s="432"/>
      <c r="BF1013" s="432"/>
      <c r="BG1013" s="432"/>
      <c r="BH1013" s="432"/>
      <c r="BI1013" s="432"/>
      <c r="BJ1013" s="432"/>
      <c r="BK1013" s="432"/>
      <c r="BL1013" s="432"/>
      <c r="BM1013" s="432"/>
      <c r="BN1013" s="432"/>
      <c r="BO1013" s="432"/>
      <c r="BP1013" s="432"/>
      <c r="BQ1013" s="432"/>
      <c r="BR1013" s="432"/>
      <c r="BS1013" s="432"/>
      <c r="BT1013" s="432"/>
      <c r="BU1013" s="432"/>
      <c r="BV1013" s="432"/>
      <c r="BW1013" s="432"/>
      <c r="BX1013" s="432"/>
      <c r="BY1013" s="432"/>
      <c r="BZ1013" s="432"/>
      <c r="CA1013" s="432"/>
      <c r="CB1013" s="432"/>
      <c r="CC1013" s="432"/>
      <c r="CD1013" s="432"/>
      <c r="CE1013" s="432"/>
      <c r="CF1013" s="432"/>
      <c r="CG1013" s="432"/>
      <c r="CH1013" s="432"/>
      <c r="CI1013" s="432"/>
      <c r="CJ1013" s="432"/>
      <c r="CK1013" s="432"/>
      <c r="CL1013" s="432"/>
      <c r="CM1013" s="432"/>
      <c r="CN1013" s="432"/>
      <c r="CO1013" s="432"/>
      <c r="CP1013" s="432"/>
      <c r="CQ1013" s="432"/>
      <c r="CR1013" s="432"/>
      <c r="CS1013" s="432"/>
      <c r="CT1013" s="432"/>
      <c r="CU1013" s="432"/>
      <c r="CV1013" s="432"/>
      <c r="CW1013" s="432"/>
      <c r="CX1013" s="432"/>
      <c r="CY1013" s="432"/>
      <c r="CZ1013" s="432"/>
      <c r="DA1013" s="432"/>
      <c r="DB1013" s="432"/>
      <c r="DC1013" s="432"/>
      <c r="DD1013" s="432"/>
      <c r="DE1013" s="432"/>
      <c r="DF1013" s="432"/>
      <c r="DG1013" s="432"/>
      <c r="DH1013" s="432"/>
      <c r="DI1013" s="432"/>
      <c r="DJ1013" s="432"/>
      <c r="DK1013" s="432"/>
      <c r="DL1013" s="432"/>
      <c r="DM1013" s="432"/>
      <c r="DN1013" s="432"/>
      <c r="DO1013" s="432"/>
      <c r="DP1013" s="432"/>
      <c r="DQ1013" s="432"/>
      <c r="DR1013" s="432"/>
      <c r="DS1013" s="432"/>
      <c r="DT1013" s="432"/>
      <c r="DU1013" s="432"/>
      <c r="DV1013" s="432"/>
      <c r="DW1013" s="432"/>
      <c r="DX1013" s="432"/>
      <c r="DY1013" s="432"/>
      <c r="DZ1013" s="432"/>
      <c r="EA1013" s="432"/>
      <c r="EB1013" s="432"/>
      <c r="EC1013" s="432"/>
      <c r="ED1013" s="432"/>
      <c r="EE1013" s="432"/>
      <c r="EF1013" s="432"/>
      <c r="EG1013" s="432"/>
      <c r="EH1013" s="432"/>
      <c r="EI1013" s="432"/>
      <c r="EJ1013" s="432"/>
      <c r="EK1013" s="432"/>
      <c r="EL1013" s="432"/>
      <c r="EM1013" s="432"/>
      <c r="EN1013" s="432"/>
      <c r="EO1013" s="432"/>
      <c r="EP1013" s="432"/>
      <c r="EQ1013" s="432"/>
      <c r="ER1013" s="432"/>
      <c r="ES1013" s="432"/>
      <c r="ET1013" s="432"/>
      <c r="EU1013" s="432"/>
      <c r="EV1013" s="432"/>
      <c r="EW1013" s="432"/>
      <c r="EX1013" s="432"/>
      <c r="EY1013" s="432"/>
      <c r="EZ1013" s="432"/>
      <c r="FA1013" s="432"/>
      <c r="FB1013" s="432"/>
      <c r="FC1013" s="432"/>
      <c r="FD1013" s="432"/>
      <c r="FE1013" s="432"/>
      <c r="FF1013" s="432"/>
      <c r="FG1013" s="432"/>
      <c r="FH1013" s="432"/>
      <c r="FI1013" s="432"/>
      <c r="FJ1013" s="432"/>
      <c r="FK1013" s="432"/>
      <c r="FL1013" s="432"/>
      <c r="FM1013" s="432"/>
      <c r="FN1013" s="432"/>
      <c r="FO1013" s="432"/>
      <c r="FP1013" s="432"/>
      <c r="FQ1013" s="432"/>
      <c r="FR1013" s="432"/>
      <c r="FS1013" s="432"/>
      <c r="FT1013" s="432"/>
      <c r="FU1013" s="432"/>
      <c r="FV1013" s="432"/>
      <c r="FW1013" s="432"/>
      <c r="FX1013" s="432"/>
      <c r="FY1013" s="432"/>
      <c r="FZ1013" s="432"/>
      <c r="GA1013" s="432"/>
      <c r="GB1013" s="432"/>
      <c r="GC1013" s="432"/>
      <c r="GD1013" s="432"/>
      <c r="GE1013" s="432"/>
      <c r="GF1013" s="432"/>
      <c r="GG1013" s="432"/>
      <c r="GH1013" s="432"/>
      <c r="GI1013" s="432"/>
      <c r="GJ1013" s="432"/>
      <c r="GK1013" s="432"/>
      <c r="GL1013" s="432"/>
      <c r="GM1013" s="432"/>
      <c r="GN1013" s="432"/>
      <c r="GO1013" s="432"/>
      <c r="GP1013" s="432"/>
      <c r="GQ1013" s="432"/>
      <c r="GR1013" s="432"/>
      <c r="GS1013" s="432"/>
      <c r="GT1013" s="432"/>
      <c r="GU1013" s="432"/>
      <c r="GV1013" s="432"/>
      <c r="GW1013" s="432"/>
      <c r="GX1013" s="432"/>
    </row>
    <row r="1015" spans="12:206" s="4" customFormat="1">
      <c r="L1015" s="37"/>
      <c r="Q1015" s="432"/>
      <c r="R1015" s="432"/>
      <c r="S1015" s="432"/>
      <c r="T1015" s="432"/>
      <c r="U1015" s="432"/>
      <c r="V1015" s="432"/>
      <c r="W1015" s="432"/>
      <c r="X1015" s="432"/>
      <c r="Y1015" s="432"/>
      <c r="Z1015" s="432"/>
      <c r="AA1015" s="432"/>
      <c r="AB1015" s="432"/>
      <c r="AC1015" s="432"/>
      <c r="AD1015" s="432"/>
      <c r="AE1015" s="432"/>
      <c r="AF1015" s="432"/>
      <c r="AG1015" s="432"/>
      <c r="AH1015" s="432"/>
      <c r="AI1015" s="432"/>
      <c r="AJ1015" s="432"/>
      <c r="AK1015" s="432"/>
      <c r="AL1015" s="432"/>
      <c r="AM1015" s="432"/>
      <c r="AN1015" s="432"/>
      <c r="AO1015" s="432"/>
      <c r="AP1015" s="432"/>
      <c r="AQ1015" s="432"/>
      <c r="AR1015" s="432"/>
      <c r="AS1015" s="432"/>
      <c r="AT1015" s="432"/>
      <c r="AU1015" s="432"/>
      <c r="AV1015" s="432"/>
      <c r="AW1015" s="432"/>
      <c r="AX1015" s="432"/>
      <c r="AY1015" s="432"/>
      <c r="AZ1015" s="432"/>
      <c r="BA1015" s="432"/>
      <c r="BB1015" s="432"/>
      <c r="BC1015" s="432"/>
      <c r="BD1015" s="432"/>
      <c r="BE1015" s="432"/>
      <c r="BF1015" s="432"/>
      <c r="BG1015" s="432"/>
      <c r="BH1015" s="432"/>
      <c r="BI1015" s="432"/>
      <c r="BJ1015" s="432"/>
      <c r="BK1015" s="432"/>
      <c r="BL1015" s="432"/>
      <c r="BM1015" s="432"/>
      <c r="BN1015" s="432"/>
      <c r="BO1015" s="432"/>
      <c r="BP1015" s="432"/>
      <c r="BQ1015" s="432"/>
      <c r="BR1015" s="432"/>
      <c r="BS1015" s="432"/>
      <c r="BT1015" s="432"/>
      <c r="BU1015" s="432"/>
      <c r="BV1015" s="432"/>
      <c r="BW1015" s="432"/>
      <c r="BX1015" s="432"/>
      <c r="BY1015" s="432"/>
      <c r="BZ1015" s="432"/>
      <c r="CA1015" s="432"/>
      <c r="CB1015" s="432"/>
      <c r="CC1015" s="432"/>
      <c r="CD1015" s="432"/>
      <c r="CE1015" s="432"/>
      <c r="CF1015" s="432"/>
      <c r="CG1015" s="432"/>
      <c r="CH1015" s="432"/>
      <c r="CI1015" s="432"/>
      <c r="CJ1015" s="432"/>
      <c r="CK1015" s="432"/>
      <c r="CL1015" s="432"/>
      <c r="CM1015" s="432"/>
      <c r="CN1015" s="432"/>
      <c r="CO1015" s="432"/>
      <c r="CP1015" s="432"/>
      <c r="CQ1015" s="432"/>
      <c r="CR1015" s="432"/>
      <c r="CS1015" s="432"/>
      <c r="CT1015" s="432"/>
      <c r="CU1015" s="432"/>
      <c r="CV1015" s="432"/>
      <c r="CW1015" s="432"/>
      <c r="CX1015" s="432"/>
      <c r="CY1015" s="432"/>
      <c r="CZ1015" s="432"/>
      <c r="DA1015" s="432"/>
      <c r="DB1015" s="432"/>
      <c r="DC1015" s="432"/>
      <c r="DD1015" s="432"/>
      <c r="DE1015" s="432"/>
      <c r="DF1015" s="432"/>
      <c r="DG1015" s="432"/>
      <c r="DH1015" s="432"/>
      <c r="DI1015" s="432"/>
      <c r="DJ1015" s="432"/>
      <c r="DK1015" s="432"/>
      <c r="DL1015" s="432"/>
      <c r="DM1015" s="432"/>
      <c r="DN1015" s="432"/>
      <c r="DO1015" s="432"/>
      <c r="DP1015" s="432"/>
      <c r="DQ1015" s="432"/>
      <c r="DR1015" s="432"/>
      <c r="DS1015" s="432"/>
      <c r="DT1015" s="432"/>
      <c r="DU1015" s="432"/>
      <c r="DV1015" s="432"/>
      <c r="DW1015" s="432"/>
      <c r="DX1015" s="432"/>
      <c r="DY1015" s="432"/>
      <c r="DZ1015" s="432"/>
      <c r="EA1015" s="432"/>
      <c r="EB1015" s="432"/>
      <c r="EC1015" s="432"/>
      <c r="ED1015" s="432"/>
      <c r="EE1015" s="432"/>
      <c r="EF1015" s="432"/>
      <c r="EG1015" s="432"/>
      <c r="EH1015" s="432"/>
      <c r="EI1015" s="432"/>
      <c r="EJ1015" s="432"/>
      <c r="EK1015" s="432"/>
      <c r="EL1015" s="432"/>
      <c r="EM1015" s="432"/>
      <c r="EN1015" s="432"/>
      <c r="EO1015" s="432"/>
      <c r="EP1015" s="432"/>
      <c r="EQ1015" s="432"/>
      <c r="ER1015" s="432"/>
      <c r="ES1015" s="432"/>
      <c r="ET1015" s="432"/>
      <c r="EU1015" s="432"/>
      <c r="EV1015" s="432"/>
      <c r="EW1015" s="432"/>
      <c r="EX1015" s="432"/>
      <c r="EY1015" s="432"/>
      <c r="EZ1015" s="432"/>
      <c r="FA1015" s="432"/>
      <c r="FB1015" s="432"/>
      <c r="FC1015" s="432"/>
      <c r="FD1015" s="432"/>
      <c r="FE1015" s="432"/>
      <c r="FF1015" s="432"/>
      <c r="FG1015" s="432"/>
      <c r="FH1015" s="432"/>
      <c r="FI1015" s="432"/>
      <c r="FJ1015" s="432"/>
      <c r="FK1015" s="432"/>
      <c r="FL1015" s="432"/>
      <c r="FM1015" s="432"/>
      <c r="FN1015" s="432"/>
      <c r="FO1015" s="432"/>
      <c r="FP1015" s="432"/>
      <c r="FQ1015" s="432"/>
      <c r="FR1015" s="432"/>
      <c r="FS1015" s="432"/>
      <c r="FT1015" s="432"/>
      <c r="FU1015" s="432"/>
      <c r="FV1015" s="432"/>
      <c r="FW1015" s="432"/>
      <c r="FX1015" s="432"/>
      <c r="FY1015" s="432"/>
      <c r="FZ1015" s="432"/>
      <c r="GA1015" s="432"/>
      <c r="GB1015" s="432"/>
      <c r="GC1015" s="432"/>
      <c r="GD1015" s="432"/>
      <c r="GE1015" s="432"/>
      <c r="GF1015" s="432"/>
      <c r="GG1015" s="432"/>
      <c r="GH1015" s="432"/>
      <c r="GI1015" s="432"/>
      <c r="GJ1015" s="432"/>
      <c r="GK1015" s="432"/>
      <c r="GL1015" s="432"/>
      <c r="GM1015" s="432"/>
      <c r="GN1015" s="432"/>
      <c r="GO1015" s="432"/>
      <c r="GP1015" s="432"/>
      <c r="GQ1015" s="432"/>
      <c r="GR1015" s="432"/>
      <c r="GS1015" s="432"/>
      <c r="GT1015" s="432"/>
      <c r="GU1015" s="432"/>
      <c r="GV1015" s="432"/>
      <c r="GW1015" s="432"/>
      <c r="GX1015" s="432"/>
    </row>
    <row r="1016" spans="12:206" s="4" customFormat="1">
      <c r="L1016" s="37"/>
      <c r="Q1016" s="432"/>
      <c r="R1016" s="432"/>
      <c r="S1016" s="432"/>
      <c r="T1016" s="432"/>
      <c r="U1016" s="432"/>
      <c r="V1016" s="432"/>
      <c r="W1016" s="432"/>
      <c r="X1016" s="432"/>
      <c r="Y1016" s="432"/>
      <c r="Z1016" s="432"/>
      <c r="AA1016" s="432"/>
      <c r="AB1016" s="432"/>
      <c r="AC1016" s="432"/>
      <c r="AD1016" s="432"/>
      <c r="AE1016" s="432"/>
      <c r="AF1016" s="432"/>
      <c r="AG1016" s="432"/>
      <c r="AH1016" s="432"/>
      <c r="AI1016" s="432"/>
      <c r="AJ1016" s="432"/>
      <c r="AK1016" s="432"/>
      <c r="AL1016" s="432"/>
      <c r="AM1016" s="432"/>
      <c r="AN1016" s="432"/>
      <c r="AO1016" s="432"/>
      <c r="AP1016" s="432"/>
      <c r="AQ1016" s="432"/>
      <c r="AR1016" s="432"/>
      <c r="AS1016" s="432"/>
      <c r="AT1016" s="432"/>
      <c r="AU1016" s="432"/>
      <c r="AV1016" s="432"/>
      <c r="AW1016" s="432"/>
      <c r="AX1016" s="432"/>
      <c r="AY1016" s="432"/>
      <c r="AZ1016" s="432"/>
      <c r="BA1016" s="432"/>
      <c r="BB1016" s="432"/>
      <c r="BC1016" s="432"/>
      <c r="BD1016" s="432"/>
      <c r="BE1016" s="432"/>
      <c r="BF1016" s="432"/>
      <c r="BG1016" s="432"/>
      <c r="BH1016" s="432"/>
      <c r="BI1016" s="432"/>
      <c r="BJ1016" s="432"/>
      <c r="BK1016" s="432"/>
      <c r="BL1016" s="432"/>
      <c r="BM1016" s="432"/>
      <c r="BN1016" s="432"/>
      <c r="BO1016" s="432"/>
      <c r="BP1016" s="432"/>
      <c r="BQ1016" s="432"/>
      <c r="BR1016" s="432"/>
      <c r="BS1016" s="432"/>
      <c r="BT1016" s="432"/>
      <c r="BU1016" s="432"/>
      <c r="BV1016" s="432"/>
      <c r="BW1016" s="432"/>
      <c r="BX1016" s="432"/>
      <c r="BY1016" s="432"/>
      <c r="BZ1016" s="432"/>
      <c r="CA1016" s="432"/>
      <c r="CB1016" s="432"/>
      <c r="CC1016" s="432"/>
      <c r="CD1016" s="432"/>
      <c r="CE1016" s="432"/>
      <c r="CF1016" s="432"/>
      <c r="CG1016" s="432"/>
      <c r="CH1016" s="432"/>
      <c r="CI1016" s="432"/>
      <c r="CJ1016" s="432"/>
      <c r="CK1016" s="432"/>
      <c r="CL1016" s="432"/>
      <c r="CM1016" s="432"/>
      <c r="CN1016" s="432"/>
      <c r="CO1016" s="432"/>
      <c r="CP1016" s="432"/>
      <c r="CQ1016" s="432"/>
      <c r="CR1016" s="432"/>
      <c r="CS1016" s="432"/>
      <c r="CT1016" s="432"/>
      <c r="CU1016" s="432"/>
      <c r="CV1016" s="432"/>
      <c r="CW1016" s="432"/>
      <c r="CX1016" s="432"/>
      <c r="CY1016" s="432"/>
      <c r="CZ1016" s="432"/>
      <c r="DA1016" s="432"/>
      <c r="DB1016" s="432"/>
      <c r="DC1016" s="432"/>
      <c r="DD1016" s="432"/>
      <c r="DE1016" s="432"/>
      <c r="DF1016" s="432"/>
      <c r="DG1016" s="432"/>
      <c r="DH1016" s="432"/>
      <c r="DI1016" s="432"/>
      <c r="DJ1016" s="432"/>
      <c r="DK1016" s="432"/>
      <c r="DL1016" s="432"/>
      <c r="DM1016" s="432"/>
      <c r="DN1016" s="432"/>
      <c r="DO1016" s="432"/>
      <c r="DP1016" s="432"/>
      <c r="DQ1016" s="432"/>
      <c r="DR1016" s="432"/>
      <c r="DS1016" s="432"/>
      <c r="DT1016" s="432"/>
      <c r="DU1016" s="432"/>
      <c r="DV1016" s="432"/>
      <c r="DW1016" s="432"/>
      <c r="DX1016" s="432"/>
      <c r="DY1016" s="432"/>
      <c r="DZ1016" s="432"/>
      <c r="EA1016" s="432"/>
      <c r="EB1016" s="432"/>
      <c r="EC1016" s="432"/>
      <c r="ED1016" s="432"/>
      <c r="EE1016" s="432"/>
      <c r="EF1016" s="432"/>
      <c r="EG1016" s="432"/>
      <c r="EH1016" s="432"/>
      <c r="EI1016" s="432"/>
      <c r="EJ1016" s="432"/>
      <c r="EK1016" s="432"/>
      <c r="EL1016" s="432"/>
      <c r="EM1016" s="432"/>
      <c r="EN1016" s="432"/>
      <c r="EO1016" s="432"/>
      <c r="EP1016" s="432"/>
      <c r="EQ1016" s="432"/>
      <c r="ER1016" s="432"/>
      <c r="ES1016" s="432"/>
      <c r="ET1016" s="432"/>
      <c r="EU1016" s="432"/>
      <c r="EV1016" s="432"/>
      <c r="EW1016" s="432"/>
      <c r="EX1016" s="432"/>
      <c r="EY1016" s="432"/>
      <c r="EZ1016" s="432"/>
      <c r="FA1016" s="432"/>
      <c r="FB1016" s="432"/>
      <c r="FC1016" s="432"/>
      <c r="FD1016" s="432"/>
      <c r="FE1016" s="432"/>
      <c r="FF1016" s="432"/>
      <c r="FG1016" s="432"/>
      <c r="FH1016" s="432"/>
      <c r="FI1016" s="432"/>
      <c r="FJ1016" s="432"/>
      <c r="FK1016" s="432"/>
      <c r="FL1016" s="432"/>
      <c r="FM1016" s="432"/>
      <c r="FN1016" s="432"/>
      <c r="FO1016" s="432"/>
      <c r="FP1016" s="432"/>
      <c r="FQ1016" s="432"/>
      <c r="FR1016" s="432"/>
      <c r="FS1016" s="432"/>
      <c r="FT1016" s="432"/>
      <c r="FU1016" s="432"/>
      <c r="FV1016" s="432"/>
      <c r="FW1016" s="432"/>
      <c r="FX1016" s="432"/>
      <c r="FY1016" s="432"/>
      <c r="FZ1016" s="432"/>
      <c r="GA1016" s="432"/>
      <c r="GB1016" s="432"/>
      <c r="GC1016" s="432"/>
      <c r="GD1016" s="432"/>
      <c r="GE1016" s="432"/>
      <c r="GF1016" s="432"/>
      <c r="GG1016" s="432"/>
      <c r="GH1016" s="432"/>
      <c r="GI1016" s="432"/>
      <c r="GJ1016" s="432"/>
      <c r="GK1016" s="432"/>
      <c r="GL1016" s="432"/>
      <c r="GM1016" s="432"/>
      <c r="GN1016" s="432"/>
      <c r="GO1016" s="432"/>
      <c r="GP1016" s="432"/>
      <c r="GQ1016" s="432"/>
      <c r="GR1016" s="432"/>
      <c r="GS1016" s="432"/>
      <c r="GT1016" s="432"/>
      <c r="GU1016" s="432"/>
      <c r="GV1016" s="432"/>
      <c r="GW1016" s="432"/>
      <c r="GX1016" s="432"/>
    </row>
    <row r="1017" spans="12:206" s="4" customFormat="1">
      <c r="L1017" s="37"/>
      <c r="Q1017" s="432"/>
      <c r="R1017" s="432"/>
      <c r="S1017" s="432"/>
      <c r="T1017" s="432"/>
      <c r="U1017" s="432"/>
      <c r="V1017" s="432"/>
      <c r="W1017" s="432"/>
      <c r="X1017" s="432"/>
      <c r="Y1017" s="432"/>
      <c r="Z1017" s="432"/>
      <c r="AA1017" s="432"/>
      <c r="AB1017" s="432"/>
      <c r="AC1017" s="432"/>
      <c r="AD1017" s="432"/>
      <c r="AE1017" s="432"/>
      <c r="AF1017" s="432"/>
      <c r="AG1017" s="432"/>
      <c r="AH1017" s="432"/>
      <c r="AI1017" s="432"/>
      <c r="AJ1017" s="432"/>
      <c r="AK1017" s="432"/>
      <c r="AL1017" s="432"/>
      <c r="AM1017" s="432"/>
      <c r="AN1017" s="432"/>
      <c r="AO1017" s="432"/>
      <c r="AP1017" s="432"/>
      <c r="AQ1017" s="432"/>
      <c r="AR1017" s="432"/>
      <c r="AS1017" s="432"/>
      <c r="AT1017" s="432"/>
      <c r="AU1017" s="432"/>
      <c r="AV1017" s="432"/>
      <c r="AW1017" s="432"/>
      <c r="AX1017" s="432"/>
      <c r="AY1017" s="432"/>
      <c r="AZ1017" s="432"/>
      <c r="BA1017" s="432"/>
      <c r="BB1017" s="432"/>
      <c r="BC1017" s="432"/>
      <c r="BD1017" s="432"/>
      <c r="BE1017" s="432"/>
      <c r="BF1017" s="432"/>
      <c r="BG1017" s="432"/>
      <c r="BH1017" s="432"/>
      <c r="BI1017" s="432"/>
      <c r="BJ1017" s="432"/>
      <c r="BK1017" s="432"/>
      <c r="BL1017" s="432"/>
      <c r="BM1017" s="432"/>
      <c r="BN1017" s="432"/>
      <c r="BO1017" s="432"/>
      <c r="BP1017" s="432"/>
      <c r="BQ1017" s="432"/>
      <c r="BR1017" s="432"/>
      <c r="BS1017" s="432"/>
      <c r="BT1017" s="432"/>
      <c r="BU1017" s="432"/>
      <c r="BV1017" s="432"/>
      <c r="BW1017" s="432"/>
      <c r="BX1017" s="432"/>
      <c r="BY1017" s="432"/>
      <c r="BZ1017" s="432"/>
      <c r="CA1017" s="432"/>
      <c r="CB1017" s="432"/>
      <c r="CC1017" s="432"/>
      <c r="CD1017" s="432"/>
      <c r="CE1017" s="432"/>
      <c r="CF1017" s="432"/>
      <c r="CG1017" s="432"/>
      <c r="CH1017" s="432"/>
      <c r="CI1017" s="432"/>
      <c r="CJ1017" s="432"/>
      <c r="CK1017" s="432"/>
      <c r="CL1017" s="432"/>
      <c r="CM1017" s="432"/>
      <c r="CN1017" s="432"/>
      <c r="CO1017" s="432"/>
      <c r="CP1017" s="432"/>
      <c r="CQ1017" s="432"/>
      <c r="CR1017" s="432"/>
      <c r="CS1017" s="432"/>
      <c r="CT1017" s="432"/>
      <c r="CU1017" s="432"/>
      <c r="CV1017" s="432"/>
      <c r="CW1017" s="432"/>
      <c r="CX1017" s="432"/>
      <c r="CY1017" s="432"/>
      <c r="CZ1017" s="432"/>
      <c r="DA1017" s="432"/>
      <c r="DB1017" s="432"/>
      <c r="DC1017" s="432"/>
      <c r="DD1017" s="432"/>
      <c r="DE1017" s="432"/>
      <c r="DF1017" s="432"/>
      <c r="DG1017" s="432"/>
      <c r="DH1017" s="432"/>
      <c r="DI1017" s="432"/>
      <c r="DJ1017" s="432"/>
      <c r="DK1017" s="432"/>
      <c r="DL1017" s="432"/>
      <c r="DM1017" s="432"/>
      <c r="DN1017" s="432"/>
      <c r="DO1017" s="432"/>
      <c r="DP1017" s="432"/>
      <c r="DQ1017" s="432"/>
      <c r="DR1017" s="432"/>
      <c r="DS1017" s="432"/>
      <c r="DT1017" s="432"/>
      <c r="DU1017" s="432"/>
      <c r="DV1017" s="432"/>
      <c r="DW1017" s="432"/>
      <c r="DX1017" s="432"/>
      <c r="DY1017" s="432"/>
      <c r="DZ1017" s="432"/>
      <c r="EA1017" s="432"/>
      <c r="EB1017" s="432"/>
      <c r="EC1017" s="432"/>
      <c r="ED1017" s="432"/>
      <c r="EE1017" s="432"/>
      <c r="EF1017" s="432"/>
      <c r="EG1017" s="432"/>
      <c r="EH1017" s="432"/>
      <c r="EI1017" s="432"/>
      <c r="EJ1017" s="432"/>
      <c r="EK1017" s="432"/>
      <c r="EL1017" s="432"/>
      <c r="EM1017" s="432"/>
      <c r="EN1017" s="432"/>
      <c r="EO1017" s="432"/>
      <c r="EP1017" s="432"/>
      <c r="EQ1017" s="432"/>
      <c r="ER1017" s="432"/>
      <c r="ES1017" s="432"/>
      <c r="ET1017" s="432"/>
      <c r="EU1017" s="432"/>
      <c r="EV1017" s="432"/>
      <c r="EW1017" s="432"/>
      <c r="EX1017" s="432"/>
      <c r="EY1017" s="432"/>
      <c r="EZ1017" s="432"/>
      <c r="FA1017" s="432"/>
      <c r="FB1017" s="432"/>
      <c r="FC1017" s="432"/>
      <c r="FD1017" s="432"/>
      <c r="FE1017" s="432"/>
      <c r="FF1017" s="432"/>
      <c r="FG1017" s="432"/>
      <c r="FH1017" s="432"/>
      <c r="FI1017" s="432"/>
      <c r="FJ1017" s="432"/>
      <c r="FK1017" s="432"/>
      <c r="FL1017" s="432"/>
      <c r="FM1017" s="432"/>
      <c r="FN1017" s="432"/>
      <c r="FO1017" s="432"/>
      <c r="FP1017" s="432"/>
      <c r="FQ1017" s="432"/>
      <c r="FR1017" s="432"/>
      <c r="FS1017" s="432"/>
      <c r="FT1017" s="432"/>
      <c r="FU1017" s="432"/>
      <c r="FV1017" s="432"/>
      <c r="FW1017" s="432"/>
      <c r="FX1017" s="432"/>
      <c r="FY1017" s="432"/>
      <c r="FZ1017" s="432"/>
      <c r="GA1017" s="432"/>
      <c r="GB1017" s="432"/>
      <c r="GC1017" s="432"/>
      <c r="GD1017" s="432"/>
      <c r="GE1017" s="432"/>
      <c r="GF1017" s="432"/>
      <c r="GG1017" s="432"/>
      <c r="GH1017" s="432"/>
      <c r="GI1017" s="432"/>
      <c r="GJ1017" s="432"/>
      <c r="GK1017" s="432"/>
      <c r="GL1017" s="432"/>
      <c r="GM1017" s="432"/>
      <c r="GN1017" s="432"/>
      <c r="GO1017" s="432"/>
      <c r="GP1017" s="432"/>
      <c r="GQ1017" s="432"/>
      <c r="GR1017" s="432"/>
      <c r="GS1017" s="432"/>
      <c r="GT1017" s="432"/>
      <c r="GU1017" s="432"/>
      <c r="GV1017" s="432"/>
      <c r="GW1017" s="432"/>
      <c r="GX1017" s="432"/>
    </row>
    <row r="1019" spans="12:206" s="4" customFormat="1">
      <c r="L1019" s="37"/>
      <c r="Q1019" s="432"/>
      <c r="R1019" s="432"/>
      <c r="S1019" s="432"/>
      <c r="T1019" s="432"/>
      <c r="U1019" s="432"/>
      <c r="V1019" s="432"/>
      <c r="W1019" s="432"/>
      <c r="X1019" s="432"/>
      <c r="Y1019" s="432"/>
      <c r="Z1019" s="432"/>
      <c r="AA1019" s="432"/>
      <c r="AB1019" s="432"/>
      <c r="AC1019" s="432"/>
      <c r="AD1019" s="432"/>
      <c r="AE1019" s="432"/>
      <c r="AF1019" s="432"/>
      <c r="AG1019" s="432"/>
      <c r="AH1019" s="432"/>
      <c r="AI1019" s="432"/>
      <c r="AJ1019" s="432"/>
      <c r="AK1019" s="432"/>
      <c r="AL1019" s="432"/>
      <c r="AM1019" s="432"/>
      <c r="AN1019" s="432"/>
      <c r="AO1019" s="432"/>
      <c r="AP1019" s="432"/>
      <c r="AQ1019" s="432"/>
      <c r="AR1019" s="432"/>
      <c r="AS1019" s="432"/>
      <c r="AT1019" s="432"/>
      <c r="AU1019" s="432"/>
      <c r="AV1019" s="432"/>
      <c r="AW1019" s="432"/>
      <c r="AX1019" s="432"/>
      <c r="AY1019" s="432"/>
      <c r="AZ1019" s="432"/>
      <c r="BA1019" s="432"/>
      <c r="BB1019" s="432"/>
      <c r="BC1019" s="432"/>
      <c r="BD1019" s="432"/>
      <c r="BE1019" s="432"/>
      <c r="BF1019" s="432"/>
      <c r="BG1019" s="432"/>
      <c r="BH1019" s="432"/>
      <c r="BI1019" s="432"/>
      <c r="BJ1019" s="432"/>
      <c r="BK1019" s="432"/>
      <c r="BL1019" s="432"/>
      <c r="BM1019" s="432"/>
      <c r="BN1019" s="432"/>
      <c r="BO1019" s="432"/>
      <c r="BP1019" s="432"/>
      <c r="BQ1019" s="432"/>
      <c r="BR1019" s="432"/>
      <c r="BS1019" s="432"/>
      <c r="BT1019" s="432"/>
      <c r="BU1019" s="432"/>
      <c r="BV1019" s="432"/>
      <c r="BW1019" s="432"/>
      <c r="BX1019" s="432"/>
      <c r="BY1019" s="432"/>
      <c r="BZ1019" s="432"/>
      <c r="CA1019" s="432"/>
      <c r="CB1019" s="432"/>
      <c r="CC1019" s="432"/>
      <c r="CD1019" s="432"/>
      <c r="CE1019" s="432"/>
      <c r="CF1019" s="432"/>
      <c r="CG1019" s="432"/>
      <c r="CH1019" s="432"/>
      <c r="CI1019" s="432"/>
      <c r="CJ1019" s="432"/>
      <c r="CK1019" s="432"/>
      <c r="CL1019" s="432"/>
      <c r="CM1019" s="432"/>
      <c r="CN1019" s="432"/>
      <c r="CO1019" s="432"/>
      <c r="CP1019" s="432"/>
      <c r="CQ1019" s="432"/>
      <c r="CR1019" s="432"/>
      <c r="CS1019" s="432"/>
      <c r="CT1019" s="432"/>
      <c r="CU1019" s="432"/>
      <c r="CV1019" s="432"/>
      <c r="CW1019" s="432"/>
      <c r="CX1019" s="432"/>
      <c r="CY1019" s="432"/>
      <c r="CZ1019" s="432"/>
      <c r="DA1019" s="432"/>
      <c r="DB1019" s="432"/>
      <c r="DC1019" s="432"/>
      <c r="DD1019" s="432"/>
      <c r="DE1019" s="432"/>
      <c r="DF1019" s="432"/>
      <c r="DG1019" s="432"/>
      <c r="DH1019" s="432"/>
      <c r="DI1019" s="432"/>
      <c r="DJ1019" s="432"/>
      <c r="DK1019" s="432"/>
      <c r="DL1019" s="432"/>
      <c r="DM1019" s="432"/>
      <c r="DN1019" s="432"/>
      <c r="DO1019" s="432"/>
      <c r="DP1019" s="432"/>
      <c r="DQ1019" s="432"/>
      <c r="DR1019" s="432"/>
      <c r="DS1019" s="432"/>
      <c r="DT1019" s="432"/>
      <c r="DU1019" s="432"/>
      <c r="DV1019" s="432"/>
      <c r="DW1019" s="432"/>
      <c r="DX1019" s="432"/>
      <c r="DY1019" s="432"/>
      <c r="DZ1019" s="432"/>
      <c r="EA1019" s="432"/>
      <c r="EB1019" s="432"/>
      <c r="EC1019" s="432"/>
      <c r="ED1019" s="432"/>
      <c r="EE1019" s="432"/>
      <c r="EF1019" s="432"/>
      <c r="EG1019" s="432"/>
      <c r="EH1019" s="432"/>
      <c r="EI1019" s="432"/>
      <c r="EJ1019" s="432"/>
      <c r="EK1019" s="432"/>
      <c r="EL1019" s="432"/>
      <c r="EM1019" s="432"/>
      <c r="EN1019" s="432"/>
      <c r="EO1019" s="432"/>
      <c r="EP1019" s="432"/>
      <c r="EQ1019" s="432"/>
      <c r="ER1019" s="432"/>
      <c r="ES1019" s="432"/>
      <c r="ET1019" s="432"/>
      <c r="EU1019" s="432"/>
      <c r="EV1019" s="432"/>
      <c r="EW1019" s="432"/>
      <c r="EX1019" s="432"/>
      <c r="EY1019" s="432"/>
      <c r="EZ1019" s="432"/>
      <c r="FA1019" s="432"/>
      <c r="FB1019" s="432"/>
      <c r="FC1019" s="432"/>
      <c r="FD1019" s="432"/>
      <c r="FE1019" s="432"/>
      <c r="FF1019" s="432"/>
      <c r="FG1019" s="432"/>
      <c r="FH1019" s="432"/>
      <c r="FI1019" s="432"/>
      <c r="FJ1019" s="432"/>
      <c r="FK1019" s="432"/>
      <c r="FL1019" s="432"/>
      <c r="FM1019" s="432"/>
      <c r="FN1019" s="432"/>
      <c r="FO1019" s="432"/>
      <c r="FP1019" s="432"/>
      <c r="FQ1019" s="432"/>
      <c r="FR1019" s="432"/>
      <c r="FS1019" s="432"/>
      <c r="FT1019" s="432"/>
      <c r="FU1019" s="432"/>
      <c r="FV1019" s="432"/>
      <c r="FW1019" s="432"/>
      <c r="FX1019" s="432"/>
      <c r="FY1019" s="432"/>
      <c r="FZ1019" s="432"/>
      <c r="GA1019" s="432"/>
      <c r="GB1019" s="432"/>
      <c r="GC1019" s="432"/>
      <c r="GD1019" s="432"/>
      <c r="GE1019" s="432"/>
      <c r="GF1019" s="432"/>
      <c r="GG1019" s="432"/>
      <c r="GH1019" s="432"/>
      <c r="GI1019" s="432"/>
      <c r="GJ1019" s="432"/>
      <c r="GK1019" s="432"/>
      <c r="GL1019" s="432"/>
      <c r="GM1019" s="432"/>
      <c r="GN1019" s="432"/>
      <c r="GO1019" s="432"/>
      <c r="GP1019" s="432"/>
      <c r="GQ1019" s="432"/>
      <c r="GR1019" s="432"/>
      <c r="GS1019" s="432"/>
      <c r="GT1019" s="432"/>
      <c r="GU1019" s="432"/>
      <c r="GV1019" s="432"/>
      <c r="GW1019" s="432"/>
      <c r="GX1019" s="432"/>
    </row>
    <row r="1021" spans="12:206" s="4" customFormat="1">
      <c r="L1021" s="37"/>
      <c r="Q1021" s="432"/>
      <c r="R1021" s="432"/>
      <c r="S1021" s="432"/>
      <c r="T1021" s="432"/>
      <c r="U1021" s="432"/>
      <c r="V1021" s="432"/>
      <c r="W1021" s="432"/>
      <c r="X1021" s="432"/>
      <c r="Y1021" s="432"/>
      <c r="Z1021" s="432"/>
      <c r="AA1021" s="432"/>
      <c r="AB1021" s="432"/>
      <c r="AC1021" s="432"/>
      <c r="AD1021" s="432"/>
      <c r="AE1021" s="432"/>
      <c r="AF1021" s="432"/>
      <c r="AG1021" s="432"/>
      <c r="AH1021" s="432"/>
      <c r="AI1021" s="432"/>
      <c r="AJ1021" s="432"/>
      <c r="AK1021" s="432"/>
      <c r="AL1021" s="432"/>
      <c r="AM1021" s="432"/>
      <c r="AN1021" s="432"/>
      <c r="AO1021" s="432"/>
      <c r="AP1021" s="432"/>
      <c r="AQ1021" s="432"/>
      <c r="AR1021" s="432"/>
      <c r="AS1021" s="432"/>
      <c r="AT1021" s="432"/>
      <c r="AU1021" s="432"/>
      <c r="AV1021" s="432"/>
      <c r="AW1021" s="432"/>
      <c r="AX1021" s="432"/>
      <c r="AY1021" s="432"/>
      <c r="AZ1021" s="432"/>
      <c r="BA1021" s="432"/>
      <c r="BB1021" s="432"/>
      <c r="BC1021" s="432"/>
      <c r="BD1021" s="432"/>
      <c r="BE1021" s="432"/>
      <c r="BF1021" s="432"/>
      <c r="BG1021" s="432"/>
      <c r="BH1021" s="432"/>
      <c r="BI1021" s="432"/>
      <c r="BJ1021" s="432"/>
      <c r="BK1021" s="432"/>
      <c r="BL1021" s="432"/>
      <c r="BM1021" s="432"/>
      <c r="BN1021" s="432"/>
      <c r="BO1021" s="432"/>
      <c r="BP1021" s="432"/>
      <c r="BQ1021" s="432"/>
      <c r="BR1021" s="432"/>
      <c r="BS1021" s="432"/>
      <c r="BT1021" s="432"/>
      <c r="BU1021" s="432"/>
      <c r="BV1021" s="432"/>
      <c r="BW1021" s="432"/>
      <c r="BX1021" s="432"/>
      <c r="BY1021" s="432"/>
      <c r="BZ1021" s="432"/>
      <c r="CA1021" s="432"/>
      <c r="CB1021" s="432"/>
      <c r="CC1021" s="432"/>
      <c r="CD1021" s="432"/>
      <c r="CE1021" s="432"/>
      <c r="CF1021" s="432"/>
      <c r="CG1021" s="432"/>
      <c r="CH1021" s="432"/>
      <c r="CI1021" s="432"/>
      <c r="CJ1021" s="432"/>
      <c r="CK1021" s="432"/>
      <c r="CL1021" s="432"/>
      <c r="CM1021" s="432"/>
      <c r="CN1021" s="432"/>
      <c r="CO1021" s="432"/>
      <c r="CP1021" s="432"/>
      <c r="CQ1021" s="432"/>
      <c r="CR1021" s="432"/>
      <c r="CS1021" s="432"/>
      <c r="CT1021" s="432"/>
      <c r="CU1021" s="432"/>
      <c r="CV1021" s="432"/>
      <c r="CW1021" s="432"/>
      <c r="CX1021" s="432"/>
      <c r="CY1021" s="432"/>
      <c r="CZ1021" s="432"/>
      <c r="DA1021" s="432"/>
      <c r="DB1021" s="432"/>
      <c r="DC1021" s="432"/>
      <c r="DD1021" s="432"/>
      <c r="DE1021" s="432"/>
      <c r="DF1021" s="432"/>
      <c r="DG1021" s="432"/>
      <c r="DH1021" s="432"/>
      <c r="DI1021" s="432"/>
      <c r="DJ1021" s="432"/>
      <c r="DK1021" s="432"/>
      <c r="DL1021" s="432"/>
      <c r="DM1021" s="432"/>
      <c r="DN1021" s="432"/>
      <c r="DO1021" s="432"/>
      <c r="DP1021" s="432"/>
      <c r="DQ1021" s="432"/>
      <c r="DR1021" s="432"/>
      <c r="DS1021" s="432"/>
      <c r="DT1021" s="432"/>
      <c r="DU1021" s="432"/>
      <c r="DV1021" s="432"/>
      <c r="DW1021" s="432"/>
      <c r="DX1021" s="432"/>
      <c r="DY1021" s="432"/>
      <c r="DZ1021" s="432"/>
      <c r="EA1021" s="432"/>
      <c r="EB1021" s="432"/>
      <c r="EC1021" s="432"/>
      <c r="ED1021" s="432"/>
      <c r="EE1021" s="432"/>
      <c r="EF1021" s="432"/>
      <c r="EG1021" s="432"/>
      <c r="EH1021" s="432"/>
      <c r="EI1021" s="432"/>
      <c r="EJ1021" s="432"/>
      <c r="EK1021" s="432"/>
      <c r="EL1021" s="432"/>
      <c r="EM1021" s="432"/>
      <c r="EN1021" s="432"/>
      <c r="EO1021" s="432"/>
      <c r="EP1021" s="432"/>
      <c r="EQ1021" s="432"/>
      <c r="ER1021" s="432"/>
      <c r="ES1021" s="432"/>
      <c r="ET1021" s="432"/>
      <c r="EU1021" s="432"/>
      <c r="EV1021" s="432"/>
      <c r="EW1021" s="432"/>
      <c r="EX1021" s="432"/>
      <c r="EY1021" s="432"/>
      <c r="EZ1021" s="432"/>
      <c r="FA1021" s="432"/>
      <c r="FB1021" s="432"/>
      <c r="FC1021" s="432"/>
      <c r="FD1021" s="432"/>
      <c r="FE1021" s="432"/>
      <c r="FF1021" s="432"/>
      <c r="FG1021" s="432"/>
      <c r="FH1021" s="432"/>
      <c r="FI1021" s="432"/>
      <c r="FJ1021" s="432"/>
      <c r="FK1021" s="432"/>
      <c r="FL1021" s="432"/>
      <c r="FM1021" s="432"/>
      <c r="FN1021" s="432"/>
      <c r="FO1021" s="432"/>
      <c r="FP1021" s="432"/>
      <c r="FQ1021" s="432"/>
      <c r="FR1021" s="432"/>
      <c r="FS1021" s="432"/>
      <c r="FT1021" s="432"/>
      <c r="FU1021" s="432"/>
      <c r="FV1021" s="432"/>
      <c r="FW1021" s="432"/>
      <c r="FX1021" s="432"/>
      <c r="FY1021" s="432"/>
      <c r="FZ1021" s="432"/>
      <c r="GA1021" s="432"/>
      <c r="GB1021" s="432"/>
      <c r="GC1021" s="432"/>
      <c r="GD1021" s="432"/>
      <c r="GE1021" s="432"/>
      <c r="GF1021" s="432"/>
      <c r="GG1021" s="432"/>
      <c r="GH1021" s="432"/>
      <c r="GI1021" s="432"/>
      <c r="GJ1021" s="432"/>
      <c r="GK1021" s="432"/>
      <c r="GL1021" s="432"/>
      <c r="GM1021" s="432"/>
      <c r="GN1021" s="432"/>
      <c r="GO1021" s="432"/>
      <c r="GP1021" s="432"/>
      <c r="GQ1021" s="432"/>
      <c r="GR1021" s="432"/>
      <c r="GS1021" s="432"/>
      <c r="GT1021" s="432"/>
      <c r="GU1021" s="432"/>
      <c r="GV1021" s="432"/>
      <c r="GW1021" s="432"/>
      <c r="GX1021" s="432"/>
    </row>
    <row r="1023" spans="12:206" s="4" customFormat="1">
      <c r="L1023" s="37"/>
      <c r="Q1023" s="432"/>
      <c r="R1023" s="432"/>
      <c r="S1023" s="432"/>
      <c r="T1023" s="432"/>
      <c r="U1023" s="432"/>
      <c r="V1023" s="432"/>
      <c r="W1023" s="432"/>
      <c r="X1023" s="432"/>
      <c r="Y1023" s="432"/>
      <c r="Z1023" s="432"/>
      <c r="AA1023" s="432"/>
      <c r="AB1023" s="432"/>
      <c r="AC1023" s="432"/>
      <c r="AD1023" s="432"/>
      <c r="AE1023" s="432"/>
      <c r="AF1023" s="432"/>
      <c r="AG1023" s="432"/>
      <c r="AH1023" s="432"/>
      <c r="AI1023" s="432"/>
      <c r="AJ1023" s="432"/>
      <c r="AK1023" s="432"/>
      <c r="AL1023" s="432"/>
      <c r="AM1023" s="432"/>
      <c r="AN1023" s="432"/>
      <c r="AO1023" s="432"/>
      <c r="AP1023" s="432"/>
      <c r="AQ1023" s="432"/>
      <c r="AR1023" s="432"/>
      <c r="AS1023" s="432"/>
      <c r="AT1023" s="432"/>
      <c r="AU1023" s="432"/>
      <c r="AV1023" s="432"/>
      <c r="AW1023" s="432"/>
      <c r="AX1023" s="432"/>
      <c r="AY1023" s="432"/>
      <c r="AZ1023" s="432"/>
      <c r="BA1023" s="432"/>
      <c r="BB1023" s="432"/>
      <c r="BC1023" s="432"/>
      <c r="BD1023" s="432"/>
      <c r="BE1023" s="432"/>
      <c r="BF1023" s="432"/>
      <c r="BG1023" s="432"/>
      <c r="BH1023" s="432"/>
      <c r="BI1023" s="432"/>
      <c r="BJ1023" s="432"/>
      <c r="BK1023" s="432"/>
      <c r="BL1023" s="432"/>
      <c r="BM1023" s="432"/>
      <c r="BN1023" s="432"/>
      <c r="BO1023" s="432"/>
      <c r="BP1023" s="432"/>
      <c r="BQ1023" s="432"/>
      <c r="BR1023" s="432"/>
      <c r="BS1023" s="432"/>
      <c r="BT1023" s="432"/>
      <c r="BU1023" s="432"/>
      <c r="BV1023" s="432"/>
      <c r="BW1023" s="432"/>
      <c r="BX1023" s="432"/>
      <c r="BY1023" s="432"/>
      <c r="BZ1023" s="432"/>
      <c r="CA1023" s="432"/>
      <c r="CB1023" s="432"/>
      <c r="CC1023" s="432"/>
      <c r="CD1023" s="432"/>
      <c r="CE1023" s="432"/>
      <c r="CF1023" s="432"/>
      <c r="CG1023" s="432"/>
      <c r="CH1023" s="432"/>
      <c r="CI1023" s="432"/>
      <c r="CJ1023" s="432"/>
      <c r="CK1023" s="432"/>
      <c r="CL1023" s="432"/>
      <c r="CM1023" s="432"/>
      <c r="CN1023" s="432"/>
      <c r="CO1023" s="432"/>
      <c r="CP1023" s="432"/>
      <c r="CQ1023" s="432"/>
      <c r="CR1023" s="432"/>
      <c r="CS1023" s="432"/>
      <c r="CT1023" s="432"/>
      <c r="CU1023" s="432"/>
      <c r="CV1023" s="432"/>
      <c r="CW1023" s="432"/>
      <c r="CX1023" s="432"/>
      <c r="CY1023" s="432"/>
      <c r="CZ1023" s="432"/>
      <c r="DA1023" s="432"/>
      <c r="DB1023" s="432"/>
      <c r="DC1023" s="432"/>
      <c r="DD1023" s="432"/>
      <c r="DE1023" s="432"/>
      <c r="DF1023" s="432"/>
      <c r="DG1023" s="432"/>
      <c r="DH1023" s="432"/>
      <c r="DI1023" s="432"/>
      <c r="DJ1023" s="432"/>
      <c r="DK1023" s="432"/>
      <c r="DL1023" s="432"/>
      <c r="DM1023" s="432"/>
      <c r="DN1023" s="432"/>
      <c r="DO1023" s="432"/>
      <c r="DP1023" s="432"/>
      <c r="DQ1023" s="432"/>
      <c r="DR1023" s="432"/>
      <c r="DS1023" s="432"/>
      <c r="DT1023" s="432"/>
      <c r="DU1023" s="432"/>
      <c r="DV1023" s="432"/>
      <c r="DW1023" s="432"/>
      <c r="DX1023" s="432"/>
      <c r="DY1023" s="432"/>
      <c r="DZ1023" s="432"/>
      <c r="EA1023" s="432"/>
      <c r="EB1023" s="432"/>
      <c r="EC1023" s="432"/>
      <c r="ED1023" s="432"/>
      <c r="EE1023" s="432"/>
      <c r="EF1023" s="432"/>
      <c r="EG1023" s="432"/>
      <c r="EH1023" s="432"/>
      <c r="EI1023" s="432"/>
      <c r="EJ1023" s="432"/>
      <c r="EK1023" s="432"/>
      <c r="EL1023" s="432"/>
      <c r="EM1023" s="432"/>
      <c r="EN1023" s="432"/>
      <c r="EO1023" s="432"/>
      <c r="EP1023" s="432"/>
      <c r="EQ1023" s="432"/>
      <c r="ER1023" s="432"/>
      <c r="ES1023" s="432"/>
      <c r="ET1023" s="432"/>
      <c r="EU1023" s="432"/>
      <c r="EV1023" s="432"/>
      <c r="EW1023" s="432"/>
      <c r="EX1023" s="432"/>
      <c r="EY1023" s="432"/>
      <c r="EZ1023" s="432"/>
      <c r="FA1023" s="432"/>
      <c r="FB1023" s="432"/>
      <c r="FC1023" s="432"/>
      <c r="FD1023" s="432"/>
      <c r="FE1023" s="432"/>
      <c r="FF1023" s="432"/>
      <c r="FG1023" s="432"/>
      <c r="FH1023" s="432"/>
      <c r="FI1023" s="432"/>
      <c r="FJ1023" s="432"/>
      <c r="FK1023" s="432"/>
      <c r="FL1023" s="432"/>
      <c r="FM1023" s="432"/>
      <c r="FN1023" s="432"/>
      <c r="FO1023" s="432"/>
      <c r="FP1023" s="432"/>
      <c r="FQ1023" s="432"/>
      <c r="FR1023" s="432"/>
      <c r="FS1023" s="432"/>
      <c r="FT1023" s="432"/>
      <c r="FU1023" s="432"/>
      <c r="FV1023" s="432"/>
      <c r="FW1023" s="432"/>
      <c r="FX1023" s="432"/>
      <c r="FY1023" s="432"/>
      <c r="FZ1023" s="432"/>
      <c r="GA1023" s="432"/>
      <c r="GB1023" s="432"/>
      <c r="GC1023" s="432"/>
      <c r="GD1023" s="432"/>
      <c r="GE1023" s="432"/>
      <c r="GF1023" s="432"/>
      <c r="GG1023" s="432"/>
      <c r="GH1023" s="432"/>
      <c r="GI1023" s="432"/>
      <c r="GJ1023" s="432"/>
      <c r="GK1023" s="432"/>
      <c r="GL1023" s="432"/>
      <c r="GM1023" s="432"/>
      <c r="GN1023" s="432"/>
      <c r="GO1023" s="432"/>
      <c r="GP1023" s="432"/>
      <c r="GQ1023" s="432"/>
      <c r="GR1023" s="432"/>
      <c r="GS1023" s="432"/>
      <c r="GT1023" s="432"/>
      <c r="GU1023" s="432"/>
      <c r="GV1023" s="432"/>
      <c r="GW1023" s="432"/>
      <c r="GX1023" s="432"/>
    </row>
    <row r="1025" spans="12:206" s="4" customFormat="1">
      <c r="L1025" s="37"/>
      <c r="Q1025" s="432"/>
      <c r="R1025" s="432"/>
      <c r="S1025" s="432"/>
      <c r="T1025" s="432"/>
      <c r="U1025" s="432"/>
      <c r="V1025" s="432"/>
      <c r="W1025" s="432"/>
      <c r="X1025" s="432"/>
      <c r="Y1025" s="432"/>
      <c r="Z1025" s="432"/>
      <c r="AA1025" s="432"/>
      <c r="AB1025" s="432"/>
      <c r="AC1025" s="432"/>
      <c r="AD1025" s="432"/>
      <c r="AE1025" s="432"/>
      <c r="AF1025" s="432"/>
      <c r="AG1025" s="432"/>
      <c r="AH1025" s="432"/>
      <c r="AI1025" s="432"/>
      <c r="AJ1025" s="432"/>
      <c r="AK1025" s="432"/>
      <c r="AL1025" s="432"/>
      <c r="AM1025" s="432"/>
      <c r="AN1025" s="432"/>
      <c r="AO1025" s="432"/>
      <c r="AP1025" s="432"/>
      <c r="AQ1025" s="432"/>
      <c r="AR1025" s="432"/>
      <c r="AS1025" s="432"/>
      <c r="AT1025" s="432"/>
      <c r="AU1025" s="432"/>
      <c r="AV1025" s="432"/>
      <c r="AW1025" s="432"/>
      <c r="AX1025" s="432"/>
      <c r="AY1025" s="432"/>
      <c r="AZ1025" s="432"/>
      <c r="BA1025" s="432"/>
      <c r="BB1025" s="432"/>
      <c r="BC1025" s="432"/>
      <c r="BD1025" s="432"/>
      <c r="BE1025" s="432"/>
      <c r="BF1025" s="432"/>
      <c r="BG1025" s="432"/>
      <c r="BH1025" s="432"/>
      <c r="BI1025" s="432"/>
      <c r="BJ1025" s="432"/>
      <c r="BK1025" s="432"/>
      <c r="BL1025" s="432"/>
      <c r="BM1025" s="432"/>
      <c r="BN1025" s="432"/>
      <c r="BO1025" s="432"/>
      <c r="BP1025" s="432"/>
      <c r="BQ1025" s="432"/>
      <c r="BR1025" s="432"/>
      <c r="BS1025" s="432"/>
      <c r="BT1025" s="432"/>
      <c r="BU1025" s="432"/>
      <c r="BV1025" s="432"/>
      <c r="BW1025" s="432"/>
      <c r="BX1025" s="432"/>
      <c r="BY1025" s="432"/>
      <c r="BZ1025" s="432"/>
      <c r="CA1025" s="432"/>
      <c r="CB1025" s="432"/>
      <c r="CC1025" s="432"/>
      <c r="CD1025" s="432"/>
      <c r="CE1025" s="432"/>
      <c r="CF1025" s="432"/>
      <c r="CG1025" s="432"/>
      <c r="CH1025" s="432"/>
      <c r="CI1025" s="432"/>
      <c r="CJ1025" s="432"/>
      <c r="CK1025" s="432"/>
      <c r="CL1025" s="432"/>
      <c r="CM1025" s="432"/>
      <c r="CN1025" s="432"/>
      <c r="CO1025" s="432"/>
      <c r="CP1025" s="432"/>
      <c r="CQ1025" s="432"/>
      <c r="CR1025" s="432"/>
      <c r="CS1025" s="432"/>
      <c r="CT1025" s="432"/>
      <c r="CU1025" s="432"/>
      <c r="CV1025" s="432"/>
      <c r="CW1025" s="432"/>
      <c r="CX1025" s="432"/>
      <c r="CY1025" s="432"/>
      <c r="CZ1025" s="432"/>
      <c r="DA1025" s="432"/>
      <c r="DB1025" s="432"/>
      <c r="DC1025" s="432"/>
      <c r="DD1025" s="432"/>
      <c r="DE1025" s="432"/>
      <c r="DF1025" s="432"/>
      <c r="DG1025" s="432"/>
      <c r="DH1025" s="432"/>
      <c r="DI1025" s="432"/>
      <c r="DJ1025" s="432"/>
      <c r="DK1025" s="432"/>
      <c r="DL1025" s="432"/>
      <c r="DM1025" s="432"/>
      <c r="DN1025" s="432"/>
      <c r="DO1025" s="432"/>
      <c r="DP1025" s="432"/>
      <c r="DQ1025" s="432"/>
      <c r="DR1025" s="432"/>
      <c r="DS1025" s="432"/>
      <c r="DT1025" s="432"/>
      <c r="DU1025" s="432"/>
      <c r="DV1025" s="432"/>
      <c r="DW1025" s="432"/>
      <c r="DX1025" s="432"/>
      <c r="DY1025" s="432"/>
      <c r="DZ1025" s="432"/>
      <c r="EA1025" s="432"/>
      <c r="EB1025" s="432"/>
      <c r="EC1025" s="432"/>
      <c r="ED1025" s="432"/>
      <c r="EE1025" s="432"/>
      <c r="EF1025" s="432"/>
      <c r="EG1025" s="432"/>
      <c r="EH1025" s="432"/>
      <c r="EI1025" s="432"/>
      <c r="EJ1025" s="432"/>
      <c r="EK1025" s="432"/>
      <c r="EL1025" s="432"/>
      <c r="EM1025" s="432"/>
      <c r="EN1025" s="432"/>
      <c r="EO1025" s="432"/>
      <c r="EP1025" s="432"/>
      <c r="EQ1025" s="432"/>
      <c r="ER1025" s="432"/>
      <c r="ES1025" s="432"/>
      <c r="ET1025" s="432"/>
      <c r="EU1025" s="432"/>
      <c r="EV1025" s="432"/>
      <c r="EW1025" s="432"/>
      <c r="EX1025" s="432"/>
      <c r="EY1025" s="432"/>
      <c r="EZ1025" s="432"/>
      <c r="FA1025" s="432"/>
      <c r="FB1025" s="432"/>
      <c r="FC1025" s="432"/>
      <c r="FD1025" s="432"/>
      <c r="FE1025" s="432"/>
      <c r="FF1025" s="432"/>
      <c r="FG1025" s="432"/>
      <c r="FH1025" s="432"/>
      <c r="FI1025" s="432"/>
      <c r="FJ1025" s="432"/>
      <c r="FK1025" s="432"/>
      <c r="FL1025" s="432"/>
      <c r="FM1025" s="432"/>
      <c r="FN1025" s="432"/>
      <c r="FO1025" s="432"/>
      <c r="FP1025" s="432"/>
      <c r="FQ1025" s="432"/>
      <c r="FR1025" s="432"/>
      <c r="FS1025" s="432"/>
      <c r="FT1025" s="432"/>
      <c r="FU1025" s="432"/>
      <c r="FV1025" s="432"/>
      <c r="FW1025" s="432"/>
      <c r="FX1025" s="432"/>
      <c r="FY1025" s="432"/>
      <c r="FZ1025" s="432"/>
      <c r="GA1025" s="432"/>
      <c r="GB1025" s="432"/>
      <c r="GC1025" s="432"/>
      <c r="GD1025" s="432"/>
      <c r="GE1025" s="432"/>
      <c r="GF1025" s="432"/>
      <c r="GG1025" s="432"/>
      <c r="GH1025" s="432"/>
      <c r="GI1025" s="432"/>
      <c r="GJ1025" s="432"/>
      <c r="GK1025" s="432"/>
      <c r="GL1025" s="432"/>
      <c r="GM1025" s="432"/>
      <c r="GN1025" s="432"/>
      <c r="GO1025" s="432"/>
      <c r="GP1025" s="432"/>
      <c r="GQ1025" s="432"/>
      <c r="GR1025" s="432"/>
      <c r="GS1025" s="432"/>
      <c r="GT1025" s="432"/>
      <c r="GU1025" s="432"/>
      <c r="GV1025" s="432"/>
      <c r="GW1025" s="432"/>
      <c r="GX1025" s="432"/>
    </row>
    <row r="1027" spans="12:206" s="4" customFormat="1">
      <c r="L1027" s="37"/>
      <c r="Q1027" s="432"/>
      <c r="R1027" s="432"/>
      <c r="S1027" s="432"/>
      <c r="T1027" s="432"/>
      <c r="U1027" s="432"/>
      <c r="V1027" s="432"/>
      <c r="W1027" s="432"/>
      <c r="X1027" s="432"/>
      <c r="Y1027" s="432"/>
      <c r="Z1027" s="432"/>
      <c r="AA1027" s="432"/>
      <c r="AB1027" s="432"/>
      <c r="AC1027" s="432"/>
      <c r="AD1027" s="432"/>
      <c r="AE1027" s="432"/>
      <c r="AF1027" s="432"/>
      <c r="AG1027" s="432"/>
      <c r="AH1027" s="432"/>
      <c r="AI1027" s="432"/>
      <c r="AJ1027" s="432"/>
      <c r="AK1027" s="432"/>
      <c r="AL1027" s="432"/>
      <c r="AM1027" s="432"/>
      <c r="AN1027" s="432"/>
      <c r="AO1027" s="432"/>
      <c r="AP1027" s="432"/>
      <c r="AQ1027" s="432"/>
      <c r="AR1027" s="432"/>
      <c r="AS1027" s="432"/>
      <c r="AT1027" s="432"/>
      <c r="AU1027" s="432"/>
      <c r="AV1027" s="432"/>
      <c r="AW1027" s="432"/>
      <c r="AX1027" s="432"/>
      <c r="AY1027" s="432"/>
      <c r="AZ1027" s="432"/>
      <c r="BA1027" s="432"/>
      <c r="BB1027" s="432"/>
      <c r="BC1027" s="432"/>
      <c r="BD1027" s="432"/>
      <c r="BE1027" s="432"/>
      <c r="BF1027" s="432"/>
      <c r="BG1027" s="432"/>
      <c r="BH1027" s="432"/>
      <c r="BI1027" s="432"/>
      <c r="BJ1027" s="432"/>
      <c r="BK1027" s="432"/>
      <c r="BL1027" s="432"/>
      <c r="BM1027" s="432"/>
      <c r="BN1027" s="432"/>
      <c r="BO1027" s="432"/>
      <c r="BP1027" s="432"/>
      <c r="BQ1027" s="432"/>
      <c r="BR1027" s="432"/>
      <c r="BS1027" s="432"/>
      <c r="BT1027" s="432"/>
      <c r="BU1027" s="432"/>
      <c r="BV1027" s="432"/>
      <c r="BW1027" s="432"/>
      <c r="BX1027" s="432"/>
      <c r="BY1027" s="432"/>
      <c r="BZ1027" s="432"/>
      <c r="CA1027" s="432"/>
      <c r="CB1027" s="432"/>
      <c r="CC1027" s="432"/>
      <c r="CD1027" s="432"/>
      <c r="CE1027" s="432"/>
      <c r="CF1027" s="432"/>
      <c r="CG1027" s="432"/>
      <c r="CH1027" s="432"/>
      <c r="CI1027" s="432"/>
      <c r="CJ1027" s="432"/>
      <c r="CK1027" s="432"/>
      <c r="CL1027" s="432"/>
      <c r="CM1027" s="432"/>
      <c r="CN1027" s="432"/>
      <c r="CO1027" s="432"/>
      <c r="CP1027" s="432"/>
      <c r="CQ1027" s="432"/>
      <c r="CR1027" s="432"/>
      <c r="CS1027" s="432"/>
      <c r="CT1027" s="432"/>
      <c r="CU1027" s="432"/>
      <c r="CV1027" s="432"/>
      <c r="CW1027" s="432"/>
      <c r="CX1027" s="432"/>
      <c r="CY1027" s="432"/>
      <c r="CZ1027" s="432"/>
      <c r="DA1027" s="432"/>
      <c r="DB1027" s="432"/>
      <c r="DC1027" s="432"/>
      <c r="DD1027" s="432"/>
      <c r="DE1027" s="432"/>
      <c r="DF1027" s="432"/>
      <c r="DG1027" s="432"/>
      <c r="DH1027" s="432"/>
      <c r="DI1027" s="432"/>
      <c r="DJ1027" s="432"/>
      <c r="DK1027" s="432"/>
      <c r="DL1027" s="432"/>
      <c r="DM1027" s="432"/>
      <c r="DN1027" s="432"/>
      <c r="DO1027" s="432"/>
      <c r="DP1027" s="432"/>
      <c r="DQ1027" s="432"/>
      <c r="DR1027" s="432"/>
      <c r="DS1027" s="432"/>
      <c r="DT1027" s="432"/>
      <c r="DU1027" s="432"/>
      <c r="DV1027" s="432"/>
      <c r="DW1027" s="432"/>
      <c r="DX1027" s="432"/>
      <c r="DY1027" s="432"/>
      <c r="DZ1027" s="432"/>
      <c r="EA1027" s="432"/>
      <c r="EB1027" s="432"/>
      <c r="EC1027" s="432"/>
      <c r="ED1027" s="432"/>
      <c r="EE1027" s="432"/>
      <c r="EF1027" s="432"/>
      <c r="EG1027" s="432"/>
      <c r="EH1027" s="432"/>
      <c r="EI1027" s="432"/>
      <c r="EJ1027" s="432"/>
      <c r="EK1027" s="432"/>
      <c r="EL1027" s="432"/>
      <c r="EM1027" s="432"/>
      <c r="EN1027" s="432"/>
      <c r="EO1027" s="432"/>
      <c r="EP1027" s="432"/>
      <c r="EQ1027" s="432"/>
      <c r="ER1027" s="432"/>
      <c r="ES1027" s="432"/>
      <c r="ET1027" s="432"/>
      <c r="EU1027" s="432"/>
      <c r="EV1027" s="432"/>
      <c r="EW1027" s="432"/>
      <c r="EX1027" s="432"/>
      <c r="EY1027" s="432"/>
      <c r="EZ1027" s="432"/>
      <c r="FA1027" s="432"/>
      <c r="FB1027" s="432"/>
      <c r="FC1027" s="432"/>
      <c r="FD1027" s="432"/>
      <c r="FE1027" s="432"/>
      <c r="FF1027" s="432"/>
      <c r="FG1027" s="432"/>
      <c r="FH1027" s="432"/>
      <c r="FI1027" s="432"/>
      <c r="FJ1027" s="432"/>
      <c r="FK1027" s="432"/>
      <c r="FL1027" s="432"/>
      <c r="FM1027" s="432"/>
      <c r="FN1027" s="432"/>
      <c r="FO1027" s="432"/>
      <c r="FP1027" s="432"/>
      <c r="FQ1027" s="432"/>
      <c r="FR1027" s="432"/>
      <c r="FS1027" s="432"/>
      <c r="FT1027" s="432"/>
      <c r="FU1027" s="432"/>
      <c r="FV1027" s="432"/>
      <c r="FW1027" s="432"/>
      <c r="FX1027" s="432"/>
      <c r="FY1027" s="432"/>
      <c r="FZ1027" s="432"/>
      <c r="GA1027" s="432"/>
      <c r="GB1027" s="432"/>
      <c r="GC1027" s="432"/>
      <c r="GD1027" s="432"/>
      <c r="GE1027" s="432"/>
      <c r="GF1027" s="432"/>
      <c r="GG1027" s="432"/>
      <c r="GH1027" s="432"/>
      <c r="GI1027" s="432"/>
      <c r="GJ1027" s="432"/>
      <c r="GK1027" s="432"/>
      <c r="GL1027" s="432"/>
      <c r="GM1027" s="432"/>
      <c r="GN1027" s="432"/>
      <c r="GO1027" s="432"/>
      <c r="GP1027" s="432"/>
      <c r="GQ1027" s="432"/>
      <c r="GR1027" s="432"/>
      <c r="GS1027" s="432"/>
      <c r="GT1027" s="432"/>
      <c r="GU1027" s="432"/>
      <c r="GV1027" s="432"/>
      <c r="GW1027" s="432"/>
      <c r="GX1027" s="432"/>
    </row>
    <row r="1029" spans="12:206" s="4" customFormat="1">
      <c r="L1029" s="37"/>
      <c r="Q1029" s="432"/>
      <c r="R1029" s="432"/>
      <c r="S1029" s="432"/>
      <c r="T1029" s="432"/>
      <c r="U1029" s="432"/>
      <c r="V1029" s="432"/>
      <c r="W1029" s="432"/>
      <c r="X1029" s="432"/>
      <c r="Y1029" s="432"/>
      <c r="Z1029" s="432"/>
      <c r="AA1029" s="432"/>
      <c r="AB1029" s="432"/>
      <c r="AC1029" s="432"/>
      <c r="AD1029" s="432"/>
      <c r="AE1029" s="432"/>
      <c r="AF1029" s="432"/>
      <c r="AG1029" s="432"/>
      <c r="AH1029" s="432"/>
      <c r="AI1029" s="432"/>
      <c r="AJ1029" s="432"/>
      <c r="AK1029" s="432"/>
      <c r="AL1029" s="432"/>
      <c r="AM1029" s="432"/>
      <c r="AN1029" s="432"/>
      <c r="AO1029" s="432"/>
      <c r="AP1029" s="432"/>
      <c r="AQ1029" s="432"/>
      <c r="AR1029" s="432"/>
      <c r="AS1029" s="432"/>
      <c r="AT1029" s="432"/>
      <c r="AU1029" s="432"/>
      <c r="AV1029" s="432"/>
      <c r="AW1029" s="432"/>
      <c r="AX1029" s="432"/>
      <c r="AY1029" s="432"/>
      <c r="AZ1029" s="432"/>
      <c r="BA1029" s="432"/>
      <c r="BB1029" s="432"/>
      <c r="BC1029" s="432"/>
      <c r="BD1029" s="432"/>
      <c r="BE1029" s="432"/>
      <c r="BF1029" s="432"/>
      <c r="BG1029" s="432"/>
      <c r="BH1029" s="432"/>
      <c r="BI1029" s="432"/>
      <c r="BJ1029" s="432"/>
      <c r="BK1029" s="432"/>
      <c r="BL1029" s="432"/>
      <c r="BM1029" s="432"/>
      <c r="BN1029" s="432"/>
      <c r="BO1029" s="432"/>
      <c r="BP1029" s="432"/>
      <c r="BQ1029" s="432"/>
      <c r="BR1029" s="432"/>
      <c r="BS1029" s="432"/>
      <c r="BT1029" s="432"/>
      <c r="BU1029" s="432"/>
      <c r="BV1029" s="432"/>
      <c r="BW1029" s="432"/>
      <c r="BX1029" s="432"/>
      <c r="BY1029" s="432"/>
      <c r="BZ1029" s="432"/>
      <c r="CA1029" s="432"/>
      <c r="CB1029" s="432"/>
      <c r="CC1029" s="432"/>
      <c r="CD1029" s="432"/>
      <c r="CE1029" s="432"/>
      <c r="CF1029" s="432"/>
      <c r="CG1029" s="432"/>
      <c r="CH1029" s="432"/>
      <c r="CI1029" s="432"/>
      <c r="CJ1029" s="432"/>
      <c r="CK1029" s="432"/>
      <c r="CL1029" s="432"/>
      <c r="CM1029" s="432"/>
      <c r="CN1029" s="432"/>
      <c r="CO1029" s="432"/>
      <c r="CP1029" s="432"/>
      <c r="CQ1029" s="432"/>
      <c r="CR1029" s="432"/>
      <c r="CS1029" s="432"/>
      <c r="CT1029" s="432"/>
      <c r="CU1029" s="432"/>
      <c r="CV1029" s="432"/>
      <c r="CW1029" s="432"/>
      <c r="CX1029" s="432"/>
      <c r="CY1029" s="432"/>
      <c r="CZ1029" s="432"/>
      <c r="DA1029" s="432"/>
      <c r="DB1029" s="432"/>
      <c r="DC1029" s="432"/>
      <c r="DD1029" s="432"/>
      <c r="DE1029" s="432"/>
      <c r="DF1029" s="432"/>
      <c r="DG1029" s="432"/>
      <c r="DH1029" s="432"/>
      <c r="DI1029" s="432"/>
      <c r="DJ1029" s="432"/>
      <c r="DK1029" s="432"/>
      <c r="DL1029" s="432"/>
      <c r="DM1029" s="432"/>
      <c r="DN1029" s="432"/>
      <c r="DO1029" s="432"/>
      <c r="DP1029" s="432"/>
      <c r="DQ1029" s="432"/>
      <c r="DR1029" s="432"/>
      <c r="DS1029" s="432"/>
      <c r="DT1029" s="432"/>
      <c r="DU1029" s="432"/>
      <c r="DV1029" s="432"/>
      <c r="DW1029" s="432"/>
      <c r="DX1029" s="432"/>
      <c r="DY1029" s="432"/>
      <c r="DZ1029" s="432"/>
      <c r="EA1029" s="432"/>
      <c r="EB1029" s="432"/>
      <c r="EC1029" s="432"/>
      <c r="ED1029" s="432"/>
      <c r="EE1029" s="432"/>
      <c r="EF1029" s="432"/>
      <c r="EG1029" s="432"/>
      <c r="EH1029" s="432"/>
      <c r="EI1029" s="432"/>
      <c r="EJ1029" s="432"/>
      <c r="EK1029" s="432"/>
      <c r="EL1029" s="432"/>
      <c r="EM1029" s="432"/>
      <c r="EN1029" s="432"/>
      <c r="EO1029" s="432"/>
      <c r="EP1029" s="432"/>
      <c r="EQ1029" s="432"/>
      <c r="ER1029" s="432"/>
      <c r="ES1029" s="432"/>
      <c r="ET1029" s="432"/>
      <c r="EU1029" s="432"/>
      <c r="EV1029" s="432"/>
      <c r="EW1029" s="432"/>
      <c r="EX1029" s="432"/>
      <c r="EY1029" s="432"/>
      <c r="EZ1029" s="432"/>
      <c r="FA1029" s="432"/>
      <c r="FB1029" s="432"/>
      <c r="FC1029" s="432"/>
      <c r="FD1029" s="432"/>
      <c r="FE1029" s="432"/>
      <c r="FF1029" s="432"/>
      <c r="FG1029" s="432"/>
      <c r="FH1029" s="432"/>
      <c r="FI1029" s="432"/>
      <c r="FJ1029" s="432"/>
      <c r="FK1029" s="432"/>
      <c r="FL1029" s="432"/>
      <c r="FM1029" s="432"/>
      <c r="FN1029" s="432"/>
      <c r="FO1029" s="432"/>
      <c r="FP1029" s="432"/>
      <c r="FQ1029" s="432"/>
      <c r="FR1029" s="432"/>
      <c r="FS1029" s="432"/>
      <c r="FT1029" s="432"/>
      <c r="FU1029" s="432"/>
      <c r="FV1029" s="432"/>
      <c r="FW1029" s="432"/>
      <c r="FX1029" s="432"/>
      <c r="FY1029" s="432"/>
      <c r="FZ1029" s="432"/>
      <c r="GA1029" s="432"/>
      <c r="GB1029" s="432"/>
      <c r="GC1029" s="432"/>
      <c r="GD1029" s="432"/>
      <c r="GE1029" s="432"/>
      <c r="GF1029" s="432"/>
      <c r="GG1029" s="432"/>
      <c r="GH1029" s="432"/>
      <c r="GI1029" s="432"/>
      <c r="GJ1029" s="432"/>
      <c r="GK1029" s="432"/>
      <c r="GL1029" s="432"/>
      <c r="GM1029" s="432"/>
      <c r="GN1029" s="432"/>
      <c r="GO1029" s="432"/>
      <c r="GP1029" s="432"/>
      <c r="GQ1029" s="432"/>
      <c r="GR1029" s="432"/>
      <c r="GS1029" s="432"/>
      <c r="GT1029" s="432"/>
      <c r="GU1029" s="432"/>
      <c r="GV1029" s="432"/>
      <c r="GW1029" s="432"/>
      <c r="GX1029" s="432"/>
    </row>
    <row r="1031" spans="12:206" s="4" customFormat="1">
      <c r="L1031" s="37"/>
      <c r="Q1031" s="432"/>
      <c r="R1031" s="432"/>
      <c r="S1031" s="432"/>
      <c r="T1031" s="432"/>
      <c r="U1031" s="432"/>
      <c r="V1031" s="432"/>
      <c r="W1031" s="432"/>
      <c r="X1031" s="432"/>
      <c r="Y1031" s="432"/>
      <c r="Z1031" s="432"/>
      <c r="AA1031" s="432"/>
      <c r="AB1031" s="432"/>
      <c r="AC1031" s="432"/>
      <c r="AD1031" s="432"/>
      <c r="AE1031" s="432"/>
      <c r="AF1031" s="432"/>
      <c r="AG1031" s="432"/>
      <c r="AH1031" s="432"/>
      <c r="AI1031" s="432"/>
      <c r="AJ1031" s="432"/>
      <c r="AK1031" s="432"/>
      <c r="AL1031" s="432"/>
      <c r="AM1031" s="432"/>
      <c r="AN1031" s="432"/>
      <c r="AO1031" s="432"/>
      <c r="AP1031" s="432"/>
      <c r="AQ1031" s="432"/>
      <c r="AR1031" s="432"/>
      <c r="AS1031" s="432"/>
      <c r="AT1031" s="432"/>
      <c r="AU1031" s="432"/>
      <c r="AV1031" s="432"/>
      <c r="AW1031" s="432"/>
      <c r="AX1031" s="432"/>
      <c r="AY1031" s="432"/>
      <c r="AZ1031" s="432"/>
      <c r="BA1031" s="432"/>
      <c r="BB1031" s="432"/>
      <c r="BC1031" s="432"/>
      <c r="BD1031" s="432"/>
      <c r="BE1031" s="432"/>
      <c r="BF1031" s="432"/>
      <c r="BG1031" s="432"/>
      <c r="BH1031" s="432"/>
      <c r="BI1031" s="432"/>
      <c r="BJ1031" s="432"/>
      <c r="BK1031" s="432"/>
      <c r="BL1031" s="432"/>
      <c r="BM1031" s="432"/>
      <c r="BN1031" s="432"/>
      <c r="BO1031" s="432"/>
      <c r="BP1031" s="432"/>
      <c r="BQ1031" s="432"/>
      <c r="BR1031" s="432"/>
      <c r="BS1031" s="432"/>
      <c r="BT1031" s="432"/>
      <c r="BU1031" s="432"/>
      <c r="BV1031" s="432"/>
      <c r="BW1031" s="432"/>
      <c r="BX1031" s="432"/>
      <c r="BY1031" s="432"/>
      <c r="BZ1031" s="432"/>
      <c r="CA1031" s="432"/>
      <c r="CB1031" s="432"/>
      <c r="CC1031" s="432"/>
      <c r="CD1031" s="432"/>
      <c r="CE1031" s="432"/>
      <c r="CF1031" s="432"/>
      <c r="CG1031" s="432"/>
      <c r="CH1031" s="432"/>
      <c r="CI1031" s="432"/>
      <c r="CJ1031" s="432"/>
      <c r="CK1031" s="432"/>
      <c r="CL1031" s="432"/>
      <c r="CM1031" s="432"/>
      <c r="CN1031" s="432"/>
      <c r="CO1031" s="432"/>
      <c r="CP1031" s="432"/>
      <c r="CQ1031" s="432"/>
      <c r="CR1031" s="432"/>
      <c r="CS1031" s="432"/>
      <c r="CT1031" s="432"/>
      <c r="CU1031" s="432"/>
      <c r="CV1031" s="432"/>
      <c r="CW1031" s="432"/>
      <c r="CX1031" s="432"/>
      <c r="CY1031" s="432"/>
      <c r="CZ1031" s="432"/>
      <c r="DA1031" s="432"/>
      <c r="DB1031" s="432"/>
      <c r="DC1031" s="432"/>
      <c r="DD1031" s="432"/>
      <c r="DE1031" s="432"/>
      <c r="DF1031" s="432"/>
      <c r="DG1031" s="432"/>
      <c r="DH1031" s="432"/>
      <c r="DI1031" s="432"/>
      <c r="DJ1031" s="432"/>
      <c r="DK1031" s="432"/>
      <c r="DL1031" s="432"/>
      <c r="DM1031" s="432"/>
      <c r="DN1031" s="432"/>
      <c r="DO1031" s="432"/>
      <c r="DP1031" s="432"/>
      <c r="DQ1031" s="432"/>
      <c r="DR1031" s="432"/>
      <c r="DS1031" s="432"/>
      <c r="DT1031" s="432"/>
      <c r="DU1031" s="432"/>
      <c r="DV1031" s="432"/>
      <c r="DW1031" s="432"/>
      <c r="DX1031" s="432"/>
      <c r="DY1031" s="432"/>
      <c r="DZ1031" s="432"/>
      <c r="EA1031" s="432"/>
      <c r="EB1031" s="432"/>
      <c r="EC1031" s="432"/>
      <c r="ED1031" s="432"/>
      <c r="EE1031" s="432"/>
      <c r="EF1031" s="432"/>
      <c r="EG1031" s="432"/>
      <c r="EH1031" s="432"/>
      <c r="EI1031" s="432"/>
      <c r="EJ1031" s="432"/>
      <c r="EK1031" s="432"/>
      <c r="EL1031" s="432"/>
      <c r="EM1031" s="432"/>
      <c r="EN1031" s="432"/>
      <c r="EO1031" s="432"/>
      <c r="EP1031" s="432"/>
      <c r="EQ1031" s="432"/>
      <c r="ER1031" s="432"/>
      <c r="ES1031" s="432"/>
      <c r="ET1031" s="432"/>
      <c r="EU1031" s="432"/>
      <c r="EV1031" s="432"/>
      <c r="EW1031" s="432"/>
      <c r="EX1031" s="432"/>
      <c r="EY1031" s="432"/>
      <c r="EZ1031" s="432"/>
      <c r="FA1031" s="432"/>
      <c r="FB1031" s="432"/>
      <c r="FC1031" s="432"/>
      <c r="FD1031" s="432"/>
      <c r="FE1031" s="432"/>
      <c r="FF1031" s="432"/>
      <c r="FG1031" s="432"/>
      <c r="FH1031" s="432"/>
      <c r="FI1031" s="432"/>
      <c r="FJ1031" s="432"/>
      <c r="FK1031" s="432"/>
      <c r="FL1031" s="432"/>
      <c r="FM1031" s="432"/>
      <c r="FN1031" s="432"/>
      <c r="FO1031" s="432"/>
      <c r="FP1031" s="432"/>
      <c r="FQ1031" s="432"/>
      <c r="FR1031" s="432"/>
      <c r="FS1031" s="432"/>
      <c r="FT1031" s="432"/>
      <c r="FU1031" s="432"/>
      <c r="FV1031" s="432"/>
      <c r="FW1031" s="432"/>
      <c r="FX1031" s="432"/>
      <c r="FY1031" s="432"/>
      <c r="FZ1031" s="432"/>
      <c r="GA1031" s="432"/>
      <c r="GB1031" s="432"/>
      <c r="GC1031" s="432"/>
      <c r="GD1031" s="432"/>
      <c r="GE1031" s="432"/>
      <c r="GF1031" s="432"/>
      <c r="GG1031" s="432"/>
      <c r="GH1031" s="432"/>
      <c r="GI1031" s="432"/>
      <c r="GJ1031" s="432"/>
      <c r="GK1031" s="432"/>
      <c r="GL1031" s="432"/>
      <c r="GM1031" s="432"/>
      <c r="GN1031" s="432"/>
      <c r="GO1031" s="432"/>
      <c r="GP1031" s="432"/>
      <c r="GQ1031" s="432"/>
      <c r="GR1031" s="432"/>
      <c r="GS1031" s="432"/>
      <c r="GT1031" s="432"/>
      <c r="GU1031" s="432"/>
      <c r="GV1031" s="432"/>
      <c r="GW1031" s="432"/>
      <c r="GX1031" s="432"/>
    </row>
    <row r="1033" spans="12:206" s="4" customFormat="1">
      <c r="L1033" s="37"/>
      <c r="Q1033" s="432"/>
      <c r="R1033" s="432"/>
      <c r="S1033" s="432"/>
      <c r="T1033" s="432"/>
      <c r="U1033" s="432"/>
      <c r="V1033" s="432"/>
      <c r="W1033" s="432"/>
      <c r="X1033" s="432"/>
      <c r="Y1033" s="432"/>
      <c r="Z1033" s="432"/>
      <c r="AA1033" s="432"/>
      <c r="AB1033" s="432"/>
      <c r="AC1033" s="432"/>
      <c r="AD1033" s="432"/>
      <c r="AE1033" s="432"/>
      <c r="AF1033" s="432"/>
      <c r="AG1033" s="432"/>
      <c r="AH1033" s="432"/>
      <c r="AI1033" s="432"/>
      <c r="AJ1033" s="432"/>
      <c r="AK1033" s="432"/>
      <c r="AL1033" s="432"/>
      <c r="AM1033" s="432"/>
      <c r="AN1033" s="432"/>
      <c r="AO1033" s="432"/>
      <c r="AP1033" s="432"/>
      <c r="AQ1033" s="432"/>
      <c r="AR1033" s="432"/>
      <c r="AS1033" s="432"/>
      <c r="AT1033" s="432"/>
      <c r="AU1033" s="432"/>
      <c r="AV1033" s="432"/>
      <c r="AW1033" s="432"/>
      <c r="AX1033" s="432"/>
      <c r="AY1033" s="432"/>
      <c r="AZ1033" s="432"/>
      <c r="BA1033" s="432"/>
      <c r="BB1033" s="432"/>
      <c r="BC1033" s="432"/>
      <c r="BD1033" s="432"/>
      <c r="BE1033" s="432"/>
      <c r="BF1033" s="432"/>
      <c r="BG1033" s="432"/>
      <c r="BH1033" s="432"/>
      <c r="BI1033" s="432"/>
      <c r="BJ1033" s="432"/>
      <c r="BK1033" s="432"/>
      <c r="BL1033" s="432"/>
      <c r="BM1033" s="432"/>
      <c r="BN1033" s="432"/>
      <c r="BO1033" s="432"/>
      <c r="BP1033" s="432"/>
      <c r="BQ1033" s="432"/>
      <c r="BR1033" s="432"/>
      <c r="BS1033" s="432"/>
      <c r="BT1033" s="432"/>
      <c r="BU1033" s="432"/>
      <c r="BV1033" s="432"/>
      <c r="BW1033" s="432"/>
      <c r="BX1033" s="432"/>
      <c r="BY1033" s="432"/>
      <c r="BZ1033" s="432"/>
      <c r="CA1033" s="432"/>
      <c r="CB1033" s="432"/>
      <c r="CC1033" s="432"/>
      <c r="CD1033" s="432"/>
      <c r="CE1033" s="432"/>
      <c r="CF1033" s="432"/>
      <c r="CG1033" s="432"/>
      <c r="CH1033" s="432"/>
      <c r="CI1033" s="432"/>
      <c r="CJ1033" s="432"/>
      <c r="CK1033" s="432"/>
      <c r="CL1033" s="432"/>
      <c r="CM1033" s="432"/>
      <c r="CN1033" s="432"/>
      <c r="CO1033" s="432"/>
      <c r="CP1033" s="432"/>
      <c r="CQ1033" s="432"/>
      <c r="CR1033" s="432"/>
      <c r="CS1033" s="432"/>
      <c r="CT1033" s="432"/>
      <c r="CU1033" s="432"/>
      <c r="CV1033" s="432"/>
      <c r="CW1033" s="432"/>
      <c r="CX1033" s="432"/>
      <c r="CY1033" s="432"/>
      <c r="CZ1033" s="432"/>
      <c r="DA1033" s="432"/>
      <c r="DB1033" s="432"/>
      <c r="DC1033" s="432"/>
      <c r="DD1033" s="432"/>
      <c r="DE1033" s="432"/>
      <c r="DF1033" s="432"/>
      <c r="DG1033" s="432"/>
      <c r="DH1033" s="432"/>
      <c r="DI1033" s="432"/>
      <c r="DJ1033" s="432"/>
      <c r="DK1033" s="432"/>
      <c r="DL1033" s="432"/>
      <c r="DM1033" s="432"/>
      <c r="DN1033" s="432"/>
      <c r="DO1033" s="432"/>
      <c r="DP1033" s="432"/>
      <c r="DQ1033" s="432"/>
      <c r="DR1033" s="432"/>
      <c r="DS1033" s="432"/>
      <c r="DT1033" s="432"/>
      <c r="DU1033" s="432"/>
      <c r="DV1033" s="432"/>
      <c r="DW1033" s="432"/>
      <c r="DX1033" s="432"/>
      <c r="DY1033" s="432"/>
      <c r="DZ1033" s="432"/>
      <c r="EA1033" s="432"/>
      <c r="EB1033" s="432"/>
      <c r="EC1033" s="432"/>
      <c r="ED1033" s="432"/>
      <c r="EE1033" s="432"/>
      <c r="EF1033" s="432"/>
      <c r="EG1033" s="432"/>
      <c r="EH1033" s="432"/>
      <c r="EI1033" s="432"/>
      <c r="EJ1033" s="432"/>
      <c r="EK1033" s="432"/>
      <c r="EL1033" s="432"/>
      <c r="EM1033" s="432"/>
      <c r="EN1033" s="432"/>
      <c r="EO1033" s="432"/>
      <c r="EP1033" s="432"/>
      <c r="EQ1033" s="432"/>
      <c r="ER1033" s="432"/>
      <c r="ES1033" s="432"/>
      <c r="ET1033" s="432"/>
      <c r="EU1033" s="432"/>
      <c r="EV1033" s="432"/>
      <c r="EW1033" s="432"/>
      <c r="EX1033" s="432"/>
      <c r="EY1033" s="432"/>
      <c r="EZ1033" s="432"/>
      <c r="FA1033" s="432"/>
      <c r="FB1033" s="432"/>
      <c r="FC1033" s="432"/>
      <c r="FD1033" s="432"/>
      <c r="FE1033" s="432"/>
      <c r="FF1033" s="432"/>
      <c r="FG1033" s="432"/>
      <c r="FH1033" s="432"/>
      <c r="FI1033" s="432"/>
      <c r="FJ1033" s="432"/>
      <c r="FK1033" s="432"/>
      <c r="FL1033" s="432"/>
      <c r="FM1033" s="432"/>
      <c r="FN1033" s="432"/>
      <c r="FO1033" s="432"/>
      <c r="FP1033" s="432"/>
      <c r="FQ1033" s="432"/>
      <c r="FR1033" s="432"/>
      <c r="FS1033" s="432"/>
      <c r="FT1033" s="432"/>
      <c r="FU1033" s="432"/>
      <c r="FV1033" s="432"/>
      <c r="FW1033" s="432"/>
      <c r="FX1033" s="432"/>
      <c r="FY1033" s="432"/>
      <c r="FZ1033" s="432"/>
      <c r="GA1033" s="432"/>
      <c r="GB1033" s="432"/>
      <c r="GC1033" s="432"/>
      <c r="GD1033" s="432"/>
      <c r="GE1033" s="432"/>
      <c r="GF1033" s="432"/>
      <c r="GG1033" s="432"/>
      <c r="GH1033" s="432"/>
      <c r="GI1033" s="432"/>
      <c r="GJ1033" s="432"/>
      <c r="GK1033" s="432"/>
      <c r="GL1033" s="432"/>
      <c r="GM1033" s="432"/>
      <c r="GN1033" s="432"/>
      <c r="GO1033" s="432"/>
      <c r="GP1033" s="432"/>
      <c r="GQ1033" s="432"/>
      <c r="GR1033" s="432"/>
      <c r="GS1033" s="432"/>
      <c r="GT1033" s="432"/>
      <c r="GU1033" s="432"/>
      <c r="GV1033" s="432"/>
      <c r="GW1033" s="432"/>
      <c r="GX1033" s="432"/>
    </row>
    <row r="1035" spans="12:206" s="4" customFormat="1">
      <c r="L1035" s="37"/>
      <c r="Q1035" s="432"/>
      <c r="R1035" s="432"/>
      <c r="S1035" s="432"/>
      <c r="T1035" s="432"/>
      <c r="U1035" s="432"/>
      <c r="V1035" s="432"/>
      <c r="W1035" s="432"/>
      <c r="X1035" s="432"/>
      <c r="Y1035" s="432"/>
      <c r="Z1035" s="432"/>
      <c r="AA1035" s="432"/>
      <c r="AB1035" s="432"/>
      <c r="AC1035" s="432"/>
      <c r="AD1035" s="432"/>
      <c r="AE1035" s="432"/>
      <c r="AF1035" s="432"/>
      <c r="AG1035" s="432"/>
      <c r="AH1035" s="432"/>
      <c r="AI1035" s="432"/>
      <c r="AJ1035" s="432"/>
      <c r="AK1035" s="432"/>
      <c r="AL1035" s="432"/>
      <c r="AM1035" s="432"/>
      <c r="AN1035" s="432"/>
      <c r="AO1035" s="432"/>
      <c r="AP1035" s="432"/>
      <c r="AQ1035" s="432"/>
      <c r="AR1035" s="432"/>
      <c r="AS1035" s="432"/>
      <c r="AT1035" s="432"/>
      <c r="AU1035" s="432"/>
      <c r="AV1035" s="432"/>
      <c r="AW1035" s="432"/>
      <c r="AX1035" s="432"/>
      <c r="AY1035" s="432"/>
      <c r="AZ1035" s="432"/>
      <c r="BA1035" s="432"/>
      <c r="BB1035" s="432"/>
      <c r="BC1035" s="432"/>
      <c r="BD1035" s="432"/>
      <c r="BE1035" s="432"/>
      <c r="BF1035" s="432"/>
      <c r="BG1035" s="432"/>
      <c r="BH1035" s="432"/>
      <c r="BI1035" s="432"/>
      <c r="BJ1035" s="432"/>
      <c r="BK1035" s="432"/>
      <c r="BL1035" s="432"/>
      <c r="BM1035" s="432"/>
      <c r="BN1035" s="432"/>
      <c r="BO1035" s="432"/>
      <c r="BP1035" s="432"/>
      <c r="BQ1035" s="432"/>
      <c r="BR1035" s="432"/>
      <c r="BS1035" s="432"/>
      <c r="BT1035" s="432"/>
      <c r="BU1035" s="432"/>
      <c r="BV1035" s="432"/>
      <c r="BW1035" s="432"/>
      <c r="BX1035" s="432"/>
      <c r="BY1035" s="432"/>
      <c r="BZ1035" s="432"/>
      <c r="CA1035" s="432"/>
      <c r="CB1035" s="432"/>
      <c r="CC1035" s="432"/>
      <c r="CD1035" s="432"/>
      <c r="CE1035" s="432"/>
      <c r="CF1035" s="432"/>
      <c r="CG1035" s="432"/>
      <c r="CH1035" s="432"/>
      <c r="CI1035" s="432"/>
      <c r="CJ1035" s="432"/>
      <c r="CK1035" s="432"/>
      <c r="CL1035" s="432"/>
      <c r="CM1035" s="432"/>
      <c r="CN1035" s="432"/>
      <c r="CO1035" s="432"/>
      <c r="CP1035" s="432"/>
      <c r="CQ1035" s="432"/>
      <c r="CR1035" s="432"/>
      <c r="CS1035" s="432"/>
      <c r="CT1035" s="432"/>
      <c r="CU1035" s="432"/>
      <c r="CV1035" s="432"/>
      <c r="CW1035" s="432"/>
      <c r="CX1035" s="432"/>
      <c r="CY1035" s="432"/>
      <c r="CZ1035" s="432"/>
      <c r="DA1035" s="432"/>
      <c r="DB1035" s="432"/>
      <c r="DC1035" s="432"/>
      <c r="DD1035" s="432"/>
      <c r="DE1035" s="432"/>
      <c r="DF1035" s="432"/>
      <c r="DG1035" s="432"/>
      <c r="DH1035" s="432"/>
      <c r="DI1035" s="432"/>
      <c r="DJ1035" s="432"/>
      <c r="DK1035" s="432"/>
      <c r="DL1035" s="432"/>
      <c r="DM1035" s="432"/>
      <c r="DN1035" s="432"/>
      <c r="DO1035" s="432"/>
      <c r="DP1035" s="432"/>
      <c r="DQ1035" s="432"/>
      <c r="DR1035" s="432"/>
      <c r="DS1035" s="432"/>
      <c r="DT1035" s="432"/>
      <c r="DU1035" s="432"/>
      <c r="DV1035" s="432"/>
      <c r="DW1035" s="432"/>
      <c r="DX1035" s="432"/>
      <c r="DY1035" s="432"/>
      <c r="DZ1035" s="432"/>
      <c r="EA1035" s="432"/>
      <c r="EB1035" s="432"/>
      <c r="EC1035" s="432"/>
      <c r="ED1035" s="432"/>
      <c r="EE1035" s="432"/>
      <c r="EF1035" s="432"/>
      <c r="EG1035" s="432"/>
      <c r="EH1035" s="432"/>
      <c r="EI1035" s="432"/>
      <c r="EJ1035" s="432"/>
      <c r="EK1035" s="432"/>
      <c r="EL1035" s="432"/>
      <c r="EM1035" s="432"/>
      <c r="EN1035" s="432"/>
      <c r="EO1035" s="432"/>
      <c r="EP1035" s="432"/>
      <c r="EQ1035" s="432"/>
      <c r="ER1035" s="432"/>
      <c r="ES1035" s="432"/>
      <c r="ET1035" s="432"/>
      <c r="EU1035" s="432"/>
      <c r="EV1035" s="432"/>
      <c r="EW1035" s="432"/>
      <c r="EX1035" s="432"/>
      <c r="EY1035" s="432"/>
      <c r="EZ1035" s="432"/>
      <c r="FA1035" s="432"/>
      <c r="FB1035" s="432"/>
      <c r="FC1035" s="432"/>
      <c r="FD1035" s="432"/>
      <c r="FE1035" s="432"/>
      <c r="FF1035" s="432"/>
      <c r="FG1035" s="432"/>
      <c r="FH1035" s="432"/>
      <c r="FI1035" s="432"/>
      <c r="FJ1035" s="432"/>
      <c r="FK1035" s="432"/>
      <c r="FL1035" s="432"/>
      <c r="FM1035" s="432"/>
      <c r="FN1035" s="432"/>
      <c r="FO1035" s="432"/>
      <c r="FP1035" s="432"/>
      <c r="FQ1035" s="432"/>
      <c r="FR1035" s="432"/>
      <c r="FS1035" s="432"/>
      <c r="FT1035" s="432"/>
      <c r="FU1035" s="432"/>
      <c r="FV1035" s="432"/>
      <c r="FW1035" s="432"/>
      <c r="FX1035" s="432"/>
      <c r="FY1035" s="432"/>
      <c r="FZ1035" s="432"/>
      <c r="GA1035" s="432"/>
      <c r="GB1035" s="432"/>
      <c r="GC1035" s="432"/>
      <c r="GD1035" s="432"/>
      <c r="GE1035" s="432"/>
      <c r="GF1035" s="432"/>
      <c r="GG1035" s="432"/>
      <c r="GH1035" s="432"/>
      <c r="GI1035" s="432"/>
      <c r="GJ1035" s="432"/>
      <c r="GK1035" s="432"/>
      <c r="GL1035" s="432"/>
      <c r="GM1035" s="432"/>
      <c r="GN1035" s="432"/>
      <c r="GO1035" s="432"/>
      <c r="GP1035" s="432"/>
      <c r="GQ1035" s="432"/>
      <c r="GR1035" s="432"/>
      <c r="GS1035" s="432"/>
      <c r="GT1035" s="432"/>
      <c r="GU1035" s="432"/>
      <c r="GV1035" s="432"/>
      <c r="GW1035" s="432"/>
      <c r="GX1035" s="432"/>
    </row>
    <row r="1037" spans="12:206" s="4" customFormat="1">
      <c r="L1037" s="37"/>
      <c r="Q1037" s="432"/>
      <c r="R1037" s="432"/>
      <c r="S1037" s="432"/>
      <c r="T1037" s="432"/>
      <c r="U1037" s="432"/>
      <c r="V1037" s="432"/>
      <c r="W1037" s="432"/>
      <c r="X1037" s="432"/>
      <c r="Y1037" s="432"/>
      <c r="Z1037" s="432"/>
      <c r="AA1037" s="432"/>
      <c r="AB1037" s="432"/>
      <c r="AC1037" s="432"/>
      <c r="AD1037" s="432"/>
      <c r="AE1037" s="432"/>
      <c r="AF1037" s="432"/>
      <c r="AG1037" s="432"/>
      <c r="AH1037" s="432"/>
      <c r="AI1037" s="432"/>
      <c r="AJ1037" s="432"/>
      <c r="AK1037" s="432"/>
      <c r="AL1037" s="432"/>
      <c r="AM1037" s="432"/>
      <c r="AN1037" s="432"/>
      <c r="AO1037" s="432"/>
      <c r="AP1037" s="432"/>
      <c r="AQ1037" s="432"/>
      <c r="AR1037" s="432"/>
      <c r="AS1037" s="432"/>
      <c r="AT1037" s="432"/>
      <c r="AU1037" s="432"/>
      <c r="AV1037" s="432"/>
      <c r="AW1037" s="432"/>
      <c r="AX1037" s="432"/>
      <c r="AY1037" s="432"/>
      <c r="AZ1037" s="432"/>
      <c r="BA1037" s="432"/>
      <c r="BB1037" s="432"/>
      <c r="BC1037" s="432"/>
      <c r="BD1037" s="432"/>
      <c r="BE1037" s="432"/>
      <c r="BF1037" s="432"/>
      <c r="BG1037" s="432"/>
      <c r="BH1037" s="432"/>
      <c r="BI1037" s="432"/>
      <c r="BJ1037" s="432"/>
      <c r="BK1037" s="432"/>
      <c r="BL1037" s="432"/>
      <c r="BM1037" s="432"/>
      <c r="BN1037" s="432"/>
      <c r="BO1037" s="432"/>
      <c r="BP1037" s="432"/>
      <c r="BQ1037" s="432"/>
      <c r="BR1037" s="432"/>
      <c r="BS1037" s="432"/>
      <c r="BT1037" s="432"/>
      <c r="BU1037" s="432"/>
      <c r="BV1037" s="432"/>
      <c r="BW1037" s="432"/>
      <c r="BX1037" s="432"/>
      <c r="BY1037" s="432"/>
      <c r="BZ1037" s="432"/>
      <c r="CA1037" s="432"/>
      <c r="CB1037" s="432"/>
      <c r="CC1037" s="432"/>
      <c r="CD1037" s="432"/>
      <c r="CE1037" s="432"/>
      <c r="CF1037" s="432"/>
      <c r="CG1037" s="432"/>
      <c r="CH1037" s="432"/>
      <c r="CI1037" s="432"/>
      <c r="CJ1037" s="432"/>
      <c r="CK1037" s="432"/>
      <c r="CL1037" s="432"/>
      <c r="CM1037" s="432"/>
      <c r="CN1037" s="432"/>
      <c r="CO1037" s="432"/>
      <c r="CP1037" s="432"/>
      <c r="CQ1037" s="432"/>
      <c r="CR1037" s="432"/>
      <c r="CS1037" s="432"/>
      <c r="CT1037" s="432"/>
      <c r="CU1037" s="432"/>
      <c r="CV1037" s="432"/>
      <c r="CW1037" s="432"/>
      <c r="CX1037" s="432"/>
      <c r="CY1037" s="432"/>
      <c r="CZ1037" s="432"/>
      <c r="DA1037" s="432"/>
      <c r="DB1037" s="432"/>
      <c r="DC1037" s="432"/>
      <c r="DD1037" s="432"/>
      <c r="DE1037" s="432"/>
      <c r="DF1037" s="432"/>
      <c r="DG1037" s="432"/>
      <c r="DH1037" s="432"/>
      <c r="DI1037" s="432"/>
      <c r="DJ1037" s="432"/>
      <c r="DK1037" s="432"/>
      <c r="DL1037" s="432"/>
      <c r="DM1037" s="432"/>
      <c r="DN1037" s="432"/>
      <c r="DO1037" s="432"/>
      <c r="DP1037" s="432"/>
      <c r="DQ1037" s="432"/>
      <c r="DR1037" s="432"/>
      <c r="DS1037" s="432"/>
      <c r="DT1037" s="432"/>
      <c r="DU1037" s="432"/>
      <c r="DV1037" s="432"/>
      <c r="DW1037" s="432"/>
      <c r="DX1037" s="432"/>
      <c r="DY1037" s="432"/>
      <c r="DZ1037" s="432"/>
      <c r="EA1037" s="432"/>
      <c r="EB1037" s="432"/>
      <c r="EC1037" s="432"/>
      <c r="ED1037" s="432"/>
      <c r="EE1037" s="432"/>
      <c r="EF1037" s="432"/>
      <c r="EG1037" s="432"/>
      <c r="EH1037" s="432"/>
      <c r="EI1037" s="432"/>
      <c r="EJ1037" s="432"/>
      <c r="EK1037" s="432"/>
      <c r="EL1037" s="432"/>
      <c r="EM1037" s="432"/>
      <c r="EN1037" s="432"/>
      <c r="EO1037" s="432"/>
      <c r="EP1037" s="432"/>
      <c r="EQ1037" s="432"/>
      <c r="ER1037" s="432"/>
      <c r="ES1037" s="432"/>
      <c r="ET1037" s="432"/>
      <c r="EU1037" s="432"/>
      <c r="EV1037" s="432"/>
      <c r="EW1037" s="432"/>
      <c r="EX1037" s="432"/>
      <c r="EY1037" s="432"/>
      <c r="EZ1037" s="432"/>
      <c r="FA1037" s="432"/>
      <c r="FB1037" s="432"/>
      <c r="FC1037" s="432"/>
      <c r="FD1037" s="432"/>
      <c r="FE1037" s="432"/>
      <c r="FF1037" s="432"/>
      <c r="FG1037" s="432"/>
      <c r="FH1037" s="432"/>
      <c r="FI1037" s="432"/>
      <c r="FJ1037" s="432"/>
      <c r="FK1037" s="432"/>
      <c r="FL1037" s="432"/>
      <c r="FM1037" s="432"/>
      <c r="FN1037" s="432"/>
      <c r="FO1037" s="432"/>
      <c r="FP1037" s="432"/>
      <c r="FQ1037" s="432"/>
      <c r="FR1037" s="432"/>
      <c r="FS1037" s="432"/>
      <c r="FT1037" s="432"/>
      <c r="FU1037" s="432"/>
      <c r="FV1037" s="432"/>
      <c r="FW1037" s="432"/>
      <c r="FX1037" s="432"/>
      <c r="FY1037" s="432"/>
      <c r="FZ1037" s="432"/>
      <c r="GA1037" s="432"/>
      <c r="GB1037" s="432"/>
      <c r="GC1037" s="432"/>
      <c r="GD1037" s="432"/>
      <c r="GE1037" s="432"/>
      <c r="GF1037" s="432"/>
      <c r="GG1037" s="432"/>
      <c r="GH1037" s="432"/>
      <c r="GI1037" s="432"/>
      <c r="GJ1037" s="432"/>
      <c r="GK1037" s="432"/>
      <c r="GL1037" s="432"/>
      <c r="GM1037" s="432"/>
      <c r="GN1037" s="432"/>
      <c r="GO1037" s="432"/>
      <c r="GP1037" s="432"/>
      <c r="GQ1037" s="432"/>
      <c r="GR1037" s="432"/>
      <c r="GS1037" s="432"/>
      <c r="GT1037" s="432"/>
      <c r="GU1037" s="432"/>
      <c r="GV1037" s="432"/>
      <c r="GW1037" s="432"/>
      <c r="GX1037" s="432"/>
    </row>
    <row r="1038" spans="12:206" s="4" customFormat="1">
      <c r="L1038" s="37"/>
      <c r="Q1038" s="432"/>
      <c r="R1038" s="432"/>
      <c r="S1038" s="432"/>
      <c r="T1038" s="432"/>
      <c r="U1038" s="432"/>
      <c r="V1038" s="432"/>
      <c r="W1038" s="432"/>
      <c r="X1038" s="432"/>
      <c r="Y1038" s="432"/>
      <c r="Z1038" s="432"/>
      <c r="AA1038" s="432"/>
      <c r="AB1038" s="432"/>
      <c r="AC1038" s="432"/>
      <c r="AD1038" s="432"/>
      <c r="AE1038" s="432"/>
      <c r="AF1038" s="432"/>
      <c r="AG1038" s="432"/>
      <c r="AH1038" s="432"/>
      <c r="AI1038" s="432"/>
      <c r="AJ1038" s="432"/>
      <c r="AK1038" s="432"/>
      <c r="AL1038" s="432"/>
      <c r="AM1038" s="432"/>
      <c r="AN1038" s="432"/>
      <c r="AO1038" s="432"/>
      <c r="AP1038" s="432"/>
      <c r="AQ1038" s="432"/>
      <c r="AR1038" s="432"/>
      <c r="AS1038" s="432"/>
      <c r="AT1038" s="432"/>
      <c r="AU1038" s="432"/>
      <c r="AV1038" s="432"/>
      <c r="AW1038" s="432"/>
      <c r="AX1038" s="432"/>
      <c r="AY1038" s="432"/>
      <c r="AZ1038" s="432"/>
      <c r="BA1038" s="432"/>
      <c r="BB1038" s="432"/>
      <c r="BC1038" s="432"/>
      <c r="BD1038" s="432"/>
      <c r="BE1038" s="432"/>
      <c r="BF1038" s="432"/>
      <c r="BG1038" s="432"/>
      <c r="BH1038" s="432"/>
      <c r="BI1038" s="432"/>
      <c r="BJ1038" s="432"/>
      <c r="BK1038" s="432"/>
      <c r="BL1038" s="432"/>
      <c r="BM1038" s="432"/>
      <c r="BN1038" s="432"/>
      <c r="BO1038" s="432"/>
      <c r="BP1038" s="432"/>
      <c r="BQ1038" s="432"/>
      <c r="BR1038" s="432"/>
      <c r="BS1038" s="432"/>
      <c r="BT1038" s="432"/>
      <c r="BU1038" s="432"/>
      <c r="BV1038" s="432"/>
      <c r="BW1038" s="432"/>
      <c r="BX1038" s="432"/>
      <c r="BY1038" s="432"/>
      <c r="BZ1038" s="432"/>
      <c r="CA1038" s="432"/>
      <c r="CB1038" s="432"/>
      <c r="CC1038" s="432"/>
      <c r="CD1038" s="432"/>
      <c r="CE1038" s="432"/>
      <c r="CF1038" s="432"/>
      <c r="CG1038" s="432"/>
      <c r="CH1038" s="432"/>
      <c r="CI1038" s="432"/>
      <c r="CJ1038" s="432"/>
      <c r="CK1038" s="432"/>
      <c r="CL1038" s="432"/>
      <c r="CM1038" s="432"/>
      <c r="CN1038" s="432"/>
      <c r="CO1038" s="432"/>
      <c r="CP1038" s="432"/>
      <c r="CQ1038" s="432"/>
      <c r="CR1038" s="432"/>
      <c r="CS1038" s="432"/>
      <c r="CT1038" s="432"/>
      <c r="CU1038" s="432"/>
      <c r="CV1038" s="432"/>
      <c r="CW1038" s="432"/>
      <c r="CX1038" s="432"/>
      <c r="CY1038" s="432"/>
      <c r="CZ1038" s="432"/>
      <c r="DA1038" s="432"/>
      <c r="DB1038" s="432"/>
      <c r="DC1038" s="432"/>
      <c r="DD1038" s="432"/>
      <c r="DE1038" s="432"/>
      <c r="DF1038" s="432"/>
      <c r="DG1038" s="432"/>
      <c r="DH1038" s="432"/>
      <c r="DI1038" s="432"/>
      <c r="DJ1038" s="432"/>
      <c r="DK1038" s="432"/>
      <c r="DL1038" s="432"/>
      <c r="DM1038" s="432"/>
      <c r="DN1038" s="432"/>
      <c r="DO1038" s="432"/>
      <c r="DP1038" s="432"/>
      <c r="DQ1038" s="432"/>
      <c r="DR1038" s="432"/>
      <c r="DS1038" s="432"/>
      <c r="DT1038" s="432"/>
      <c r="DU1038" s="432"/>
      <c r="DV1038" s="432"/>
      <c r="DW1038" s="432"/>
      <c r="DX1038" s="432"/>
      <c r="DY1038" s="432"/>
      <c r="DZ1038" s="432"/>
      <c r="EA1038" s="432"/>
      <c r="EB1038" s="432"/>
      <c r="EC1038" s="432"/>
      <c r="ED1038" s="432"/>
      <c r="EE1038" s="432"/>
      <c r="EF1038" s="432"/>
      <c r="EG1038" s="432"/>
      <c r="EH1038" s="432"/>
      <c r="EI1038" s="432"/>
      <c r="EJ1038" s="432"/>
      <c r="EK1038" s="432"/>
      <c r="EL1038" s="432"/>
      <c r="EM1038" s="432"/>
      <c r="EN1038" s="432"/>
      <c r="EO1038" s="432"/>
      <c r="EP1038" s="432"/>
      <c r="EQ1038" s="432"/>
      <c r="ER1038" s="432"/>
      <c r="ES1038" s="432"/>
      <c r="ET1038" s="432"/>
      <c r="EU1038" s="432"/>
      <c r="EV1038" s="432"/>
      <c r="EW1038" s="432"/>
      <c r="EX1038" s="432"/>
      <c r="EY1038" s="432"/>
      <c r="EZ1038" s="432"/>
      <c r="FA1038" s="432"/>
      <c r="FB1038" s="432"/>
      <c r="FC1038" s="432"/>
      <c r="FD1038" s="432"/>
      <c r="FE1038" s="432"/>
      <c r="FF1038" s="432"/>
      <c r="FG1038" s="432"/>
      <c r="FH1038" s="432"/>
      <c r="FI1038" s="432"/>
      <c r="FJ1038" s="432"/>
      <c r="FK1038" s="432"/>
      <c r="FL1038" s="432"/>
      <c r="FM1038" s="432"/>
      <c r="FN1038" s="432"/>
      <c r="FO1038" s="432"/>
      <c r="FP1038" s="432"/>
      <c r="FQ1038" s="432"/>
      <c r="FR1038" s="432"/>
      <c r="FS1038" s="432"/>
      <c r="FT1038" s="432"/>
      <c r="FU1038" s="432"/>
      <c r="FV1038" s="432"/>
      <c r="FW1038" s="432"/>
      <c r="FX1038" s="432"/>
      <c r="FY1038" s="432"/>
      <c r="FZ1038" s="432"/>
      <c r="GA1038" s="432"/>
      <c r="GB1038" s="432"/>
      <c r="GC1038" s="432"/>
      <c r="GD1038" s="432"/>
      <c r="GE1038" s="432"/>
      <c r="GF1038" s="432"/>
      <c r="GG1038" s="432"/>
      <c r="GH1038" s="432"/>
      <c r="GI1038" s="432"/>
      <c r="GJ1038" s="432"/>
      <c r="GK1038" s="432"/>
      <c r="GL1038" s="432"/>
      <c r="GM1038" s="432"/>
      <c r="GN1038" s="432"/>
      <c r="GO1038" s="432"/>
      <c r="GP1038" s="432"/>
      <c r="GQ1038" s="432"/>
      <c r="GR1038" s="432"/>
      <c r="GS1038" s="432"/>
      <c r="GT1038" s="432"/>
      <c r="GU1038" s="432"/>
      <c r="GV1038" s="432"/>
      <c r="GW1038" s="432"/>
      <c r="GX1038" s="432"/>
    </row>
    <row r="1040" spans="12:206" s="4" customFormat="1">
      <c r="L1040" s="37"/>
      <c r="Q1040" s="432"/>
      <c r="R1040" s="432"/>
      <c r="S1040" s="432"/>
      <c r="T1040" s="432"/>
      <c r="U1040" s="432"/>
      <c r="V1040" s="432"/>
      <c r="W1040" s="432"/>
      <c r="X1040" s="432"/>
      <c r="Y1040" s="432"/>
      <c r="Z1040" s="432"/>
      <c r="AA1040" s="432"/>
      <c r="AB1040" s="432"/>
      <c r="AC1040" s="432"/>
      <c r="AD1040" s="432"/>
      <c r="AE1040" s="432"/>
      <c r="AF1040" s="432"/>
      <c r="AG1040" s="432"/>
      <c r="AH1040" s="432"/>
      <c r="AI1040" s="432"/>
      <c r="AJ1040" s="432"/>
      <c r="AK1040" s="432"/>
      <c r="AL1040" s="432"/>
      <c r="AM1040" s="432"/>
      <c r="AN1040" s="432"/>
      <c r="AO1040" s="432"/>
      <c r="AP1040" s="432"/>
      <c r="AQ1040" s="432"/>
      <c r="AR1040" s="432"/>
      <c r="AS1040" s="432"/>
      <c r="AT1040" s="432"/>
      <c r="AU1040" s="432"/>
      <c r="AV1040" s="432"/>
      <c r="AW1040" s="432"/>
      <c r="AX1040" s="432"/>
      <c r="AY1040" s="432"/>
      <c r="AZ1040" s="432"/>
      <c r="BA1040" s="432"/>
      <c r="BB1040" s="432"/>
      <c r="BC1040" s="432"/>
      <c r="BD1040" s="432"/>
      <c r="BE1040" s="432"/>
      <c r="BF1040" s="432"/>
      <c r="BG1040" s="432"/>
      <c r="BH1040" s="432"/>
      <c r="BI1040" s="432"/>
      <c r="BJ1040" s="432"/>
      <c r="BK1040" s="432"/>
      <c r="BL1040" s="432"/>
      <c r="BM1040" s="432"/>
      <c r="BN1040" s="432"/>
      <c r="BO1040" s="432"/>
      <c r="BP1040" s="432"/>
      <c r="BQ1040" s="432"/>
      <c r="BR1040" s="432"/>
      <c r="BS1040" s="432"/>
      <c r="BT1040" s="432"/>
      <c r="BU1040" s="432"/>
      <c r="BV1040" s="432"/>
      <c r="BW1040" s="432"/>
      <c r="BX1040" s="432"/>
      <c r="BY1040" s="432"/>
      <c r="BZ1040" s="432"/>
      <c r="CA1040" s="432"/>
      <c r="CB1040" s="432"/>
      <c r="CC1040" s="432"/>
      <c r="CD1040" s="432"/>
      <c r="CE1040" s="432"/>
      <c r="CF1040" s="432"/>
      <c r="CG1040" s="432"/>
      <c r="CH1040" s="432"/>
      <c r="CI1040" s="432"/>
      <c r="CJ1040" s="432"/>
      <c r="CK1040" s="432"/>
      <c r="CL1040" s="432"/>
      <c r="CM1040" s="432"/>
      <c r="CN1040" s="432"/>
      <c r="CO1040" s="432"/>
      <c r="CP1040" s="432"/>
      <c r="CQ1040" s="432"/>
      <c r="CR1040" s="432"/>
      <c r="CS1040" s="432"/>
      <c r="CT1040" s="432"/>
      <c r="CU1040" s="432"/>
      <c r="CV1040" s="432"/>
      <c r="CW1040" s="432"/>
      <c r="CX1040" s="432"/>
      <c r="CY1040" s="432"/>
      <c r="CZ1040" s="432"/>
      <c r="DA1040" s="432"/>
      <c r="DB1040" s="432"/>
      <c r="DC1040" s="432"/>
      <c r="DD1040" s="432"/>
      <c r="DE1040" s="432"/>
      <c r="DF1040" s="432"/>
      <c r="DG1040" s="432"/>
      <c r="DH1040" s="432"/>
      <c r="DI1040" s="432"/>
      <c r="DJ1040" s="432"/>
      <c r="DK1040" s="432"/>
      <c r="DL1040" s="432"/>
      <c r="DM1040" s="432"/>
      <c r="DN1040" s="432"/>
      <c r="DO1040" s="432"/>
      <c r="DP1040" s="432"/>
      <c r="DQ1040" s="432"/>
      <c r="DR1040" s="432"/>
      <c r="DS1040" s="432"/>
      <c r="DT1040" s="432"/>
      <c r="DU1040" s="432"/>
      <c r="DV1040" s="432"/>
      <c r="DW1040" s="432"/>
      <c r="DX1040" s="432"/>
      <c r="DY1040" s="432"/>
      <c r="DZ1040" s="432"/>
      <c r="EA1040" s="432"/>
      <c r="EB1040" s="432"/>
      <c r="EC1040" s="432"/>
      <c r="ED1040" s="432"/>
      <c r="EE1040" s="432"/>
      <c r="EF1040" s="432"/>
      <c r="EG1040" s="432"/>
      <c r="EH1040" s="432"/>
      <c r="EI1040" s="432"/>
      <c r="EJ1040" s="432"/>
      <c r="EK1040" s="432"/>
      <c r="EL1040" s="432"/>
      <c r="EM1040" s="432"/>
      <c r="EN1040" s="432"/>
      <c r="EO1040" s="432"/>
      <c r="EP1040" s="432"/>
      <c r="EQ1040" s="432"/>
      <c r="ER1040" s="432"/>
      <c r="ES1040" s="432"/>
      <c r="ET1040" s="432"/>
      <c r="EU1040" s="432"/>
      <c r="EV1040" s="432"/>
      <c r="EW1040" s="432"/>
      <c r="EX1040" s="432"/>
      <c r="EY1040" s="432"/>
      <c r="EZ1040" s="432"/>
      <c r="FA1040" s="432"/>
      <c r="FB1040" s="432"/>
      <c r="FC1040" s="432"/>
      <c r="FD1040" s="432"/>
      <c r="FE1040" s="432"/>
      <c r="FF1040" s="432"/>
      <c r="FG1040" s="432"/>
      <c r="FH1040" s="432"/>
      <c r="FI1040" s="432"/>
      <c r="FJ1040" s="432"/>
      <c r="FK1040" s="432"/>
      <c r="FL1040" s="432"/>
      <c r="FM1040" s="432"/>
      <c r="FN1040" s="432"/>
      <c r="FO1040" s="432"/>
      <c r="FP1040" s="432"/>
      <c r="FQ1040" s="432"/>
      <c r="FR1040" s="432"/>
      <c r="FS1040" s="432"/>
      <c r="FT1040" s="432"/>
      <c r="FU1040" s="432"/>
      <c r="FV1040" s="432"/>
      <c r="FW1040" s="432"/>
      <c r="FX1040" s="432"/>
      <c r="FY1040" s="432"/>
      <c r="FZ1040" s="432"/>
      <c r="GA1040" s="432"/>
      <c r="GB1040" s="432"/>
      <c r="GC1040" s="432"/>
      <c r="GD1040" s="432"/>
      <c r="GE1040" s="432"/>
      <c r="GF1040" s="432"/>
      <c r="GG1040" s="432"/>
      <c r="GH1040" s="432"/>
      <c r="GI1040" s="432"/>
      <c r="GJ1040" s="432"/>
      <c r="GK1040" s="432"/>
      <c r="GL1040" s="432"/>
      <c r="GM1040" s="432"/>
      <c r="GN1040" s="432"/>
      <c r="GO1040" s="432"/>
      <c r="GP1040" s="432"/>
      <c r="GQ1040" s="432"/>
      <c r="GR1040" s="432"/>
      <c r="GS1040" s="432"/>
      <c r="GT1040" s="432"/>
      <c r="GU1040" s="432"/>
      <c r="GV1040" s="432"/>
      <c r="GW1040" s="432"/>
      <c r="GX1040" s="432"/>
    </row>
    <row r="1042" spans="12:206" s="4" customFormat="1">
      <c r="L1042" s="37"/>
      <c r="Q1042" s="432"/>
      <c r="R1042" s="432"/>
      <c r="S1042" s="432"/>
      <c r="T1042" s="432"/>
      <c r="U1042" s="432"/>
      <c r="V1042" s="432"/>
      <c r="W1042" s="432"/>
      <c r="X1042" s="432"/>
      <c r="Y1042" s="432"/>
      <c r="Z1042" s="432"/>
      <c r="AA1042" s="432"/>
      <c r="AB1042" s="432"/>
      <c r="AC1042" s="432"/>
      <c r="AD1042" s="432"/>
      <c r="AE1042" s="432"/>
      <c r="AF1042" s="432"/>
      <c r="AG1042" s="432"/>
      <c r="AH1042" s="432"/>
      <c r="AI1042" s="432"/>
      <c r="AJ1042" s="432"/>
      <c r="AK1042" s="432"/>
      <c r="AL1042" s="432"/>
      <c r="AM1042" s="432"/>
      <c r="AN1042" s="432"/>
      <c r="AO1042" s="432"/>
      <c r="AP1042" s="432"/>
      <c r="AQ1042" s="432"/>
      <c r="AR1042" s="432"/>
      <c r="AS1042" s="432"/>
      <c r="AT1042" s="432"/>
      <c r="AU1042" s="432"/>
      <c r="AV1042" s="432"/>
      <c r="AW1042" s="432"/>
      <c r="AX1042" s="432"/>
      <c r="AY1042" s="432"/>
      <c r="AZ1042" s="432"/>
      <c r="BA1042" s="432"/>
      <c r="BB1042" s="432"/>
      <c r="BC1042" s="432"/>
      <c r="BD1042" s="432"/>
      <c r="BE1042" s="432"/>
      <c r="BF1042" s="432"/>
      <c r="BG1042" s="432"/>
      <c r="BH1042" s="432"/>
      <c r="BI1042" s="432"/>
      <c r="BJ1042" s="432"/>
      <c r="BK1042" s="432"/>
      <c r="BL1042" s="432"/>
      <c r="BM1042" s="432"/>
      <c r="BN1042" s="432"/>
      <c r="BO1042" s="432"/>
      <c r="BP1042" s="432"/>
      <c r="BQ1042" s="432"/>
      <c r="BR1042" s="432"/>
      <c r="BS1042" s="432"/>
      <c r="BT1042" s="432"/>
      <c r="BU1042" s="432"/>
      <c r="BV1042" s="432"/>
      <c r="BW1042" s="432"/>
      <c r="BX1042" s="432"/>
      <c r="BY1042" s="432"/>
      <c r="BZ1042" s="432"/>
      <c r="CA1042" s="432"/>
      <c r="CB1042" s="432"/>
      <c r="CC1042" s="432"/>
      <c r="CD1042" s="432"/>
      <c r="CE1042" s="432"/>
      <c r="CF1042" s="432"/>
      <c r="CG1042" s="432"/>
      <c r="CH1042" s="432"/>
      <c r="CI1042" s="432"/>
      <c r="CJ1042" s="432"/>
      <c r="CK1042" s="432"/>
      <c r="CL1042" s="432"/>
      <c r="CM1042" s="432"/>
      <c r="CN1042" s="432"/>
      <c r="CO1042" s="432"/>
      <c r="CP1042" s="432"/>
      <c r="CQ1042" s="432"/>
      <c r="CR1042" s="432"/>
      <c r="CS1042" s="432"/>
      <c r="CT1042" s="432"/>
      <c r="CU1042" s="432"/>
      <c r="CV1042" s="432"/>
      <c r="CW1042" s="432"/>
      <c r="CX1042" s="432"/>
      <c r="CY1042" s="432"/>
      <c r="CZ1042" s="432"/>
      <c r="DA1042" s="432"/>
      <c r="DB1042" s="432"/>
      <c r="DC1042" s="432"/>
      <c r="DD1042" s="432"/>
      <c r="DE1042" s="432"/>
      <c r="DF1042" s="432"/>
      <c r="DG1042" s="432"/>
      <c r="DH1042" s="432"/>
      <c r="DI1042" s="432"/>
      <c r="DJ1042" s="432"/>
      <c r="DK1042" s="432"/>
      <c r="DL1042" s="432"/>
      <c r="DM1042" s="432"/>
      <c r="DN1042" s="432"/>
      <c r="DO1042" s="432"/>
      <c r="DP1042" s="432"/>
      <c r="DQ1042" s="432"/>
      <c r="DR1042" s="432"/>
      <c r="DS1042" s="432"/>
      <c r="DT1042" s="432"/>
      <c r="DU1042" s="432"/>
      <c r="DV1042" s="432"/>
      <c r="DW1042" s="432"/>
      <c r="DX1042" s="432"/>
      <c r="DY1042" s="432"/>
      <c r="DZ1042" s="432"/>
      <c r="EA1042" s="432"/>
      <c r="EB1042" s="432"/>
      <c r="EC1042" s="432"/>
      <c r="ED1042" s="432"/>
      <c r="EE1042" s="432"/>
      <c r="EF1042" s="432"/>
      <c r="EG1042" s="432"/>
      <c r="EH1042" s="432"/>
      <c r="EI1042" s="432"/>
      <c r="EJ1042" s="432"/>
      <c r="EK1042" s="432"/>
      <c r="EL1042" s="432"/>
      <c r="EM1042" s="432"/>
      <c r="EN1042" s="432"/>
      <c r="EO1042" s="432"/>
      <c r="EP1042" s="432"/>
      <c r="EQ1042" s="432"/>
      <c r="ER1042" s="432"/>
      <c r="ES1042" s="432"/>
      <c r="ET1042" s="432"/>
      <c r="EU1042" s="432"/>
      <c r="EV1042" s="432"/>
      <c r="EW1042" s="432"/>
      <c r="EX1042" s="432"/>
      <c r="EY1042" s="432"/>
      <c r="EZ1042" s="432"/>
      <c r="FA1042" s="432"/>
      <c r="FB1042" s="432"/>
      <c r="FC1042" s="432"/>
      <c r="FD1042" s="432"/>
      <c r="FE1042" s="432"/>
      <c r="FF1042" s="432"/>
      <c r="FG1042" s="432"/>
      <c r="FH1042" s="432"/>
      <c r="FI1042" s="432"/>
      <c r="FJ1042" s="432"/>
      <c r="FK1042" s="432"/>
      <c r="FL1042" s="432"/>
      <c r="FM1042" s="432"/>
      <c r="FN1042" s="432"/>
      <c r="FO1042" s="432"/>
      <c r="FP1042" s="432"/>
      <c r="FQ1042" s="432"/>
      <c r="FR1042" s="432"/>
      <c r="FS1042" s="432"/>
      <c r="FT1042" s="432"/>
      <c r="FU1042" s="432"/>
      <c r="FV1042" s="432"/>
      <c r="FW1042" s="432"/>
      <c r="FX1042" s="432"/>
      <c r="FY1042" s="432"/>
      <c r="FZ1042" s="432"/>
      <c r="GA1042" s="432"/>
      <c r="GB1042" s="432"/>
      <c r="GC1042" s="432"/>
      <c r="GD1042" s="432"/>
      <c r="GE1042" s="432"/>
      <c r="GF1042" s="432"/>
      <c r="GG1042" s="432"/>
      <c r="GH1042" s="432"/>
      <c r="GI1042" s="432"/>
      <c r="GJ1042" s="432"/>
      <c r="GK1042" s="432"/>
      <c r="GL1042" s="432"/>
      <c r="GM1042" s="432"/>
      <c r="GN1042" s="432"/>
      <c r="GO1042" s="432"/>
      <c r="GP1042" s="432"/>
      <c r="GQ1042" s="432"/>
      <c r="GR1042" s="432"/>
      <c r="GS1042" s="432"/>
      <c r="GT1042" s="432"/>
      <c r="GU1042" s="432"/>
      <c r="GV1042" s="432"/>
      <c r="GW1042" s="432"/>
      <c r="GX1042" s="432"/>
    </row>
    <row r="1044" spans="12:206" s="4" customFormat="1">
      <c r="L1044" s="37"/>
      <c r="Q1044" s="432"/>
      <c r="R1044" s="432"/>
      <c r="S1044" s="432"/>
      <c r="T1044" s="432"/>
      <c r="U1044" s="432"/>
      <c r="V1044" s="432"/>
      <c r="W1044" s="432"/>
      <c r="X1044" s="432"/>
      <c r="Y1044" s="432"/>
      <c r="Z1044" s="432"/>
      <c r="AA1044" s="432"/>
      <c r="AB1044" s="432"/>
      <c r="AC1044" s="432"/>
      <c r="AD1044" s="432"/>
      <c r="AE1044" s="432"/>
      <c r="AF1044" s="432"/>
      <c r="AG1044" s="432"/>
      <c r="AH1044" s="432"/>
      <c r="AI1044" s="432"/>
      <c r="AJ1044" s="432"/>
      <c r="AK1044" s="432"/>
      <c r="AL1044" s="432"/>
      <c r="AM1044" s="432"/>
      <c r="AN1044" s="432"/>
      <c r="AO1044" s="432"/>
      <c r="AP1044" s="432"/>
      <c r="AQ1044" s="432"/>
      <c r="AR1044" s="432"/>
      <c r="AS1044" s="432"/>
      <c r="AT1044" s="432"/>
      <c r="AU1044" s="432"/>
      <c r="AV1044" s="432"/>
      <c r="AW1044" s="432"/>
      <c r="AX1044" s="432"/>
      <c r="AY1044" s="432"/>
      <c r="AZ1044" s="432"/>
      <c r="BA1044" s="432"/>
      <c r="BB1044" s="432"/>
      <c r="BC1044" s="432"/>
      <c r="BD1044" s="432"/>
      <c r="BE1044" s="432"/>
      <c r="BF1044" s="432"/>
      <c r="BG1044" s="432"/>
      <c r="BH1044" s="432"/>
      <c r="BI1044" s="432"/>
      <c r="BJ1044" s="432"/>
      <c r="BK1044" s="432"/>
      <c r="BL1044" s="432"/>
      <c r="BM1044" s="432"/>
      <c r="BN1044" s="432"/>
      <c r="BO1044" s="432"/>
      <c r="BP1044" s="432"/>
      <c r="BQ1044" s="432"/>
      <c r="BR1044" s="432"/>
      <c r="BS1044" s="432"/>
      <c r="BT1044" s="432"/>
      <c r="BU1044" s="432"/>
      <c r="BV1044" s="432"/>
      <c r="BW1044" s="432"/>
      <c r="BX1044" s="432"/>
      <c r="BY1044" s="432"/>
      <c r="BZ1044" s="432"/>
      <c r="CA1044" s="432"/>
      <c r="CB1044" s="432"/>
      <c r="CC1044" s="432"/>
      <c r="CD1044" s="432"/>
      <c r="CE1044" s="432"/>
      <c r="CF1044" s="432"/>
      <c r="CG1044" s="432"/>
      <c r="CH1044" s="432"/>
      <c r="CI1044" s="432"/>
      <c r="CJ1044" s="432"/>
      <c r="CK1044" s="432"/>
      <c r="CL1044" s="432"/>
      <c r="CM1044" s="432"/>
      <c r="CN1044" s="432"/>
      <c r="CO1044" s="432"/>
      <c r="CP1044" s="432"/>
      <c r="CQ1044" s="432"/>
      <c r="CR1044" s="432"/>
      <c r="CS1044" s="432"/>
      <c r="CT1044" s="432"/>
      <c r="CU1044" s="432"/>
      <c r="CV1044" s="432"/>
      <c r="CW1044" s="432"/>
      <c r="CX1044" s="432"/>
      <c r="CY1044" s="432"/>
      <c r="CZ1044" s="432"/>
      <c r="DA1044" s="432"/>
      <c r="DB1044" s="432"/>
      <c r="DC1044" s="432"/>
      <c r="DD1044" s="432"/>
      <c r="DE1044" s="432"/>
      <c r="DF1044" s="432"/>
      <c r="DG1044" s="432"/>
      <c r="DH1044" s="432"/>
      <c r="DI1044" s="432"/>
      <c r="DJ1044" s="432"/>
      <c r="DK1044" s="432"/>
      <c r="DL1044" s="432"/>
      <c r="DM1044" s="432"/>
      <c r="DN1044" s="432"/>
      <c r="DO1044" s="432"/>
      <c r="DP1044" s="432"/>
      <c r="DQ1044" s="432"/>
      <c r="DR1044" s="432"/>
      <c r="DS1044" s="432"/>
      <c r="DT1044" s="432"/>
      <c r="DU1044" s="432"/>
      <c r="DV1044" s="432"/>
      <c r="DW1044" s="432"/>
      <c r="DX1044" s="432"/>
      <c r="DY1044" s="432"/>
      <c r="DZ1044" s="432"/>
      <c r="EA1044" s="432"/>
      <c r="EB1044" s="432"/>
      <c r="EC1044" s="432"/>
      <c r="ED1044" s="432"/>
      <c r="EE1044" s="432"/>
      <c r="EF1044" s="432"/>
      <c r="EG1044" s="432"/>
      <c r="EH1044" s="432"/>
      <c r="EI1044" s="432"/>
      <c r="EJ1044" s="432"/>
      <c r="EK1044" s="432"/>
      <c r="EL1044" s="432"/>
      <c r="EM1044" s="432"/>
      <c r="EN1044" s="432"/>
      <c r="EO1044" s="432"/>
      <c r="EP1044" s="432"/>
      <c r="EQ1044" s="432"/>
      <c r="ER1044" s="432"/>
      <c r="ES1044" s="432"/>
      <c r="ET1044" s="432"/>
      <c r="EU1044" s="432"/>
      <c r="EV1044" s="432"/>
      <c r="EW1044" s="432"/>
      <c r="EX1044" s="432"/>
      <c r="EY1044" s="432"/>
      <c r="EZ1044" s="432"/>
      <c r="FA1044" s="432"/>
      <c r="FB1044" s="432"/>
      <c r="FC1044" s="432"/>
      <c r="FD1044" s="432"/>
      <c r="FE1044" s="432"/>
      <c r="FF1044" s="432"/>
      <c r="FG1044" s="432"/>
      <c r="FH1044" s="432"/>
      <c r="FI1044" s="432"/>
      <c r="FJ1044" s="432"/>
      <c r="FK1044" s="432"/>
      <c r="FL1044" s="432"/>
      <c r="FM1044" s="432"/>
      <c r="FN1044" s="432"/>
      <c r="FO1044" s="432"/>
      <c r="FP1044" s="432"/>
      <c r="FQ1044" s="432"/>
      <c r="FR1044" s="432"/>
      <c r="FS1044" s="432"/>
      <c r="FT1044" s="432"/>
      <c r="FU1044" s="432"/>
      <c r="FV1044" s="432"/>
      <c r="FW1044" s="432"/>
      <c r="FX1044" s="432"/>
      <c r="FY1044" s="432"/>
      <c r="FZ1044" s="432"/>
      <c r="GA1044" s="432"/>
      <c r="GB1044" s="432"/>
      <c r="GC1044" s="432"/>
      <c r="GD1044" s="432"/>
      <c r="GE1044" s="432"/>
      <c r="GF1044" s="432"/>
      <c r="GG1044" s="432"/>
      <c r="GH1044" s="432"/>
      <c r="GI1044" s="432"/>
      <c r="GJ1044" s="432"/>
      <c r="GK1044" s="432"/>
      <c r="GL1044" s="432"/>
      <c r="GM1044" s="432"/>
      <c r="GN1044" s="432"/>
      <c r="GO1044" s="432"/>
      <c r="GP1044" s="432"/>
      <c r="GQ1044" s="432"/>
      <c r="GR1044" s="432"/>
      <c r="GS1044" s="432"/>
      <c r="GT1044" s="432"/>
      <c r="GU1044" s="432"/>
      <c r="GV1044" s="432"/>
      <c r="GW1044" s="432"/>
      <c r="GX1044" s="432"/>
    </row>
    <row r="1045" spans="12:206" s="4" customFormat="1">
      <c r="L1045" s="37"/>
      <c r="Q1045" s="432"/>
      <c r="R1045" s="432"/>
      <c r="S1045" s="432"/>
      <c r="T1045" s="432"/>
      <c r="U1045" s="432"/>
      <c r="V1045" s="432"/>
      <c r="W1045" s="432"/>
      <c r="X1045" s="432"/>
      <c r="Y1045" s="432"/>
      <c r="Z1045" s="432"/>
      <c r="AA1045" s="432"/>
      <c r="AB1045" s="432"/>
      <c r="AC1045" s="432"/>
      <c r="AD1045" s="432"/>
      <c r="AE1045" s="432"/>
      <c r="AF1045" s="432"/>
      <c r="AG1045" s="432"/>
      <c r="AH1045" s="432"/>
      <c r="AI1045" s="432"/>
      <c r="AJ1045" s="432"/>
      <c r="AK1045" s="432"/>
      <c r="AL1045" s="432"/>
      <c r="AM1045" s="432"/>
      <c r="AN1045" s="432"/>
      <c r="AO1045" s="432"/>
      <c r="AP1045" s="432"/>
      <c r="AQ1045" s="432"/>
      <c r="AR1045" s="432"/>
      <c r="AS1045" s="432"/>
      <c r="AT1045" s="432"/>
      <c r="AU1045" s="432"/>
      <c r="AV1045" s="432"/>
      <c r="AW1045" s="432"/>
      <c r="AX1045" s="432"/>
      <c r="AY1045" s="432"/>
      <c r="AZ1045" s="432"/>
      <c r="BA1045" s="432"/>
      <c r="BB1045" s="432"/>
      <c r="BC1045" s="432"/>
      <c r="BD1045" s="432"/>
      <c r="BE1045" s="432"/>
      <c r="BF1045" s="432"/>
      <c r="BG1045" s="432"/>
      <c r="BH1045" s="432"/>
      <c r="BI1045" s="432"/>
      <c r="BJ1045" s="432"/>
      <c r="BK1045" s="432"/>
      <c r="BL1045" s="432"/>
      <c r="BM1045" s="432"/>
      <c r="BN1045" s="432"/>
      <c r="BO1045" s="432"/>
      <c r="BP1045" s="432"/>
      <c r="BQ1045" s="432"/>
      <c r="BR1045" s="432"/>
      <c r="BS1045" s="432"/>
      <c r="BT1045" s="432"/>
      <c r="BU1045" s="432"/>
      <c r="BV1045" s="432"/>
      <c r="BW1045" s="432"/>
      <c r="BX1045" s="432"/>
      <c r="BY1045" s="432"/>
      <c r="BZ1045" s="432"/>
      <c r="CA1045" s="432"/>
      <c r="CB1045" s="432"/>
      <c r="CC1045" s="432"/>
      <c r="CD1045" s="432"/>
      <c r="CE1045" s="432"/>
      <c r="CF1045" s="432"/>
      <c r="CG1045" s="432"/>
      <c r="CH1045" s="432"/>
      <c r="CI1045" s="432"/>
      <c r="CJ1045" s="432"/>
      <c r="CK1045" s="432"/>
      <c r="CL1045" s="432"/>
      <c r="CM1045" s="432"/>
      <c r="CN1045" s="432"/>
      <c r="CO1045" s="432"/>
      <c r="CP1045" s="432"/>
      <c r="CQ1045" s="432"/>
      <c r="CR1045" s="432"/>
      <c r="CS1045" s="432"/>
      <c r="CT1045" s="432"/>
      <c r="CU1045" s="432"/>
      <c r="CV1045" s="432"/>
      <c r="CW1045" s="432"/>
      <c r="CX1045" s="432"/>
      <c r="CY1045" s="432"/>
      <c r="CZ1045" s="432"/>
      <c r="DA1045" s="432"/>
      <c r="DB1045" s="432"/>
      <c r="DC1045" s="432"/>
      <c r="DD1045" s="432"/>
      <c r="DE1045" s="432"/>
      <c r="DF1045" s="432"/>
      <c r="DG1045" s="432"/>
      <c r="DH1045" s="432"/>
      <c r="DI1045" s="432"/>
      <c r="DJ1045" s="432"/>
      <c r="DK1045" s="432"/>
      <c r="DL1045" s="432"/>
      <c r="DM1045" s="432"/>
      <c r="DN1045" s="432"/>
      <c r="DO1045" s="432"/>
      <c r="DP1045" s="432"/>
      <c r="DQ1045" s="432"/>
      <c r="DR1045" s="432"/>
      <c r="DS1045" s="432"/>
      <c r="DT1045" s="432"/>
      <c r="DU1045" s="432"/>
      <c r="DV1045" s="432"/>
      <c r="DW1045" s="432"/>
      <c r="DX1045" s="432"/>
      <c r="DY1045" s="432"/>
      <c r="DZ1045" s="432"/>
      <c r="EA1045" s="432"/>
      <c r="EB1045" s="432"/>
      <c r="EC1045" s="432"/>
      <c r="ED1045" s="432"/>
      <c r="EE1045" s="432"/>
      <c r="EF1045" s="432"/>
      <c r="EG1045" s="432"/>
      <c r="EH1045" s="432"/>
      <c r="EI1045" s="432"/>
      <c r="EJ1045" s="432"/>
      <c r="EK1045" s="432"/>
      <c r="EL1045" s="432"/>
      <c r="EM1045" s="432"/>
      <c r="EN1045" s="432"/>
      <c r="EO1045" s="432"/>
      <c r="EP1045" s="432"/>
      <c r="EQ1045" s="432"/>
      <c r="ER1045" s="432"/>
      <c r="ES1045" s="432"/>
      <c r="ET1045" s="432"/>
      <c r="EU1045" s="432"/>
      <c r="EV1045" s="432"/>
      <c r="EW1045" s="432"/>
      <c r="EX1045" s="432"/>
      <c r="EY1045" s="432"/>
      <c r="EZ1045" s="432"/>
      <c r="FA1045" s="432"/>
      <c r="FB1045" s="432"/>
      <c r="FC1045" s="432"/>
      <c r="FD1045" s="432"/>
      <c r="FE1045" s="432"/>
      <c r="FF1045" s="432"/>
      <c r="FG1045" s="432"/>
      <c r="FH1045" s="432"/>
      <c r="FI1045" s="432"/>
      <c r="FJ1045" s="432"/>
      <c r="FK1045" s="432"/>
      <c r="FL1045" s="432"/>
      <c r="FM1045" s="432"/>
      <c r="FN1045" s="432"/>
      <c r="FO1045" s="432"/>
      <c r="FP1045" s="432"/>
      <c r="FQ1045" s="432"/>
      <c r="FR1045" s="432"/>
      <c r="FS1045" s="432"/>
      <c r="FT1045" s="432"/>
      <c r="FU1045" s="432"/>
      <c r="FV1045" s="432"/>
      <c r="FW1045" s="432"/>
      <c r="FX1045" s="432"/>
      <c r="FY1045" s="432"/>
      <c r="FZ1045" s="432"/>
      <c r="GA1045" s="432"/>
      <c r="GB1045" s="432"/>
      <c r="GC1045" s="432"/>
      <c r="GD1045" s="432"/>
      <c r="GE1045" s="432"/>
      <c r="GF1045" s="432"/>
      <c r="GG1045" s="432"/>
      <c r="GH1045" s="432"/>
      <c r="GI1045" s="432"/>
      <c r="GJ1045" s="432"/>
      <c r="GK1045" s="432"/>
      <c r="GL1045" s="432"/>
      <c r="GM1045" s="432"/>
      <c r="GN1045" s="432"/>
      <c r="GO1045" s="432"/>
      <c r="GP1045" s="432"/>
      <c r="GQ1045" s="432"/>
      <c r="GR1045" s="432"/>
      <c r="GS1045" s="432"/>
      <c r="GT1045" s="432"/>
      <c r="GU1045" s="432"/>
      <c r="GV1045" s="432"/>
      <c r="GW1045" s="432"/>
      <c r="GX1045" s="432"/>
    </row>
    <row r="1047" spans="12:206" s="4" customFormat="1">
      <c r="L1047" s="37"/>
      <c r="Q1047" s="432"/>
      <c r="R1047" s="432"/>
      <c r="S1047" s="432"/>
      <c r="T1047" s="432"/>
      <c r="U1047" s="432"/>
      <c r="V1047" s="432"/>
      <c r="W1047" s="432"/>
      <c r="X1047" s="432"/>
      <c r="Y1047" s="432"/>
      <c r="Z1047" s="432"/>
      <c r="AA1047" s="432"/>
      <c r="AB1047" s="432"/>
      <c r="AC1047" s="432"/>
      <c r="AD1047" s="432"/>
      <c r="AE1047" s="432"/>
      <c r="AF1047" s="432"/>
      <c r="AG1047" s="432"/>
      <c r="AH1047" s="432"/>
      <c r="AI1047" s="432"/>
      <c r="AJ1047" s="432"/>
      <c r="AK1047" s="432"/>
      <c r="AL1047" s="432"/>
      <c r="AM1047" s="432"/>
      <c r="AN1047" s="432"/>
      <c r="AO1047" s="432"/>
      <c r="AP1047" s="432"/>
      <c r="AQ1047" s="432"/>
      <c r="AR1047" s="432"/>
      <c r="AS1047" s="432"/>
      <c r="AT1047" s="432"/>
      <c r="AU1047" s="432"/>
      <c r="AV1047" s="432"/>
      <c r="AW1047" s="432"/>
      <c r="AX1047" s="432"/>
      <c r="AY1047" s="432"/>
      <c r="AZ1047" s="432"/>
      <c r="BA1047" s="432"/>
      <c r="BB1047" s="432"/>
      <c r="BC1047" s="432"/>
      <c r="BD1047" s="432"/>
      <c r="BE1047" s="432"/>
      <c r="BF1047" s="432"/>
      <c r="BG1047" s="432"/>
      <c r="BH1047" s="432"/>
      <c r="BI1047" s="432"/>
      <c r="BJ1047" s="432"/>
      <c r="BK1047" s="432"/>
      <c r="BL1047" s="432"/>
      <c r="BM1047" s="432"/>
      <c r="BN1047" s="432"/>
      <c r="BO1047" s="432"/>
      <c r="BP1047" s="432"/>
      <c r="BQ1047" s="432"/>
      <c r="BR1047" s="432"/>
      <c r="BS1047" s="432"/>
      <c r="BT1047" s="432"/>
      <c r="BU1047" s="432"/>
      <c r="BV1047" s="432"/>
      <c r="BW1047" s="432"/>
      <c r="BX1047" s="432"/>
      <c r="BY1047" s="432"/>
      <c r="BZ1047" s="432"/>
      <c r="CA1047" s="432"/>
      <c r="CB1047" s="432"/>
      <c r="CC1047" s="432"/>
      <c r="CD1047" s="432"/>
      <c r="CE1047" s="432"/>
      <c r="CF1047" s="432"/>
      <c r="CG1047" s="432"/>
      <c r="CH1047" s="432"/>
      <c r="CI1047" s="432"/>
      <c r="CJ1047" s="432"/>
      <c r="CK1047" s="432"/>
      <c r="CL1047" s="432"/>
      <c r="CM1047" s="432"/>
      <c r="CN1047" s="432"/>
      <c r="CO1047" s="432"/>
      <c r="CP1047" s="432"/>
      <c r="CQ1047" s="432"/>
      <c r="CR1047" s="432"/>
      <c r="CS1047" s="432"/>
      <c r="CT1047" s="432"/>
      <c r="CU1047" s="432"/>
      <c r="CV1047" s="432"/>
      <c r="CW1047" s="432"/>
      <c r="CX1047" s="432"/>
      <c r="CY1047" s="432"/>
      <c r="CZ1047" s="432"/>
      <c r="DA1047" s="432"/>
      <c r="DB1047" s="432"/>
      <c r="DC1047" s="432"/>
      <c r="DD1047" s="432"/>
      <c r="DE1047" s="432"/>
      <c r="DF1047" s="432"/>
      <c r="DG1047" s="432"/>
      <c r="DH1047" s="432"/>
      <c r="DI1047" s="432"/>
      <c r="DJ1047" s="432"/>
      <c r="DK1047" s="432"/>
      <c r="DL1047" s="432"/>
      <c r="DM1047" s="432"/>
      <c r="DN1047" s="432"/>
      <c r="DO1047" s="432"/>
      <c r="DP1047" s="432"/>
      <c r="DQ1047" s="432"/>
      <c r="DR1047" s="432"/>
      <c r="DS1047" s="432"/>
      <c r="DT1047" s="432"/>
      <c r="DU1047" s="432"/>
      <c r="DV1047" s="432"/>
      <c r="DW1047" s="432"/>
      <c r="DX1047" s="432"/>
      <c r="DY1047" s="432"/>
      <c r="DZ1047" s="432"/>
      <c r="EA1047" s="432"/>
      <c r="EB1047" s="432"/>
      <c r="EC1047" s="432"/>
      <c r="ED1047" s="432"/>
      <c r="EE1047" s="432"/>
      <c r="EF1047" s="432"/>
      <c r="EG1047" s="432"/>
      <c r="EH1047" s="432"/>
      <c r="EI1047" s="432"/>
      <c r="EJ1047" s="432"/>
      <c r="EK1047" s="432"/>
      <c r="EL1047" s="432"/>
      <c r="EM1047" s="432"/>
      <c r="EN1047" s="432"/>
      <c r="EO1047" s="432"/>
      <c r="EP1047" s="432"/>
      <c r="EQ1047" s="432"/>
      <c r="ER1047" s="432"/>
      <c r="ES1047" s="432"/>
      <c r="ET1047" s="432"/>
      <c r="EU1047" s="432"/>
      <c r="EV1047" s="432"/>
      <c r="EW1047" s="432"/>
      <c r="EX1047" s="432"/>
      <c r="EY1047" s="432"/>
      <c r="EZ1047" s="432"/>
      <c r="FA1047" s="432"/>
      <c r="FB1047" s="432"/>
      <c r="FC1047" s="432"/>
      <c r="FD1047" s="432"/>
      <c r="FE1047" s="432"/>
      <c r="FF1047" s="432"/>
      <c r="FG1047" s="432"/>
      <c r="FH1047" s="432"/>
      <c r="FI1047" s="432"/>
      <c r="FJ1047" s="432"/>
      <c r="FK1047" s="432"/>
      <c r="FL1047" s="432"/>
      <c r="FM1047" s="432"/>
      <c r="FN1047" s="432"/>
      <c r="FO1047" s="432"/>
      <c r="FP1047" s="432"/>
      <c r="FQ1047" s="432"/>
      <c r="FR1047" s="432"/>
      <c r="FS1047" s="432"/>
      <c r="FT1047" s="432"/>
      <c r="FU1047" s="432"/>
      <c r="FV1047" s="432"/>
      <c r="FW1047" s="432"/>
      <c r="FX1047" s="432"/>
      <c r="FY1047" s="432"/>
      <c r="FZ1047" s="432"/>
      <c r="GA1047" s="432"/>
      <c r="GB1047" s="432"/>
      <c r="GC1047" s="432"/>
      <c r="GD1047" s="432"/>
      <c r="GE1047" s="432"/>
      <c r="GF1047" s="432"/>
      <c r="GG1047" s="432"/>
      <c r="GH1047" s="432"/>
      <c r="GI1047" s="432"/>
      <c r="GJ1047" s="432"/>
      <c r="GK1047" s="432"/>
      <c r="GL1047" s="432"/>
      <c r="GM1047" s="432"/>
      <c r="GN1047" s="432"/>
      <c r="GO1047" s="432"/>
      <c r="GP1047" s="432"/>
      <c r="GQ1047" s="432"/>
      <c r="GR1047" s="432"/>
      <c r="GS1047" s="432"/>
      <c r="GT1047" s="432"/>
      <c r="GU1047" s="432"/>
      <c r="GV1047" s="432"/>
      <c r="GW1047" s="432"/>
      <c r="GX1047" s="432"/>
    </row>
    <row r="1048" spans="12:206" s="4" customFormat="1">
      <c r="L1048" s="37"/>
      <c r="Q1048" s="432"/>
      <c r="R1048" s="432"/>
      <c r="S1048" s="432"/>
      <c r="T1048" s="432"/>
      <c r="U1048" s="432"/>
      <c r="V1048" s="432"/>
      <c r="W1048" s="432"/>
      <c r="X1048" s="432"/>
      <c r="Y1048" s="432"/>
      <c r="Z1048" s="432"/>
      <c r="AA1048" s="432"/>
      <c r="AB1048" s="432"/>
      <c r="AC1048" s="432"/>
      <c r="AD1048" s="432"/>
      <c r="AE1048" s="432"/>
      <c r="AF1048" s="432"/>
      <c r="AG1048" s="432"/>
      <c r="AH1048" s="432"/>
      <c r="AI1048" s="432"/>
      <c r="AJ1048" s="432"/>
      <c r="AK1048" s="432"/>
      <c r="AL1048" s="432"/>
      <c r="AM1048" s="432"/>
      <c r="AN1048" s="432"/>
      <c r="AO1048" s="432"/>
      <c r="AP1048" s="432"/>
      <c r="AQ1048" s="432"/>
      <c r="AR1048" s="432"/>
      <c r="AS1048" s="432"/>
      <c r="AT1048" s="432"/>
      <c r="AU1048" s="432"/>
      <c r="AV1048" s="432"/>
      <c r="AW1048" s="432"/>
      <c r="AX1048" s="432"/>
      <c r="AY1048" s="432"/>
      <c r="AZ1048" s="432"/>
      <c r="BA1048" s="432"/>
      <c r="BB1048" s="432"/>
      <c r="BC1048" s="432"/>
      <c r="BD1048" s="432"/>
      <c r="BE1048" s="432"/>
      <c r="BF1048" s="432"/>
      <c r="BG1048" s="432"/>
      <c r="BH1048" s="432"/>
      <c r="BI1048" s="432"/>
      <c r="BJ1048" s="432"/>
      <c r="BK1048" s="432"/>
      <c r="BL1048" s="432"/>
      <c r="BM1048" s="432"/>
      <c r="BN1048" s="432"/>
      <c r="BO1048" s="432"/>
      <c r="BP1048" s="432"/>
      <c r="BQ1048" s="432"/>
      <c r="BR1048" s="432"/>
      <c r="BS1048" s="432"/>
      <c r="BT1048" s="432"/>
      <c r="BU1048" s="432"/>
      <c r="BV1048" s="432"/>
      <c r="BW1048" s="432"/>
      <c r="BX1048" s="432"/>
      <c r="BY1048" s="432"/>
      <c r="BZ1048" s="432"/>
      <c r="CA1048" s="432"/>
      <c r="CB1048" s="432"/>
      <c r="CC1048" s="432"/>
      <c r="CD1048" s="432"/>
      <c r="CE1048" s="432"/>
      <c r="CF1048" s="432"/>
      <c r="CG1048" s="432"/>
      <c r="CH1048" s="432"/>
      <c r="CI1048" s="432"/>
      <c r="CJ1048" s="432"/>
      <c r="CK1048" s="432"/>
      <c r="CL1048" s="432"/>
      <c r="CM1048" s="432"/>
      <c r="CN1048" s="432"/>
      <c r="CO1048" s="432"/>
      <c r="CP1048" s="432"/>
      <c r="CQ1048" s="432"/>
      <c r="CR1048" s="432"/>
      <c r="CS1048" s="432"/>
      <c r="CT1048" s="432"/>
      <c r="CU1048" s="432"/>
      <c r="CV1048" s="432"/>
      <c r="CW1048" s="432"/>
      <c r="CX1048" s="432"/>
      <c r="CY1048" s="432"/>
      <c r="CZ1048" s="432"/>
      <c r="DA1048" s="432"/>
      <c r="DB1048" s="432"/>
      <c r="DC1048" s="432"/>
      <c r="DD1048" s="432"/>
      <c r="DE1048" s="432"/>
      <c r="DF1048" s="432"/>
      <c r="DG1048" s="432"/>
      <c r="DH1048" s="432"/>
      <c r="DI1048" s="432"/>
      <c r="DJ1048" s="432"/>
      <c r="DK1048" s="432"/>
      <c r="DL1048" s="432"/>
      <c r="DM1048" s="432"/>
      <c r="DN1048" s="432"/>
      <c r="DO1048" s="432"/>
      <c r="DP1048" s="432"/>
      <c r="DQ1048" s="432"/>
      <c r="DR1048" s="432"/>
      <c r="DS1048" s="432"/>
      <c r="DT1048" s="432"/>
      <c r="DU1048" s="432"/>
      <c r="DV1048" s="432"/>
      <c r="DW1048" s="432"/>
      <c r="DX1048" s="432"/>
      <c r="DY1048" s="432"/>
      <c r="DZ1048" s="432"/>
      <c r="EA1048" s="432"/>
      <c r="EB1048" s="432"/>
      <c r="EC1048" s="432"/>
      <c r="ED1048" s="432"/>
      <c r="EE1048" s="432"/>
      <c r="EF1048" s="432"/>
      <c r="EG1048" s="432"/>
      <c r="EH1048" s="432"/>
      <c r="EI1048" s="432"/>
      <c r="EJ1048" s="432"/>
      <c r="EK1048" s="432"/>
      <c r="EL1048" s="432"/>
      <c r="EM1048" s="432"/>
      <c r="EN1048" s="432"/>
      <c r="EO1048" s="432"/>
      <c r="EP1048" s="432"/>
      <c r="EQ1048" s="432"/>
      <c r="ER1048" s="432"/>
      <c r="ES1048" s="432"/>
      <c r="ET1048" s="432"/>
      <c r="EU1048" s="432"/>
      <c r="EV1048" s="432"/>
      <c r="EW1048" s="432"/>
      <c r="EX1048" s="432"/>
      <c r="EY1048" s="432"/>
      <c r="EZ1048" s="432"/>
      <c r="FA1048" s="432"/>
      <c r="FB1048" s="432"/>
      <c r="FC1048" s="432"/>
      <c r="FD1048" s="432"/>
      <c r="FE1048" s="432"/>
      <c r="FF1048" s="432"/>
      <c r="FG1048" s="432"/>
      <c r="FH1048" s="432"/>
      <c r="FI1048" s="432"/>
      <c r="FJ1048" s="432"/>
      <c r="FK1048" s="432"/>
      <c r="FL1048" s="432"/>
      <c r="FM1048" s="432"/>
      <c r="FN1048" s="432"/>
      <c r="FO1048" s="432"/>
      <c r="FP1048" s="432"/>
      <c r="FQ1048" s="432"/>
      <c r="FR1048" s="432"/>
      <c r="FS1048" s="432"/>
      <c r="FT1048" s="432"/>
      <c r="FU1048" s="432"/>
      <c r="FV1048" s="432"/>
      <c r="FW1048" s="432"/>
      <c r="FX1048" s="432"/>
      <c r="FY1048" s="432"/>
      <c r="FZ1048" s="432"/>
      <c r="GA1048" s="432"/>
      <c r="GB1048" s="432"/>
      <c r="GC1048" s="432"/>
      <c r="GD1048" s="432"/>
      <c r="GE1048" s="432"/>
      <c r="GF1048" s="432"/>
      <c r="GG1048" s="432"/>
      <c r="GH1048" s="432"/>
      <c r="GI1048" s="432"/>
      <c r="GJ1048" s="432"/>
      <c r="GK1048" s="432"/>
      <c r="GL1048" s="432"/>
      <c r="GM1048" s="432"/>
      <c r="GN1048" s="432"/>
      <c r="GO1048" s="432"/>
      <c r="GP1048" s="432"/>
      <c r="GQ1048" s="432"/>
      <c r="GR1048" s="432"/>
      <c r="GS1048" s="432"/>
      <c r="GT1048" s="432"/>
      <c r="GU1048" s="432"/>
      <c r="GV1048" s="432"/>
      <c r="GW1048" s="432"/>
      <c r="GX1048" s="432"/>
    </row>
    <row r="1050" spans="12:206" s="4" customFormat="1">
      <c r="L1050" s="37"/>
      <c r="Q1050" s="432"/>
      <c r="R1050" s="432"/>
      <c r="S1050" s="432"/>
      <c r="T1050" s="432"/>
      <c r="U1050" s="432"/>
      <c r="V1050" s="432"/>
      <c r="W1050" s="432"/>
      <c r="X1050" s="432"/>
      <c r="Y1050" s="432"/>
      <c r="Z1050" s="432"/>
      <c r="AA1050" s="432"/>
      <c r="AB1050" s="432"/>
      <c r="AC1050" s="432"/>
      <c r="AD1050" s="432"/>
      <c r="AE1050" s="432"/>
      <c r="AF1050" s="432"/>
      <c r="AG1050" s="432"/>
      <c r="AH1050" s="432"/>
      <c r="AI1050" s="432"/>
      <c r="AJ1050" s="432"/>
      <c r="AK1050" s="432"/>
      <c r="AL1050" s="432"/>
      <c r="AM1050" s="432"/>
      <c r="AN1050" s="432"/>
      <c r="AO1050" s="432"/>
      <c r="AP1050" s="432"/>
      <c r="AQ1050" s="432"/>
      <c r="AR1050" s="432"/>
      <c r="AS1050" s="432"/>
      <c r="AT1050" s="432"/>
      <c r="AU1050" s="432"/>
      <c r="AV1050" s="432"/>
      <c r="AW1050" s="432"/>
      <c r="AX1050" s="432"/>
      <c r="AY1050" s="432"/>
      <c r="AZ1050" s="432"/>
      <c r="BA1050" s="432"/>
      <c r="BB1050" s="432"/>
      <c r="BC1050" s="432"/>
      <c r="BD1050" s="432"/>
      <c r="BE1050" s="432"/>
      <c r="BF1050" s="432"/>
      <c r="BG1050" s="432"/>
      <c r="BH1050" s="432"/>
      <c r="BI1050" s="432"/>
      <c r="BJ1050" s="432"/>
      <c r="BK1050" s="432"/>
      <c r="BL1050" s="432"/>
      <c r="BM1050" s="432"/>
      <c r="BN1050" s="432"/>
      <c r="BO1050" s="432"/>
      <c r="BP1050" s="432"/>
      <c r="BQ1050" s="432"/>
      <c r="BR1050" s="432"/>
      <c r="BS1050" s="432"/>
      <c r="BT1050" s="432"/>
      <c r="BU1050" s="432"/>
      <c r="BV1050" s="432"/>
      <c r="BW1050" s="432"/>
      <c r="BX1050" s="432"/>
      <c r="BY1050" s="432"/>
      <c r="BZ1050" s="432"/>
      <c r="CA1050" s="432"/>
      <c r="CB1050" s="432"/>
      <c r="CC1050" s="432"/>
      <c r="CD1050" s="432"/>
      <c r="CE1050" s="432"/>
      <c r="CF1050" s="432"/>
      <c r="CG1050" s="432"/>
      <c r="CH1050" s="432"/>
      <c r="CI1050" s="432"/>
      <c r="CJ1050" s="432"/>
      <c r="CK1050" s="432"/>
      <c r="CL1050" s="432"/>
      <c r="CM1050" s="432"/>
      <c r="CN1050" s="432"/>
      <c r="CO1050" s="432"/>
      <c r="CP1050" s="432"/>
      <c r="CQ1050" s="432"/>
      <c r="CR1050" s="432"/>
      <c r="CS1050" s="432"/>
      <c r="CT1050" s="432"/>
      <c r="CU1050" s="432"/>
      <c r="CV1050" s="432"/>
      <c r="CW1050" s="432"/>
      <c r="CX1050" s="432"/>
      <c r="CY1050" s="432"/>
      <c r="CZ1050" s="432"/>
      <c r="DA1050" s="432"/>
      <c r="DB1050" s="432"/>
      <c r="DC1050" s="432"/>
      <c r="DD1050" s="432"/>
      <c r="DE1050" s="432"/>
      <c r="DF1050" s="432"/>
      <c r="DG1050" s="432"/>
      <c r="DH1050" s="432"/>
      <c r="DI1050" s="432"/>
      <c r="DJ1050" s="432"/>
      <c r="DK1050" s="432"/>
      <c r="DL1050" s="432"/>
      <c r="DM1050" s="432"/>
      <c r="DN1050" s="432"/>
      <c r="DO1050" s="432"/>
      <c r="DP1050" s="432"/>
      <c r="DQ1050" s="432"/>
      <c r="DR1050" s="432"/>
      <c r="DS1050" s="432"/>
      <c r="DT1050" s="432"/>
      <c r="DU1050" s="432"/>
      <c r="DV1050" s="432"/>
      <c r="DW1050" s="432"/>
      <c r="DX1050" s="432"/>
      <c r="DY1050" s="432"/>
      <c r="DZ1050" s="432"/>
      <c r="EA1050" s="432"/>
      <c r="EB1050" s="432"/>
      <c r="EC1050" s="432"/>
      <c r="ED1050" s="432"/>
      <c r="EE1050" s="432"/>
      <c r="EF1050" s="432"/>
      <c r="EG1050" s="432"/>
      <c r="EH1050" s="432"/>
      <c r="EI1050" s="432"/>
      <c r="EJ1050" s="432"/>
      <c r="EK1050" s="432"/>
      <c r="EL1050" s="432"/>
      <c r="EM1050" s="432"/>
      <c r="EN1050" s="432"/>
      <c r="EO1050" s="432"/>
      <c r="EP1050" s="432"/>
      <c r="EQ1050" s="432"/>
      <c r="ER1050" s="432"/>
      <c r="ES1050" s="432"/>
      <c r="ET1050" s="432"/>
      <c r="EU1050" s="432"/>
      <c r="EV1050" s="432"/>
      <c r="EW1050" s="432"/>
      <c r="EX1050" s="432"/>
      <c r="EY1050" s="432"/>
      <c r="EZ1050" s="432"/>
      <c r="FA1050" s="432"/>
      <c r="FB1050" s="432"/>
      <c r="FC1050" s="432"/>
      <c r="FD1050" s="432"/>
      <c r="FE1050" s="432"/>
      <c r="FF1050" s="432"/>
      <c r="FG1050" s="432"/>
      <c r="FH1050" s="432"/>
      <c r="FI1050" s="432"/>
      <c r="FJ1050" s="432"/>
      <c r="FK1050" s="432"/>
      <c r="FL1050" s="432"/>
      <c r="FM1050" s="432"/>
      <c r="FN1050" s="432"/>
      <c r="FO1050" s="432"/>
      <c r="FP1050" s="432"/>
      <c r="FQ1050" s="432"/>
      <c r="FR1050" s="432"/>
      <c r="FS1050" s="432"/>
      <c r="FT1050" s="432"/>
      <c r="FU1050" s="432"/>
      <c r="FV1050" s="432"/>
      <c r="FW1050" s="432"/>
      <c r="FX1050" s="432"/>
      <c r="FY1050" s="432"/>
      <c r="FZ1050" s="432"/>
      <c r="GA1050" s="432"/>
      <c r="GB1050" s="432"/>
      <c r="GC1050" s="432"/>
      <c r="GD1050" s="432"/>
      <c r="GE1050" s="432"/>
      <c r="GF1050" s="432"/>
      <c r="GG1050" s="432"/>
      <c r="GH1050" s="432"/>
      <c r="GI1050" s="432"/>
      <c r="GJ1050" s="432"/>
      <c r="GK1050" s="432"/>
      <c r="GL1050" s="432"/>
      <c r="GM1050" s="432"/>
      <c r="GN1050" s="432"/>
      <c r="GO1050" s="432"/>
      <c r="GP1050" s="432"/>
      <c r="GQ1050" s="432"/>
      <c r="GR1050" s="432"/>
      <c r="GS1050" s="432"/>
      <c r="GT1050" s="432"/>
      <c r="GU1050" s="432"/>
      <c r="GV1050" s="432"/>
      <c r="GW1050" s="432"/>
      <c r="GX1050" s="432"/>
    </row>
    <row r="1052" spans="12:206" s="4" customFormat="1">
      <c r="L1052" s="37"/>
      <c r="Q1052" s="432"/>
      <c r="R1052" s="432"/>
      <c r="S1052" s="432"/>
      <c r="T1052" s="432"/>
      <c r="U1052" s="432"/>
      <c r="V1052" s="432"/>
      <c r="W1052" s="432"/>
      <c r="X1052" s="432"/>
      <c r="Y1052" s="432"/>
      <c r="Z1052" s="432"/>
      <c r="AA1052" s="432"/>
      <c r="AB1052" s="432"/>
      <c r="AC1052" s="432"/>
      <c r="AD1052" s="432"/>
      <c r="AE1052" s="432"/>
      <c r="AF1052" s="432"/>
      <c r="AG1052" s="432"/>
      <c r="AH1052" s="432"/>
      <c r="AI1052" s="432"/>
      <c r="AJ1052" s="432"/>
      <c r="AK1052" s="432"/>
      <c r="AL1052" s="432"/>
      <c r="AM1052" s="432"/>
      <c r="AN1052" s="432"/>
      <c r="AO1052" s="432"/>
      <c r="AP1052" s="432"/>
      <c r="AQ1052" s="432"/>
      <c r="AR1052" s="432"/>
      <c r="AS1052" s="432"/>
      <c r="AT1052" s="432"/>
      <c r="AU1052" s="432"/>
      <c r="AV1052" s="432"/>
      <c r="AW1052" s="432"/>
      <c r="AX1052" s="432"/>
      <c r="AY1052" s="432"/>
      <c r="AZ1052" s="432"/>
      <c r="BA1052" s="432"/>
      <c r="BB1052" s="432"/>
      <c r="BC1052" s="432"/>
      <c r="BD1052" s="432"/>
      <c r="BE1052" s="432"/>
      <c r="BF1052" s="432"/>
      <c r="BG1052" s="432"/>
      <c r="BH1052" s="432"/>
      <c r="BI1052" s="432"/>
      <c r="BJ1052" s="432"/>
      <c r="BK1052" s="432"/>
      <c r="BL1052" s="432"/>
      <c r="BM1052" s="432"/>
      <c r="BN1052" s="432"/>
      <c r="BO1052" s="432"/>
      <c r="BP1052" s="432"/>
      <c r="BQ1052" s="432"/>
      <c r="BR1052" s="432"/>
      <c r="BS1052" s="432"/>
      <c r="BT1052" s="432"/>
      <c r="BU1052" s="432"/>
      <c r="BV1052" s="432"/>
      <c r="BW1052" s="432"/>
      <c r="BX1052" s="432"/>
      <c r="BY1052" s="432"/>
      <c r="BZ1052" s="432"/>
      <c r="CA1052" s="432"/>
      <c r="CB1052" s="432"/>
      <c r="CC1052" s="432"/>
      <c r="CD1052" s="432"/>
      <c r="CE1052" s="432"/>
      <c r="CF1052" s="432"/>
      <c r="CG1052" s="432"/>
      <c r="CH1052" s="432"/>
      <c r="CI1052" s="432"/>
      <c r="CJ1052" s="432"/>
      <c r="CK1052" s="432"/>
      <c r="CL1052" s="432"/>
      <c r="CM1052" s="432"/>
      <c r="CN1052" s="432"/>
      <c r="CO1052" s="432"/>
      <c r="CP1052" s="432"/>
      <c r="CQ1052" s="432"/>
      <c r="CR1052" s="432"/>
      <c r="CS1052" s="432"/>
      <c r="CT1052" s="432"/>
      <c r="CU1052" s="432"/>
      <c r="CV1052" s="432"/>
      <c r="CW1052" s="432"/>
      <c r="CX1052" s="432"/>
      <c r="CY1052" s="432"/>
      <c r="CZ1052" s="432"/>
      <c r="DA1052" s="432"/>
      <c r="DB1052" s="432"/>
      <c r="DC1052" s="432"/>
      <c r="DD1052" s="432"/>
      <c r="DE1052" s="432"/>
      <c r="DF1052" s="432"/>
      <c r="DG1052" s="432"/>
      <c r="DH1052" s="432"/>
      <c r="DI1052" s="432"/>
      <c r="DJ1052" s="432"/>
      <c r="DK1052" s="432"/>
      <c r="DL1052" s="432"/>
      <c r="DM1052" s="432"/>
      <c r="DN1052" s="432"/>
      <c r="DO1052" s="432"/>
      <c r="DP1052" s="432"/>
      <c r="DQ1052" s="432"/>
      <c r="DR1052" s="432"/>
      <c r="DS1052" s="432"/>
      <c r="DT1052" s="432"/>
      <c r="DU1052" s="432"/>
      <c r="DV1052" s="432"/>
      <c r="DW1052" s="432"/>
      <c r="DX1052" s="432"/>
      <c r="DY1052" s="432"/>
      <c r="DZ1052" s="432"/>
      <c r="EA1052" s="432"/>
      <c r="EB1052" s="432"/>
      <c r="EC1052" s="432"/>
      <c r="ED1052" s="432"/>
      <c r="EE1052" s="432"/>
      <c r="EF1052" s="432"/>
      <c r="EG1052" s="432"/>
      <c r="EH1052" s="432"/>
      <c r="EI1052" s="432"/>
      <c r="EJ1052" s="432"/>
      <c r="EK1052" s="432"/>
      <c r="EL1052" s="432"/>
      <c r="EM1052" s="432"/>
      <c r="EN1052" s="432"/>
      <c r="EO1052" s="432"/>
      <c r="EP1052" s="432"/>
      <c r="EQ1052" s="432"/>
      <c r="ER1052" s="432"/>
      <c r="ES1052" s="432"/>
      <c r="ET1052" s="432"/>
      <c r="EU1052" s="432"/>
      <c r="EV1052" s="432"/>
      <c r="EW1052" s="432"/>
      <c r="EX1052" s="432"/>
      <c r="EY1052" s="432"/>
      <c r="EZ1052" s="432"/>
      <c r="FA1052" s="432"/>
      <c r="FB1052" s="432"/>
      <c r="FC1052" s="432"/>
      <c r="FD1052" s="432"/>
      <c r="FE1052" s="432"/>
      <c r="FF1052" s="432"/>
      <c r="FG1052" s="432"/>
      <c r="FH1052" s="432"/>
      <c r="FI1052" s="432"/>
      <c r="FJ1052" s="432"/>
      <c r="FK1052" s="432"/>
      <c r="FL1052" s="432"/>
      <c r="FM1052" s="432"/>
      <c r="FN1052" s="432"/>
      <c r="FO1052" s="432"/>
      <c r="FP1052" s="432"/>
      <c r="FQ1052" s="432"/>
      <c r="FR1052" s="432"/>
      <c r="FS1052" s="432"/>
      <c r="FT1052" s="432"/>
      <c r="FU1052" s="432"/>
      <c r="FV1052" s="432"/>
      <c r="FW1052" s="432"/>
      <c r="FX1052" s="432"/>
      <c r="FY1052" s="432"/>
      <c r="FZ1052" s="432"/>
      <c r="GA1052" s="432"/>
      <c r="GB1052" s="432"/>
      <c r="GC1052" s="432"/>
      <c r="GD1052" s="432"/>
      <c r="GE1052" s="432"/>
      <c r="GF1052" s="432"/>
      <c r="GG1052" s="432"/>
      <c r="GH1052" s="432"/>
      <c r="GI1052" s="432"/>
      <c r="GJ1052" s="432"/>
      <c r="GK1052" s="432"/>
      <c r="GL1052" s="432"/>
      <c r="GM1052" s="432"/>
      <c r="GN1052" s="432"/>
      <c r="GO1052" s="432"/>
      <c r="GP1052" s="432"/>
      <c r="GQ1052" s="432"/>
      <c r="GR1052" s="432"/>
      <c r="GS1052" s="432"/>
      <c r="GT1052" s="432"/>
      <c r="GU1052" s="432"/>
      <c r="GV1052" s="432"/>
      <c r="GW1052" s="432"/>
      <c r="GX1052" s="432"/>
    </row>
    <row r="1054" spans="12:206" s="4" customFormat="1">
      <c r="L1054" s="37"/>
      <c r="Q1054" s="432"/>
      <c r="R1054" s="432"/>
      <c r="S1054" s="432"/>
      <c r="T1054" s="432"/>
      <c r="U1054" s="432"/>
      <c r="V1054" s="432"/>
      <c r="W1054" s="432"/>
      <c r="X1054" s="432"/>
      <c r="Y1054" s="432"/>
      <c r="Z1054" s="432"/>
      <c r="AA1054" s="432"/>
      <c r="AB1054" s="432"/>
      <c r="AC1054" s="432"/>
      <c r="AD1054" s="432"/>
      <c r="AE1054" s="432"/>
      <c r="AF1054" s="432"/>
      <c r="AG1054" s="432"/>
      <c r="AH1054" s="432"/>
      <c r="AI1054" s="432"/>
      <c r="AJ1054" s="432"/>
      <c r="AK1054" s="432"/>
      <c r="AL1054" s="432"/>
      <c r="AM1054" s="432"/>
      <c r="AN1054" s="432"/>
      <c r="AO1054" s="432"/>
      <c r="AP1054" s="432"/>
      <c r="AQ1054" s="432"/>
      <c r="AR1054" s="432"/>
      <c r="AS1054" s="432"/>
      <c r="AT1054" s="432"/>
      <c r="AU1054" s="432"/>
      <c r="AV1054" s="432"/>
      <c r="AW1054" s="432"/>
      <c r="AX1054" s="432"/>
      <c r="AY1054" s="432"/>
      <c r="AZ1054" s="432"/>
      <c r="BA1054" s="432"/>
      <c r="BB1054" s="432"/>
      <c r="BC1054" s="432"/>
      <c r="BD1054" s="432"/>
      <c r="BE1054" s="432"/>
      <c r="BF1054" s="432"/>
      <c r="BG1054" s="432"/>
      <c r="BH1054" s="432"/>
      <c r="BI1054" s="432"/>
      <c r="BJ1054" s="432"/>
      <c r="BK1054" s="432"/>
      <c r="BL1054" s="432"/>
      <c r="BM1054" s="432"/>
      <c r="BN1054" s="432"/>
      <c r="BO1054" s="432"/>
      <c r="BP1054" s="432"/>
      <c r="BQ1054" s="432"/>
      <c r="BR1054" s="432"/>
      <c r="BS1054" s="432"/>
      <c r="BT1054" s="432"/>
      <c r="BU1054" s="432"/>
      <c r="BV1054" s="432"/>
      <c r="BW1054" s="432"/>
      <c r="BX1054" s="432"/>
      <c r="BY1054" s="432"/>
      <c r="BZ1054" s="432"/>
      <c r="CA1054" s="432"/>
      <c r="CB1054" s="432"/>
      <c r="CC1054" s="432"/>
      <c r="CD1054" s="432"/>
      <c r="CE1054" s="432"/>
      <c r="CF1054" s="432"/>
      <c r="CG1054" s="432"/>
      <c r="CH1054" s="432"/>
      <c r="CI1054" s="432"/>
      <c r="CJ1054" s="432"/>
      <c r="CK1054" s="432"/>
      <c r="CL1054" s="432"/>
      <c r="CM1054" s="432"/>
      <c r="CN1054" s="432"/>
      <c r="CO1054" s="432"/>
      <c r="CP1054" s="432"/>
      <c r="CQ1054" s="432"/>
      <c r="CR1054" s="432"/>
      <c r="CS1054" s="432"/>
      <c r="CT1054" s="432"/>
      <c r="CU1054" s="432"/>
      <c r="CV1054" s="432"/>
      <c r="CW1054" s="432"/>
      <c r="CX1054" s="432"/>
      <c r="CY1054" s="432"/>
      <c r="CZ1054" s="432"/>
      <c r="DA1054" s="432"/>
      <c r="DB1054" s="432"/>
      <c r="DC1054" s="432"/>
      <c r="DD1054" s="432"/>
      <c r="DE1054" s="432"/>
      <c r="DF1054" s="432"/>
      <c r="DG1054" s="432"/>
      <c r="DH1054" s="432"/>
      <c r="DI1054" s="432"/>
      <c r="DJ1054" s="432"/>
      <c r="DK1054" s="432"/>
      <c r="DL1054" s="432"/>
      <c r="DM1054" s="432"/>
      <c r="DN1054" s="432"/>
      <c r="DO1054" s="432"/>
      <c r="DP1054" s="432"/>
      <c r="DQ1054" s="432"/>
      <c r="DR1054" s="432"/>
      <c r="DS1054" s="432"/>
      <c r="DT1054" s="432"/>
      <c r="DU1054" s="432"/>
      <c r="DV1054" s="432"/>
      <c r="DW1054" s="432"/>
      <c r="DX1054" s="432"/>
      <c r="DY1054" s="432"/>
      <c r="DZ1054" s="432"/>
      <c r="EA1054" s="432"/>
      <c r="EB1054" s="432"/>
      <c r="EC1054" s="432"/>
      <c r="ED1054" s="432"/>
      <c r="EE1054" s="432"/>
      <c r="EF1054" s="432"/>
      <c r="EG1054" s="432"/>
      <c r="EH1054" s="432"/>
      <c r="EI1054" s="432"/>
      <c r="EJ1054" s="432"/>
      <c r="EK1054" s="432"/>
      <c r="EL1054" s="432"/>
      <c r="EM1054" s="432"/>
      <c r="EN1054" s="432"/>
      <c r="EO1054" s="432"/>
      <c r="EP1054" s="432"/>
      <c r="EQ1054" s="432"/>
      <c r="ER1054" s="432"/>
      <c r="ES1054" s="432"/>
      <c r="ET1054" s="432"/>
      <c r="EU1054" s="432"/>
      <c r="EV1054" s="432"/>
      <c r="EW1054" s="432"/>
      <c r="EX1054" s="432"/>
      <c r="EY1054" s="432"/>
      <c r="EZ1054" s="432"/>
      <c r="FA1054" s="432"/>
      <c r="FB1054" s="432"/>
      <c r="FC1054" s="432"/>
      <c r="FD1054" s="432"/>
      <c r="FE1054" s="432"/>
      <c r="FF1054" s="432"/>
      <c r="FG1054" s="432"/>
      <c r="FH1054" s="432"/>
      <c r="FI1054" s="432"/>
      <c r="FJ1054" s="432"/>
      <c r="FK1054" s="432"/>
      <c r="FL1054" s="432"/>
      <c r="FM1054" s="432"/>
      <c r="FN1054" s="432"/>
      <c r="FO1054" s="432"/>
      <c r="FP1054" s="432"/>
      <c r="FQ1054" s="432"/>
      <c r="FR1054" s="432"/>
      <c r="FS1054" s="432"/>
      <c r="FT1054" s="432"/>
      <c r="FU1054" s="432"/>
      <c r="FV1054" s="432"/>
      <c r="FW1054" s="432"/>
      <c r="FX1054" s="432"/>
      <c r="FY1054" s="432"/>
      <c r="FZ1054" s="432"/>
      <c r="GA1054" s="432"/>
      <c r="GB1054" s="432"/>
      <c r="GC1054" s="432"/>
      <c r="GD1054" s="432"/>
      <c r="GE1054" s="432"/>
      <c r="GF1054" s="432"/>
      <c r="GG1054" s="432"/>
      <c r="GH1054" s="432"/>
      <c r="GI1054" s="432"/>
      <c r="GJ1054" s="432"/>
      <c r="GK1054" s="432"/>
      <c r="GL1054" s="432"/>
      <c r="GM1054" s="432"/>
      <c r="GN1054" s="432"/>
      <c r="GO1054" s="432"/>
      <c r="GP1054" s="432"/>
      <c r="GQ1054" s="432"/>
      <c r="GR1054" s="432"/>
      <c r="GS1054" s="432"/>
      <c r="GT1054" s="432"/>
      <c r="GU1054" s="432"/>
      <c r="GV1054" s="432"/>
      <c r="GW1054" s="432"/>
      <c r="GX1054" s="432"/>
    </row>
    <row r="1055" spans="12:206" s="4" customFormat="1">
      <c r="L1055" s="37"/>
      <c r="Q1055" s="432"/>
      <c r="R1055" s="432"/>
      <c r="S1055" s="432"/>
      <c r="T1055" s="432"/>
      <c r="U1055" s="432"/>
      <c r="V1055" s="432"/>
      <c r="W1055" s="432"/>
      <c r="X1055" s="432"/>
      <c r="Y1055" s="432"/>
      <c r="Z1055" s="432"/>
      <c r="AA1055" s="432"/>
      <c r="AB1055" s="432"/>
      <c r="AC1055" s="432"/>
      <c r="AD1055" s="432"/>
      <c r="AE1055" s="432"/>
      <c r="AF1055" s="432"/>
      <c r="AG1055" s="432"/>
      <c r="AH1055" s="432"/>
      <c r="AI1055" s="432"/>
      <c r="AJ1055" s="432"/>
      <c r="AK1055" s="432"/>
      <c r="AL1055" s="432"/>
      <c r="AM1055" s="432"/>
      <c r="AN1055" s="432"/>
      <c r="AO1055" s="432"/>
      <c r="AP1055" s="432"/>
      <c r="AQ1055" s="432"/>
      <c r="AR1055" s="432"/>
      <c r="AS1055" s="432"/>
      <c r="AT1055" s="432"/>
      <c r="AU1055" s="432"/>
      <c r="AV1055" s="432"/>
      <c r="AW1055" s="432"/>
      <c r="AX1055" s="432"/>
      <c r="AY1055" s="432"/>
      <c r="AZ1055" s="432"/>
      <c r="BA1055" s="432"/>
      <c r="BB1055" s="432"/>
      <c r="BC1055" s="432"/>
      <c r="BD1055" s="432"/>
      <c r="BE1055" s="432"/>
      <c r="BF1055" s="432"/>
      <c r="BG1055" s="432"/>
      <c r="BH1055" s="432"/>
      <c r="BI1055" s="432"/>
      <c r="BJ1055" s="432"/>
      <c r="BK1055" s="432"/>
      <c r="BL1055" s="432"/>
      <c r="BM1055" s="432"/>
      <c r="BN1055" s="432"/>
      <c r="BO1055" s="432"/>
      <c r="BP1055" s="432"/>
      <c r="BQ1055" s="432"/>
      <c r="BR1055" s="432"/>
      <c r="BS1055" s="432"/>
      <c r="BT1055" s="432"/>
      <c r="BU1055" s="432"/>
      <c r="BV1055" s="432"/>
      <c r="BW1055" s="432"/>
      <c r="BX1055" s="432"/>
      <c r="BY1055" s="432"/>
      <c r="BZ1055" s="432"/>
      <c r="CA1055" s="432"/>
      <c r="CB1055" s="432"/>
      <c r="CC1055" s="432"/>
      <c r="CD1055" s="432"/>
      <c r="CE1055" s="432"/>
      <c r="CF1055" s="432"/>
      <c r="CG1055" s="432"/>
      <c r="CH1055" s="432"/>
      <c r="CI1055" s="432"/>
      <c r="CJ1055" s="432"/>
      <c r="CK1055" s="432"/>
      <c r="CL1055" s="432"/>
      <c r="CM1055" s="432"/>
      <c r="CN1055" s="432"/>
      <c r="CO1055" s="432"/>
      <c r="CP1055" s="432"/>
      <c r="CQ1055" s="432"/>
      <c r="CR1055" s="432"/>
      <c r="CS1055" s="432"/>
      <c r="CT1055" s="432"/>
      <c r="CU1055" s="432"/>
      <c r="CV1055" s="432"/>
      <c r="CW1055" s="432"/>
      <c r="CX1055" s="432"/>
      <c r="CY1055" s="432"/>
      <c r="CZ1055" s="432"/>
      <c r="DA1055" s="432"/>
      <c r="DB1055" s="432"/>
      <c r="DC1055" s="432"/>
      <c r="DD1055" s="432"/>
      <c r="DE1055" s="432"/>
      <c r="DF1055" s="432"/>
      <c r="DG1055" s="432"/>
      <c r="DH1055" s="432"/>
      <c r="DI1055" s="432"/>
      <c r="DJ1055" s="432"/>
      <c r="DK1055" s="432"/>
      <c r="DL1055" s="432"/>
      <c r="DM1055" s="432"/>
      <c r="DN1055" s="432"/>
      <c r="DO1055" s="432"/>
      <c r="DP1055" s="432"/>
      <c r="DQ1055" s="432"/>
      <c r="DR1055" s="432"/>
      <c r="DS1055" s="432"/>
      <c r="DT1055" s="432"/>
      <c r="DU1055" s="432"/>
      <c r="DV1055" s="432"/>
      <c r="DW1055" s="432"/>
      <c r="DX1055" s="432"/>
      <c r="DY1055" s="432"/>
      <c r="DZ1055" s="432"/>
      <c r="EA1055" s="432"/>
      <c r="EB1055" s="432"/>
      <c r="EC1055" s="432"/>
      <c r="ED1055" s="432"/>
      <c r="EE1055" s="432"/>
      <c r="EF1055" s="432"/>
      <c r="EG1055" s="432"/>
      <c r="EH1055" s="432"/>
      <c r="EI1055" s="432"/>
      <c r="EJ1055" s="432"/>
      <c r="EK1055" s="432"/>
      <c r="EL1055" s="432"/>
      <c r="EM1055" s="432"/>
      <c r="EN1055" s="432"/>
      <c r="EO1055" s="432"/>
      <c r="EP1055" s="432"/>
      <c r="EQ1055" s="432"/>
      <c r="ER1055" s="432"/>
      <c r="ES1055" s="432"/>
      <c r="ET1055" s="432"/>
      <c r="EU1055" s="432"/>
      <c r="EV1055" s="432"/>
      <c r="EW1055" s="432"/>
      <c r="EX1055" s="432"/>
      <c r="EY1055" s="432"/>
      <c r="EZ1055" s="432"/>
      <c r="FA1055" s="432"/>
      <c r="FB1055" s="432"/>
      <c r="FC1055" s="432"/>
      <c r="FD1055" s="432"/>
      <c r="FE1055" s="432"/>
      <c r="FF1055" s="432"/>
      <c r="FG1055" s="432"/>
      <c r="FH1055" s="432"/>
      <c r="FI1055" s="432"/>
      <c r="FJ1055" s="432"/>
      <c r="FK1055" s="432"/>
      <c r="FL1055" s="432"/>
      <c r="FM1055" s="432"/>
      <c r="FN1055" s="432"/>
      <c r="FO1055" s="432"/>
      <c r="FP1055" s="432"/>
      <c r="FQ1055" s="432"/>
      <c r="FR1055" s="432"/>
      <c r="FS1055" s="432"/>
      <c r="FT1055" s="432"/>
      <c r="FU1055" s="432"/>
      <c r="FV1055" s="432"/>
      <c r="FW1055" s="432"/>
      <c r="FX1055" s="432"/>
      <c r="FY1055" s="432"/>
      <c r="FZ1055" s="432"/>
      <c r="GA1055" s="432"/>
      <c r="GB1055" s="432"/>
      <c r="GC1055" s="432"/>
      <c r="GD1055" s="432"/>
      <c r="GE1055" s="432"/>
      <c r="GF1055" s="432"/>
      <c r="GG1055" s="432"/>
      <c r="GH1055" s="432"/>
      <c r="GI1055" s="432"/>
      <c r="GJ1055" s="432"/>
      <c r="GK1055" s="432"/>
      <c r="GL1055" s="432"/>
      <c r="GM1055" s="432"/>
      <c r="GN1055" s="432"/>
      <c r="GO1055" s="432"/>
      <c r="GP1055" s="432"/>
      <c r="GQ1055" s="432"/>
      <c r="GR1055" s="432"/>
      <c r="GS1055" s="432"/>
      <c r="GT1055" s="432"/>
      <c r="GU1055" s="432"/>
      <c r="GV1055" s="432"/>
      <c r="GW1055" s="432"/>
      <c r="GX1055" s="432"/>
    </row>
    <row r="1056" spans="12:206" s="4" customFormat="1">
      <c r="L1056" s="37"/>
      <c r="Q1056" s="432"/>
      <c r="R1056" s="432"/>
      <c r="S1056" s="432"/>
      <c r="T1056" s="432"/>
      <c r="U1056" s="432"/>
      <c r="V1056" s="432"/>
      <c r="W1056" s="432"/>
      <c r="X1056" s="432"/>
      <c r="Y1056" s="432"/>
      <c r="Z1056" s="432"/>
      <c r="AA1056" s="432"/>
      <c r="AB1056" s="432"/>
      <c r="AC1056" s="432"/>
      <c r="AD1056" s="432"/>
      <c r="AE1056" s="432"/>
      <c r="AF1056" s="432"/>
      <c r="AG1056" s="432"/>
      <c r="AH1056" s="432"/>
      <c r="AI1056" s="432"/>
      <c r="AJ1056" s="432"/>
      <c r="AK1056" s="432"/>
      <c r="AL1056" s="432"/>
      <c r="AM1056" s="432"/>
      <c r="AN1056" s="432"/>
      <c r="AO1056" s="432"/>
      <c r="AP1056" s="432"/>
      <c r="AQ1056" s="432"/>
      <c r="AR1056" s="432"/>
      <c r="AS1056" s="432"/>
      <c r="AT1056" s="432"/>
      <c r="AU1056" s="432"/>
      <c r="AV1056" s="432"/>
      <c r="AW1056" s="432"/>
      <c r="AX1056" s="432"/>
      <c r="AY1056" s="432"/>
      <c r="AZ1056" s="432"/>
      <c r="BA1056" s="432"/>
      <c r="BB1056" s="432"/>
      <c r="BC1056" s="432"/>
      <c r="BD1056" s="432"/>
      <c r="BE1056" s="432"/>
      <c r="BF1056" s="432"/>
      <c r="BG1056" s="432"/>
      <c r="BH1056" s="432"/>
      <c r="BI1056" s="432"/>
      <c r="BJ1056" s="432"/>
      <c r="BK1056" s="432"/>
      <c r="BL1056" s="432"/>
      <c r="BM1056" s="432"/>
      <c r="BN1056" s="432"/>
      <c r="BO1056" s="432"/>
      <c r="BP1056" s="432"/>
      <c r="BQ1056" s="432"/>
      <c r="BR1056" s="432"/>
      <c r="BS1056" s="432"/>
      <c r="BT1056" s="432"/>
      <c r="BU1056" s="432"/>
      <c r="BV1056" s="432"/>
      <c r="BW1056" s="432"/>
      <c r="BX1056" s="432"/>
      <c r="BY1056" s="432"/>
      <c r="BZ1056" s="432"/>
      <c r="CA1056" s="432"/>
      <c r="CB1056" s="432"/>
      <c r="CC1056" s="432"/>
      <c r="CD1056" s="432"/>
      <c r="CE1056" s="432"/>
      <c r="CF1056" s="432"/>
      <c r="CG1056" s="432"/>
      <c r="CH1056" s="432"/>
      <c r="CI1056" s="432"/>
      <c r="CJ1056" s="432"/>
      <c r="CK1056" s="432"/>
      <c r="CL1056" s="432"/>
      <c r="CM1056" s="432"/>
      <c r="CN1056" s="432"/>
      <c r="CO1056" s="432"/>
      <c r="CP1056" s="432"/>
      <c r="CQ1056" s="432"/>
      <c r="CR1056" s="432"/>
      <c r="CS1056" s="432"/>
      <c r="CT1056" s="432"/>
      <c r="CU1056" s="432"/>
      <c r="CV1056" s="432"/>
      <c r="CW1056" s="432"/>
      <c r="CX1056" s="432"/>
      <c r="CY1056" s="432"/>
      <c r="CZ1056" s="432"/>
      <c r="DA1056" s="432"/>
      <c r="DB1056" s="432"/>
      <c r="DC1056" s="432"/>
      <c r="DD1056" s="432"/>
      <c r="DE1056" s="432"/>
      <c r="DF1056" s="432"/>
      <c r="DG1056" s="432"/>
      <c r="DH1056" s="432"/>
      <c r="DI1056" s="432"/>
      <c r="DJ1056" s="432"/>
      <c r="DK1056" s="432"/>
      <c r="DL1056" s="432"/>
      <c r="DM1056" s="432"/>
      <c r="DN1056" s="432"/>
      <c r="DO1056" s="432"/>
      <c r="DP1056" s="432"/>
      <c r="DQ1056" s="432"/>
      <c r="DR1056" s="432"/>
      <c r="DS1056" s="432"/>
      <c r="DT1056" s="432"/>
      <c r="DU1056" s="432"/>
      <c r="DV1056" s="432"/>
      <c r="DW1056" s="432"/>
      <c r="DX1056" s="432"/>
      <c r="DY1056" s="432"/>
      <c r="DZ1056" s="432"/>
      <c r="EA1056" s="432"/>
      <c r="EB1056" s="432"/>
      <c r="EC1056" s="432"/>
      <c r="ED1056" s="432"/>
      <c r="EE1056" s="432"/>
      <c r="EF1056" s="432"/>
      <c r="EG1056" s="432"/>
      <c r="EH1056" s="432"/>
      <c r="EI1056" s="432"/>
      <c r="EJ1056" s="432"/>
      <c r="EK1056" s="432"/>
      <c r="EL1056" s="432"/>
      <c r="EM1056" s="432"/>
      <c r="EN1056" s="432"/>
      <c r="EO1056" s="432"/>
      <c r="EP1056" s="432"/>
      <c r="EQ1056" s="432"/>
      <c r="ER1056" s="432"/>
      <c r="ES1056" s="432"/>
      <c r="ET1056" s="432"/>
      <c r="EU1056" s="432"/>
      <c r="EV1056" s="432"/>
      <c r="EW1056" s="432"/>
      <c r="EX1056" s="432"/>
      <c r="EY1056" s="432"/>
      <c r="EZ1056" s="432"/>
      <c r="FA1056" s="432"/>
      <c r="FB1056" s="432"/>
      <c r="FC1056" s="432"/>
      <c r="FD1056" s="432"/>
      <c r="FE1056" s="432"/>
      <c r="FF1056" s="432"/>
      <c r="FG1056" s="432"/>
      <c r="FH1056" s="432"/>
      <c r="FI1056" s="432"/>
      <c r="FJ1056" s="432"/>
      <c r="FK1056" s="432"/>
      <c r="FL1056" s="432"/>
      <c r="FM1056" s="432"/>
      <c r="FN1056" s="432"/>
      <c r="FO1056" s="432"/>
      <c r="FP1056" s="432"/>
      <c r="FQ1056" s="432"/>
      <c r="FR1056" s="432"/>
      <c r="FS1056" s="432"/>
      <c r="FT1056" s="432"/>
      <c r="FU1056" s="432"/>
      <c r="FV1056" s="432"/>
      <c r="FW1056" s="432"/>
      <c r="FX1056" s="432"/>
      <c r="FY1056" s="432"/>
      <c r="FZ1056" s="432"/>
      <c r="GA1056" s="432"/>
      <c r="GB1056" s="432"/>
      <c r="GC1056" s="432"/>
      <c r="GD1056" s="432"/>
      <c r="GE1056" s="432"/>
      <c r="GF1056" s="432"/>
      <c r="GG1056" s="432"/>
      <c r="GH1056" s="432"/>
      <c r="GI1056" s="432"/>
      <c r="GJ1056" s="432"/>
      <c r="GK1056" s="432"/>
      <c r="GL1056" s="432"/>
      <c r="GM1056" s="432"/>
      <c r="GN1056" s="432"/>
      <c r="GO1056" s="432"/>
      <c r="GP1056" s="432"/>
      <c r="GQ1056" s="432"/>
      <c r="GR1056" s="432"/>
      <c r="GS1056" s="432"/>
      <c r="GT1056" s="432"/>
      <c r="GU1056" s="432"/>
      <c r="GV1056" s="432"/>
      <c r="GW1056" s="432"/>
      <c r="GX1056" s="432"/>
    </row>
    <row r="1058" spans="12:206" s="4" customFormat="1">
      <c r="L1058" s="37"/>
      <c r="Q1058" s="432"/>
      <c r="R1058" s="432"/>
      <c r="S1058" s="432"/>
      <c r="T1058" s="432"/>
      <c r="U1058" s="432"/>
      <c r="V1058" s="432"/>
      <c r="W1058" s="432"/>
      <c r="X1058" s="432"/>
      <c r="Y1058" s="432"/>
      <c r="Z1058" s="432"/>
      <c r="AA1058" s="432"/>
      <c r="AB1058" s="432"/>
      <c r="AC1058" s="432"/>
      <c r="AD1058" s="432"/>
      <c r="AE1058" s="432"/>
      <c r="AF1058" s="432"/>
      <c r="AG1058" s="432"/>
      <c r="AH1058" s="432"/>
      <c r="AI1058" s="432"/>
      <c r="AJ1058" s="432"/>
      <c r="AK1058" s="432"/>
      <c r="AL1058" s="432"/>
      <c r="AM1058" s="432"/>
      <c r="AN1058" s="432"/>
      <c r="AO1058" s="432"/>
      <c r="AP1058" s="432"/>
      <c r="AQ1058" s="432"/>
      <c r="AR1058" s="432"/>
      <c r="AS1058" s="432"/>
      <c r="AT1058" s="432"/>
      <c r="AU1058" s="432"/>
      <c r="AV1058" s="432"/>
      <c r="AW1058" s="432"/>
      <c r="AX1058" s="432"/>
      <c r="AY1058" s="432"/>
      <c r="AZ1058" s="432"/>
      <c r="BA1058" s="432"/>
      <c r="BB1058" s="432"/>
      <c r="BC1058" s="432"/>
      <c r="BD1058" s="432"/>
      <c r="BE1058" s="432"/>
      <c r="BF1058" s="432"/>
      <c r="BG1058" s="432"/>
      <c r="BH1058" s="432"/>
      <c r="BI1058" s="432"/>
      <c r="BJ1058" s="432"/>
      <c r="BK1058" s="432"/>
      <c r="BL1058" s="432"/>
      <c r="BM1058" s="432"/>
      <c r="BN1058" s="432"/>
      <c r="BO1058" s="432"/>
      <c r="BP1058" s="432"/>
      <c r="BQ1058" s="432"/>
      <c r="BR1058" s="432"/>
      <c r="BS1058" s="432"/>
      <c r="BT1058" s="432"/>
      <c r="BU1058" s="432"/>
      <c r="BV1058" s="432"/>
      <c r="BW1058" s="432"/>
      <c r="BX1058" s="432"/>
      <c r="BY1058" s="432"/>
      <c r="BZ1058" s="432"/>
      <c r="CA1058" s="432"/>
      <c r="CB1058" s="432"/>
      <c r="CC1058" s="432"/>
      <c r="CD1058" s="432"/>
      <c r="CE1058" s="432"/>
      <c r="CF1058" s="432"/>
      <c r="CG1058" s="432"/>
      <c r="CH1058" s="432"/>
      <c r="CI1058" s="432"/>
      <c r="CJ1058" s="432"/>
      <c r="CK1058" s="432"/>
      <c r="CL1058" s="432"/>
      <c r="CM1058" s="432"/>
      <c r="CN1058" s="432"/>
      <c r="CO1058" s="432"/>
      <c r="CP1058" s="432"/>
      <c r="CQ1058" s="432"/>
      <c r="CR1058" s="432"/>
      <c r="CS1058" s="432"/>
      <c r="CT1058" s="432"/>
      <c r="CU1058" s="432"/>
      <c r="CV1058" s="432"/>
      <c r="CW1058" s="432"/>
      <c r="CX1058" s="432"/>
      <c r="CY1058" s="432"/>
      <c r="CZ1058" s="432"/>
      <c r="DA1058" s="432"/>
      <c r="DB1058" s="432"/>
      <c r="DC1058" s="432"/>
      <c r="DD1058" s="432"/>
      <c r="DE1058" s="432"/>
      <c r="DF1058" s="432"/>
      <c r="DG1058" s="432"/>
      <c r="DH1058" s="432"/>
      <c r="DI1058" s="432"/>
      <c r="DJ1058" s="432"/>
      <c r="DK1058" s="432"/>
      <c r="DL1058" s="432"/>
      <c r="DM1058" s="432"/>
      <c r="DN1058" s="432"/>
      <c r="DO1058" s="432"/>
      <c r="DP1058" s="432"/>
      <c r="DQ1058" s="432"/>
      <c r="DR1058" s="432"/>
      <c r="DS1058" s="432"/>
      <c r="DT1058" s="432"/>
      <c r="DU1058" s="432"/>
      <c r="DV1058" s="432"/>
      <c r="DW1058" s="432"/>
      <c r="DX1058" s="432"/>
      <c r="DY1058" s="432"/>
      <c r="DZ1058" s="432"/>
      <c r="EA1058" s="432"/>
      <c r="EB1058" s="432"/>
      <c r="EC1058" s="432"/>
      <c r="ED1058" s="432"/>
      <c r="EE1058" s="432"/>
      <c r="EF1058" s="432"/>
      <c r="EG1058" s="432"/>
      <c r="EH1058" s="432"/>
      <c r="EI1058" s="432"/>
      <c r="EJ1058" s="432"/>
      <c r="EK1058" s="432"/>
      <c r="EL1058" s="432"/>
      <c r="EM1058" s="432"/>
      <c r="EN1058" s="432"/>
      <c r="EO1058" s="432"/>
      <c r="EP1058" s="432"/>
      <c r="EQ1058" s="432"/>
      <c r="ER1058" s="432"/>
      <c r="ES1058" s="432"/>
      <c r="ET1058" s="432"/>
      <c r="EU1058" s="432"/>
      <c r="EV1058" s="432"/>
      <c r="EW1058" s="432"/>
      <c r="EX1058" s="432"/>
      <c r="EY1058" s="432"/>
      <c r="EZ1058" s="432"/>
      <c r="FA1058" s="432"/>
      <c r="FB1058" s="432"/>
      <c r="FC1058" s="432"/>
      <c r="FD1058" s="432"/>
      <c r="FE1058" s="432"/>
      <c r="FF1058" s="432"/>
      <c r="FG1058" s="432"/>
      <c r="FH1058" s="432"/>
      <c r="FI1058" s="432"/>
      <c r="FJ1058" s="432"/>
      <c r="FK1058" s="432"/>
      <c r="FL1058" s="432"/>
      <c r="FM1058" s="432"/>
      <c r="FN1058" s="432"/>
      <c r="FO1058" s="432"/>
      <c r="FP1058" s="432"/>
      <c r="FQ1058" s="432"/>
      <c r="FR1058" s="432"/>
      <c r="FS1058" s="432"/>
      <c r="FT1058" s="432"/>
      <c r="FU1058" s="432"/>
      <c r="FV1058" s="432"/>
      <c r="FW1058" s="432"/>
      <c r="FX1058" s="432"/>
      <c r="FY1058" s="432"/>
      <c r="FZ1058" s="432"/>
      <c r="GA1058" s="432"/>
      <c r="GB1058" s="432"/>
      <c r="GC1058" s="432"/>
      <c r="GD1058" s="432"/>
      <c r="GE1058" s="432"/>
      <c r="GF1058" s="432"/>
      <c r="GG1058" s="432"/>
      <c r="GH1058" s="432"/>
      <c r="GI1058" s="432"/>
      <c r="GJ1058" s="432"/>
      <c r="GK1058" s="432"/>
      <c r="GL1058" s="432"/>
      <c r="GM1058" s="432"/>
      <c r="GN1058" s="432"/>
      <c r="GO1058" s="432"/>
      <c r="GP1058" s="432"/>
      <c r="GQ1058" s="432"/>
      <c r="GR1058" s="432"/>
      <c r="GS1058" s="432"/>
      <c r="GT1058" s="432"/>
      <c r="GU1058" s="432"/>
      <c r="GV1058" s="432"/>
      <c r="GW1058" s="432"/>
      <c r="GX1058" s="432"/>
    </row>
    <row r="1059" spans="12:206" s="4" customFormat="1">
      <c r="L1059" s="37"/>
      <c r="Q1059" s="432"/>
      <c r="R1059" s="432"/>
      <c r="S1059" s="432"/>
      <c r="T1059" s="432"/>
      <c r="U1059" s="432"/>
      <c r="V1059" s="432"/>
      <c r="W1059" s="432"/>
      <c r="X1059" s="432"/>
      <c r="Y1059" s="432"/>
      <c r="Z1059" s="432"/>
      <c r="AA1059" s="432"/>
      <c r="AB1059" s="432"/>
      <c r="AC1059" s="432"/>
      <c r="AD1059" s="432"/>
      <c r="AE1059" s="432"/>
      <c r="AF1059" s="432"/>
      <c r="AG1059" s="432"/>
      <c r="AH1059" s="432"/>
      <c r="AI1059" s="432"/>
      <c r="AJ1059" s="432"/>
      <c r="AK1059" s="432"/>
      <c r="AL1059" s="432"/>
      <c r="AM1059" s="432"/>
      <c r="AN1059" s="432"/>
      <c r="AO1059" s="432"/>
      <c r="AP1059" s="432"/>
      <c r="AQ1059" s="432"/>
      <c r="AR1059" s="432"/>
      <c r="AS1059" s="432"/>
      <c r="AT1059" s="432"/>
      <c r="AU1059" s="432"/>
      <c r="AV1059" s="432"/>
      <c r="AW1059" s="432"/>
      <c r="AX1059" s="432"/>
      <c r="AY1059" s="432"/>
      <c r="AZ1059" s="432"/>
      <c r="BA1059" s="432"/>
      <c r="BB1059" s="432"/>
      <c r="BC1059" s="432"/>
      <c r="BD1059" s="432"/>
      <c r="BE1059" s="432"/>
      <c r="BF1059" s="432"/>
      <c r="BG1059" s="432"/>
      <c r="BH1059" s="432"/>
      <c r="BI1059" s="432"/>
      <c r="BJ1059" s="432"/>
      <c r="BK1059" s="432"/>
      <c r="BL1059" s="432"/>
      <c r="BM1059" s="432"/>
      <c r="BN1059" s="432"/>
      <c r="BO1059" s="432"/>
      <c r="BP1059" s="432"/>
      <c r="BQ1059" s="432"/>
      <c r="BR1059" s="432"/>
      <c r="BS1059" s="432"/>
      <c r="BT1059" s="432"/>
      <c r="BU1059" s="432"/>
      <c r="BV1059" s="432"/>
      <c r="BW1059" s="432"/>
      <c r="BX1059" s="432"/>
      <c r="BY1059" s="432"/>
      <c r="BZ1059" s="432"/>
      <c r="CA1059" s="432"/>
      <c r="CB1059" s="432"/>
      <c r="CC1059" s="432"/>
      <c r="CD1059" s="432"/>
      <c r="CE1059" s="432"/>
      <c r="CF1059" s="432"/>
      <c r="CG1059" s="432"/>
      <c r="CH1059" s="432"/>
      <c r="CI1059" s="432"/>
      <c r="CJ1059" s="432"/>
      <c r="CK1059" s="432"/>
      <c r="CL1059" s="432"/>
      <c r="CM1059" s="432"/>
      <c r="CN1059" s="432"/>
      <c r="CO1059" s="432"/>
      <c r="CP1059" s="432"/>
      <c r="CQ1059" s="432"/>
      <c r="CR1059" s="432"/>
      <c r="CS1059" s="432"/>
      <c r="CT1059" s="432"/>
      <c r="CU1059" s="432"/>
      <c r="CV1059" s="432"/>
      <c r="CW1059" s="432"/>
      <c r="CX1059" s="432"/>
      <c r="CY1059" s="432"/>
      <c r="CZ1059" s="432"/>
      <c r="DA1059" s="432"/>
      <c r="DB1059" s="432"/>
      <c r="DC1059" s="432"/>
      <c r="DD1059" s="432"/>
      <c r="DE1059" s="432"/>
      <c r="DF1059" s="432"/>
      <c r="DG1059" s="432"/>
      <c r="DH1059" s="432"/>
      <c r="DI1059" s="432"/>
      <c r="DJ1059" s="432"/>
      <c r="DK1059" s="432"/>
      <c r="DL1059" s="432"/>
      <c r="DM1059" s="432"/>
      <c r="DN1059" s="432"/>
      <c r="DO1059" s="432"/>
      <c r="DP1059" s="432"/>
      <c r="DQ1059" s="432"/>
      <c r="DR1059" s="432"/>
      <c r="DS1059" s="432"/>
      <c r="DT1059" s="432"/>
      <c r="DU1059" s="432"/>
      <c r="DV1059" s="432"/>
      <c r="DW1059" s="432"/>
      <c r="DX1059" s="432"/>
      <c r="DY1059" s="432"/>
      <c r="DZ1059" s="432"/>
      <c r="EA1059" s="432"/>
      <c r="EB1059" s="432"/>
      <c r="EC1059" s="432"/>
      <c r="ED1059" s="432"/>
      <c r="EE1059" s="432"/>
      <c r="EF1059" s="432"/>
      <c r="EG1059" s="432"/>
      <c r="EH1059" s="432"/>
      <c r="EI1059" s="432"/>
      <c r="EJ1059" s="432"/>
      <c r="EK1059" s="432"/>
      <c r="EL1059" s="432"/>
      <c r="EM1059" s="432"/>
      <c r="EN1059" s="432"/>
      <c r="EO1059" s="432"/>
      <c r="EP1059" s="432"/>
      <c r="EQ1059" s="432"/>
      <c r="ER1059" s="432"/>
      <c r="ES1059" s="432"/>
      <c r="ET1059" s="432"/>
      <c r="EU1059" s="432"/>
      <c r="EV1059" s="432"/>
      <c r="EW1059" s="432"/>
      <c r="EX1059" s="432"/>
      <c r="EY1059" s="432"/>
      <c r="EZ1059" s="432"/>
      <c r="FA1059" s="432"/>
      <c r="FB1059" s="432"/>
      <c r="FC1059" s="432"/>
      <c r="FD1059" s="432"/>
      <c r="FE1059" s="432"/>
      <c r="FF1059" s="432"/>
      <c r="FG1059" s="432"/>
      <c r="FH1059" s="432"/>
      <c r="FI1059" s="432"/>
      <c r="FJ1059" s="432"/>
      <c r="FK1059" s="432"/>
      <c r="FL1059" s="432"/>
      <c r="FM1059" s="432"/>
      <c r="FN1059" s="432"/>
      <c r="FO1059" s="432"/>
      <c r="FP1059" s="432"/>
      <c r="FQ1059" s="432"/>
      <c r="FR1059" s="432"/>
      <c r="FS1059" s="432"/>
      <c r="FT1059" s="432"/>
      <c r="FU1059" s="432"/>
      <c r="FV1059" s="432"/>
      <c r="FW1059" s="432"/>
      <c r="FX1059" s="432"/>
      <c r="FY1059" s="432"/>
      <c r="FZ1059" s="432"/>
      <c r="GA1059" s="432"/>
      <c r="GB1059" s="432"/>
      <c r="GC1059" s="432"/>
      <c r="GD1059" s="432"/>
      <c r="GE1059" s="432"/>
      <c r="GF1059" s="432"/>
      <c r="GG1059" s="432"/>
      <c r="GH1059" s="432"/>
      <c r="GI1059" s="432"/>
      <c r="GJ1059" s="432"/>
      <c r="GK1059" s="432"/>
      <c r="GL1059" s="432"/>
      <c r="GM1059" s="432"/>
      <c r="GN1059" s="432"/>
      <c r="GO1059" s="432"/>
      <c r="GP1059" s="432"/>
      <c r="GQ1059" s="432"/>
      <c r="GR1059" s="432"/>
      <c r="GS1059" s="432"/>
      <c r="GT1059" s="432"/>
      <c r="GU1059" s="432"/>
      <c r="GV1059" s="432"/>
      <c r="GW1059" s="432"/>
      <c r="GX1059" s="432"/>
    </row>
    <row r="1061" spans="12:206" s="4" customFormat="1">
      <c r="L1061" s="37"/>
      <c r="Q1061" s="432"/>
      <c r="R1061" s="432"/>
      <c r="S1061" s="432"/>
      <c r="T1061" s="432"/>
      <c r="U1061" s="432"/>
      <c r="V1061" s="432"/>
      <c r="W1061" s="432"/>
      <c r="X1061" s="432"/>
      <c r="Y1061" s="432"/>
      <c r="Z1061" s="432"/>
      <c r="AA1061" s="432"/>
      <c r="AB1061" s="432"/>
      <c r="AC1061" s="432"/>
      <c r="AD1061" s="432"/>
      <c r="AE1061" s="432"/>
      <c r="AF1061" s="432"/>
      <c r="AG1061" s="432"/>
      <c r="AH1061" s="432"/>
      <c r="AI1061" s="432"/>
      <c r="AJ1061" s="432"/>
      <c r="AK1061" s="432"/>
      <c r="AL1061" s="432"/>
      <c r="AM1061" s="432"/>
      <c r="AN1061" s="432"/>
      <c r="AO1061" s="432"/>
      <c r="AP1061" s="432"/>
      <c r="AQ1061" s="432"/>
      <c r="AR1061" s="432"/>
      <c r="AS1061" s="432"/>
      <c r="AT1061" s="432"/>
      <c r="AU1061" s="432"/>
      <c r="AV1061" s="432"/>
      <c r="AW1061" s="432"/>
      <c r="AX1061" s="432"/>
      <c r="AY1061" s="432"/>
      <c r="AZ1061" s="432"/>
      <c r="BA1061" s="432"/>
      <c r="BB1061" s="432"/>
      <c r="BC1061" s="432"/>
      <c r="BD1061" s="432"/>
      <c r="BE1061" s="432"/>
      <c r="BF1061" s="432"/>
      <c r="BG1061" s="432"/>
      <c r="BH1061" s="432"/>
      <c r="BI1061" s="432"/>
      <c r="BJ1061" s="432"/>
      <c r="BK1061" s="432"/>
      <c r="BL1061" s="432"/>
      <c r="BM1061" s="432"/>
      <c r="BN1061" s="432"/>
      <c r="BO1061" s="432"/>
      <c r="BP1061" s="432"/>
      <c r="BQ1061" s="432"/>
      <c r="BR1061" s="432"/>
      <c r="BS1061" s="432"/>
      <c r="BT1061" s="432"/>
      <c r="BU1061" s="432"/>
      <c r="BV1061" s="432"/>
      <c r="BW1061" s="432"/>
      <c r="BX1061" s="432"/>
      <c r="BY1061" s="432"/>
      <c r="BZ1061" s="432"/>
      <c r="CA1061" s="432"/>
      <c r="CB1061" s="432"/>
      <c r="CC1061" s="432"/>
      <c r="CD1061" s="432"/>
      <c r="CE1061" s="432"/>
      <c r="CF1061" s="432"/>
      <c r="CG1061" s="432"/>
      <c r="CH1061" s="432"/>
      <c r="CI1061" s="432"/>
      <c r="CJ1061" s="432"/>
      <c r="CK1061" s="432"/>
      <c r="CL1061" s="432"/>
      <c r="CM1061" s="432"/>
      <c r="CN1061" s="432"/>
      <c r="CO1061" s="432"/>
      <c r="CP1061" s="432"/>
      <c r="CQ1061" s="432"/>
      <c r="CR1061" s="432"/>
      <c r="CS1061" s="432"/>
      <c r="CT1061" s="432"/>
      <c r="CU1061" s="432"/>
      <c r="CV1061" s="432"/>
      <c r="CW1061" s="432"/>
      <c r="CX1061" s="432"/>
      <c r="CY1061" s="432"/>
      <c r="CZ1061" s="432"/>
      <c r="DA1061" s="432"/>
      <c r="DB1061" s="432"/>
      <c r="DC1061" s="432"/>
      <c r="DD1061" s="432"/>
      <c r="DE1061" s="432"/>
      <c r="DF1061" s="432"/>
      <c r="DG1061" s="432"/>
      <c r="DH1061" s="432"/>
      <c r="DI1061" s="432"/>
      <c r="DJ1061" s="432"/>
      <c r="DK1061" s="432"/>
      <c r="DL1061" s="432"/>
      <c r="DM1061" s="432"/>
      <c r="DN1061" s="432"/>
      <c r="DO1061" s="432"/>
      <c r="DP1061" s="432"/>
      <c r="DQ1061" s="432"/>
      <c r="DR1061" s="432"/>
      <c r="DS1061" s="432"/>
      <c r="DT1061" s="432"/>
      <c r="DU1061" s="432"/>
      <c r="DV1061" s="432"/>
      <c r="DW1061" s="432"/>
      <c r="DX1061" s="432"/>
      <c r="DY1061" s="432"/>
      <c r="DZ1061" s="432"/>
      <c r="EA1061" s="432"/>
      <c r="EB1061" s="432"/>
      <c r="EC1061" s="432"/>
      <c r="ED1061" s="432"/>
      <c r="EE1061" s="432"/>
      <c r="EF1061" s="432"/>
      <c r="EG1061" s="432"/>
      <c r="EH1061" s="432"/>
      <c r="EI1061" s="432"/>
      <c r="EJ1061" s="432"/>
      <c r="EK1061" s="432"/>
      <c r="EL1061" s="432"/>
      <c r="EM1061" s="432"/>
      <c r="EN1061" s="432"/>
      <c r="EO1061" s="432"/>
      <c r="EP1061" s="432"/>
      <c r="EQ1061" s="432"/>
      <c r="ER1061" s="432"/>
      <c r="ES1061" s="432"/>
      <c r="ET1061" s="432"/>
      <c r="EU1061" s="432"/>
      <c r="EV1061" s="432"/>
      <c r="EW1061" s="432"/>
      <c r="EX1061" s="432"/>
      <c r="EY1061" s="432"/>
      <c r="EZ1061" s="432"/>
      <c r="FA1061" s="432"/>
      <c r="FB1061" s="432"/>
      <c r="FC1061" s="432"/>
      <c r="FD1061" s="432"/>
      <c r="FE1061" s="432"/>
      <c r="FF1061" s="432"/>
      <c r="FG1061" s="432"/>
      <c r="FH1061" s="432"/>
      <c r="FI1061" s="432"/>
      <c r="FJ1061" s="432"/>
      <c r="FK1061" s="432"/>
      <c r="FL1061" s="432"/>
      <c r="FM1061" s="432"/>
      <c r="FN1061" s="432"/>
      <c r="FO1061" s="432"/>
      <c r="FP1061" s="432"/>
      <c r="FQ1061" s="432"/>
      <c r="FR1061" s="432"/>
      <c r="FS1061" s="432"/>
      <c r="FT1061" s="432"/>
      <c r="FU1061" s="432"/>
      <c r="FV1061" s="432"/>
      <c r="FW1061" s="432"/>
      <c r="FX1061" s="432"/>
      <c r="FY1061" s="432"/>
      <c r="FZ1061" s="432"/>
      <c r="GA1061" s="432"/>
      <c r="GB1061" s="432"/>
      <c r="GC1061" s="432"/>
      <c r="GD1061" s="432"/>
      <c r="GE1061" s="432"/>
      <c r="GF1061" s="432"/>
      <c r="GG1061" s="432"/>
      <c r="GH1061" s="432"/>
      <c r="GI1061" s="432"/>
      <c r="GJ1061" s="432"/>
      <c r="GK1061" s="432"/>
      <c r="GL1061" s="432"/>
      <c r="GM1061" s="432"/>
      <c r="GN1061" s="432"/>
      <c r="GO1061" s="432"/>
      <c r="GP1061" s="432"/>
      <c r="GQ1061" s="432"/>
      <c r="GR1061" s="432"/>
      <c r="GS1061" s="432"/>
      <c r="GT1061" s="432"/>
      <c r="GU1061" s="432"/>
      <c r="GV1061" s="432"/>
      <c r="GW1061" s="432"/>
      <c r="GX1061" s="432"/>
    </row>
    <row r="1062" spans="12:206" s="4" customFormat="1">
      <c r="L1062" s="37"/>
      <c r="Q1062" s="432"/>
      <c r="R1062" s="432"/>
      <c r="S1062" s="432"/>
      <c r="T1062" s="432"/>
      <c r="U1062" s="432"/>
      <c r="V1062" s="432"/>
      <c r="W1062" s="432"/>
      <c r="X1062" s="432"/>
      <c r="Y1062" s="432"/>
      <c r="Z1062" s="432"/>
      <c r="AA1062" s="432"/>
      <c r="AB1062" s="432"/>
      <c r="AC1062" s="432"/>
      <c r="AD1062" s="432"/>
      <c r="AE1062" s="432"/>
      <c r="AF1062" s="432"/>
      <c r="AG1062" s="432"/>
      <c r="AH1062" s="432"/>
      <c r="AI1062" s="432"/>
      <c r="AJ1062" s="432"/>
      <c r="AK1062" s="432"/>
      <c r="AL1062" s="432"/>
      <c r="AM1062" s="432"/>
      <c r="AN1062" s="432"/>
      <c r="AO1062" s="432"/>
      <c r="AP1062" s="432"/>
      <c r="AQ1062" s="432"/>
      <c r="AR1062" s="432"/>
      <c r="AS1062" s="432"/>
      <c r="AT1062" s="432"/>
      <c r="AU1062" s="432"/>
      <c r="AV1062" s="432"/>
      <c r="AW1062" s="432"/>
      <c r="AX1062" s="432"/>
      <c r="AY1062" s="432"/>
      <c r="AZ1062" s="432"/>
      <c r="BA1062" s="432"/>
      <c r="BB1062" s="432"/>
      <c r="BC1062" s="432"/>
      <c r="BD1062" s="432"/>
      <c r="BE1062" s="432"/>
      <c r="BF1062" s="432"/>
      <c r="BG1062" s="432"/>
      <c r="BH1062" s="432"/>
      <c r="BI1062" s="432"/>
      <c r="BJ1062" s="432"/>
      <c r="BK1062" s="432"/>
      <c r="BL1062" s="432"/>
      <c r="BM1062" s="432"/>
      <c r="BN1062" s="432"/>
      <c r="BO1062" s="432"/>
      <c r="BP1062" s="432"/>
      <c r="BQ1062" s="432"/>
      <c r="BR1062" s="432"/>
      <c r="BS1062" s="432"/>
      <c r="BT1062" s="432"/>
      <c r="BU1062" s="432"/>
      <c r="BV1062" s="432"/>
      <c r="BW1062" s="432"/>
      <c r="BX1062" s="432"/>
      <c r="BY1062" s="432"/>
      <c r="BZ1062" s="432"/>
      <c r="CA1062" s="432"/>
      <c r="CB1062" s="432"/>
      <c r="CC1062" s="432"/>
      <c r="CD1062" s="432"/>
      <c r="CE1062" s="432"/>
      <c r="CF1062" s="432"/>
      <c r="CG1062" s="432"/>
      <c r="CH1062" s="432"/>
      <c r="CI1062" s="432"/>
      <c r="CJ1062" s="432"/>
      <c r="CK1062" s="432"/>
      <c r="CL1062" s="432"/>
      <c r="CM1062" s="432"/>
      <c r="CN1062" s="432"/>
      <c r="CO1062" s="432"/>
      <c r="CP1062" s="432"/>
      <c r="CQ1062" s="432"/>
      <c r="CR1062" s="432"/>
      <c r="CS1062" s="432"/>
      <c r="CT1062" s="432"/>
      <c r="CU1062" s="432"/>
      <c r="CV1062" s="432"/>
      <c r="CW1062" s="432"/>
      <c r="CX1062" s="432"/>
      <c r="CY1062" s="432"/>
      <c r="CZ1062" s="432"/>
      <c r="DA1062" s="432"/>
      <c r="DB1062" s="432"/>
      <c r="DC1062" s="432"/>
      <c r="DD1062" s="432"/>
      <c r="DE1062" s="432"/>
      <c r="DF1062" s="432"/>
      <c r="DG1062" s="432"/>
      <c r="DH1062" s="432"/>
      <c r="DI1062" s="432"/>
      <c r="DJ1062" s="432"/>
      <c r="DK1062" s="432"/>
      <c r="DL1062" s="432"/>
      <c r="DM1062" s="432"/>
      <c r="DN1062" s="432"/>
      <c r="DO1062" s="432"/>
      <c r="DP1062" s="432"/>
      <c r="DQ1062" s="432"/>
      <c r="DR1062" s="432"/>
      <c r="DS1062" s="432"/>
      <c r="DT1062" s="432"/>
      <c r="DU1062" s="432"/>
      <c r="DV1062" s="432"/>
      <c r="DW1062" s="432"/>
      <c r="DX1062" s="432"/>
      <c r="DY1062" s="432"/>
      <c r="DZ1062" s="432"/>
      <c r="EA1062" s="432"/>
      <c r="EB1062" s="432"/>
      <c r="EC1062" s="432"/>
      <c r="ED1062" s="432"/>
      <c r="EE1062" s="432"/>
      <c r="EF1062" s="432"/>
      <c r="EG1062" s="432"/>
      <c r="EH1062" s="432"/>
      <c r="EI1062" s="432"/>
      <c r="EJ1062" s="432"/>
      <c r="EK1062" s="432"/>
      <c r="EL1062" s="432"/>
      <c r="EM1062" s="432"/>
      <c r="EN1062" s="432"/>
      <c r="EO1062" s="432"/>
      <c r="EP1062" s="432"/>
      <c r="EQ1062" s="432"/>
      <c r="ER1062" s="432"/>
      <c r="ES1062" s="432"/>
      <c r="ET1062" s="432"/>
      <c r="EU1062" s="432"/>
      <c r="EV1062" s="432"/>
      <c r="EW1062" s="432"/>
      <c r="EX1062" s="432"/>
      <c r="EY1062" s="432"/>
      <c r="EZ1062" s="432"/>
      <c r="FA1062" s="432"/>
      <c r="FB1062" s="432"/>
      <c r="FC1062" s="432"/>
      <c r="FD1062" s="432"/>
      <c r="FE1062" s="432"/>
      <c r="FF1062" s="432"/>
      <c r="FG1062" s="432"/>
      <c r="FH1062" s="432"/>
      <c r="FI1062" s="432"/>
      <c r="FJ1062" s="432"/>
      <c r="FK1062" s="432"/>
      <c r="FL1062" s="432"/>
      <c r="FM1062" s="432"/>
      <c r="FN1062" s="432"/>
      <c r="FO1062" s="432"/>
      <c r="FP1062" s="432"/>
      <c r="FQ1062" s="432"/>
      <c r="FR1062" s="432"/>
      <c r="FS1062" s="432"/>
      <c r="FT1062" s="432"/>
      <c r="FU1062" s="432"/>
      <c r="FV1062" s="432"/>
      <c r="FW1062" s="432"/>
      <c r="FX1062" s="432"/>
      <c r="FY1062" s="432"/>
      <c r="FZ1062" s="432"/>
      <c r="GA1062" s="432"/>
      <c r="GB1062" s="432"/>
      <c r="GC1062" s="432"/>
      <c r="GD1062" s="432"/>
      <c r="GE1062" s="432"/>
      <c r="GF1062" s="432"/>
      <c r="GG1062" s="432"/>
      <c r="GH1062" s="432"/>
      <c r="GI1062" s="432"/>
      <c r="GJ1062" s="432"/>
      <c r="GK1062" s="432"/>
      <c r="GL1062" s="432"/>
      <c r="GM1062" s="432"/>
      <c r="GN1062" s="432"/>
      <c r="GO1062" s="432"/>
      <c r="GP1062" s="432"/>
      <c r="GQ1062" s="432"/>
      <c r="GR1062" s="432"/>
      <c r="GS1062" s="432"/>
      <c r="GT1062" s="432"/>
      <c r="GU1062" s="432"/>
      <c r="GV1062" s="432"/>
      <c r="GW1062" s="432"/>
      <c r="GX1062" s="432"/>
    </row>
    <row r="1063" spans="12:206" s="4" customFormat="1">
      <c r="L1063" s="37"/>
      <c r="Q1063" s="432"/>
      <c r="R1063" s="432"/>
      <c r="S1063" s="432"/>
      <c r="T1063" s="432"/>
      <c r="U1063" s="432"/>
      <c r="V1063" s="432"/>
      <c r="W1063" s="432"/>
      <c r="X1063" s="432"/>
      <c r="Y1063" s="432"/>
      <c r="Z1063" s="432"/>
      <c r="AA1063" s="432"/>
      <c r="AB1063" s="432"/>
      <c r="AC1063" s="432"/>
      <c r="AD1063" s="432"/>
      <c r="AE1063" s="432"/>
      <c r="AF1063" s="432"/>
      <c r="AG1063" s="432"/>
      <c r="AH1063" s="432"/>
      <c r="AI1063" s="432"/>
      <c r="AJ1063" s="432"/>
      <c r="AK1063" s="432"/>
      <c r="AL1063" s="432"/>
      <c r="AM1063" s="432"/>
      <c r="AN1063" s="432"/>
      <c r="AO1063" s="432"/>
      <c r="AP1063" s="432"/>
      <c r="AQ1063" s="432"/>
      <c r="AR1063" s="432"/>
      <c r="AS1063" s="432"/>
      <c r="AT1063" s="432"/>
      <c r="AU1063" s="432"/>
      <c r="AV1063" s="432"/>
      <c r="AW1063" s="432"/>
      <c r="AX1063" s="432"/>
      <c r="AY1063" s="432"/>
      <c r="AZ1063" s="432"/>
      <c r="BA1063" s="432"/>
      <c r="BB1063" s="432"/>
      <c r="BC1063" s="432"/>
      <c r="BD1063" s="432"/>
      <c r="BE1063" s="432"/>
      <c r="BF1063" s="432"/>
      <c r="BG1063" s="432"/>
      <c r="BH1063" s="432"/>
      <c r="BI1063" s="432"/>
      <c r="BJ1063" s="432"/>
      <c r="BK1063" s="432"/>
      <c r="BL1063" s="432"/>
      <c r="BM1063" s="432"/>
      <c r="BN1063" s="432"/>
      <c r="BO1063" s="432"/>
      <c r="BP1063" s="432"/>
      <c r="BQ1063" s="432"/>
      <c r="BR1063" s="432"/>
      <c r="BS1063" s="432"/>
      <c r="BT1063" s="432"/>
      <c r="BU1063" s="432"/>
      <c r="BV1063" s="432"/>
      <c r="BW1063" s="432"/>
      <c r="BX1063" s="432"/>
      <c r="BY1063" s="432"/>
      <c r="BZ1063" s="432"/>
      <c r="CA1063" s="432"/>
      <c r="CB1063" s="432"/>
      <c r="CC1063" s="432"/>
      <c r="CD1063" s="432"/>
      <c r="CE1063" s="432"/>
      <c r="CF1063" s="432"/>
      <c r="CG1063" s="432"/>
      <c r="CH1063" s="432"/>
      <c r="CI1063" s="432"/>
      <c r="CJ1063" s="432"/>
      <c r="CK1063" s="432"/>
      <c r="CL1063" s="432"/>
      <c r="CM1063" s="432"/>
      <c r="CN1063" s="432"/>
      <c r="CO1063" s="432"/>
      <c r="CP1063" s="432"/>
      <c r="CQ1063" s="432"/>
      <c r="CR1063" s="432"/>
      <c r="CS1063" s="432"/>
      <c r="CT1063" s="432"/>
      <c r="CU1063" s="432"/>
      <c r="CV1063" s="432"/>
      <c r="CW1063" s="432"/>
      <c r="CX1063" s="432"/>
      <c r="CY1063" s="432"/>
      <c r="CZ1063" s="432"/>
      <c r="DA1063" s="432"/>
      <c r="DB1063" s="432"/>
      <c r="DC1063" s="432"/>
      <c r="DD1063" s="432"/>
      <c r="DE1063" s="432"/>
      <c r="DF1063" s="432"/>
      <c r="DG1063" s="432"/>
      <c r="DH1063" s="432"/>
      <c r="DI1063" s="432"/>
      <c r="DJ1063" s="432"/>
      <c r="DK1063" s="432"/>
      <c r="DL1063" s="432"/>
      <c r="DM1063" s="432"/>
      <c r="DN1063" s="432"/>
      <c r="DO1063" s="432"/>
      <c r="DP1063" s="432"/>
      <c r="DQ1063" s="432"/>
      <c r="DR1063" s="432"/>
      <c r="DS1063" s="432"/>
      <c r="DT1063" s="432"/>
      <c r="DU1063" s="432"/>
      <c r="DV1063" s="432"/>
      <c r="DW1063" s="432"/>
      <c r="DX1063" s="432"/>
      <c r="DY1063" s="432"/>
      <c r="DZ1063" s="432"/>
      <c r="EA1063" s="432"/>
      <c r="EB1063" s="432"/>
      <c r="EC1063" s="432"/>
      <c r="ED1063" s="432"/>
      <c r="EE1063" s="432"/>
      <c r="EF1063" s="432"/>
      <c r="EG1063" s="432"/>
      <c r="EH1063" s="432"/>
      <c r="EI1063" s="432"/>
      <c r="EJ1063" s="432"/>
      <c r="EK1063" s="432"/>
      <c r="EL1063" s="432"/>
      <c r="EM1063" s="432"/>
      <c r="EN1063" s="432"/>
      <c r="EO1063" s="432"/>
      <c r="EP1063" s="432"/>
      <c r="EQ1063" s="432"/>
      <c r="ER1063" s="432"/>
      <c r="ES1063" s="432"/>
      <c r="ET1063" s="432"/>
      <c r="EU1063" s="432"/>
      <c r="EV1063" s="432"/>
      <c r="EW1063" s="432"/>
      <c r="EX1063" s="432"/>
      <c r="EY1063" s="432"/>
      <c r="EZ1063" s="432"/>
      <c r="FA1063" s="432"/>
      <c r="FB1063" s="432"/>
      <c r="FC1063" s="432"/>
      <c r="FD1063" s="432"/>
      <c r="FE1063" s="432"/>
      <c r="FF1063" s="432"/>
      <c r="FG1063" s="432"/>
      <c r="FH1063" s="432"/>
      <c r="FI1063" s="432"/>
      <c r="FJ1063" s="432"/>
      <c r="FK1063" s="432"/>
      <c r="FL1063" s="432"/>
      <c r="FM1063" s="432"/>
      <c r="FN1063" s="432"/>
      <c r="FO1063" s="432"/>
      <c r="FP1063" s="432"/>
      <c r="FQ1063" s="432"/>
      <c r="FR1063" s="432"/>
      <c r="FS1063" s="432"/>
      <c r="FT1063" s="432"/>
      <c r="FU1063" s="432"/>
      <c r="FV1063" s="432"/>
      <c r="FW1063" s="432"/>
      <c r="FX1063" s="432"/>
      <c r="FY1063" s="432"/>
      <c r="FZ1063" s="432"/>
      <c r="GA1063" s="432"/>
      <c r="GB1063" s="432"/>
      <c r="GC1063" s="432"/>
      <c r="GD1063" s="432"/>
      <c r="GE1063" s="432"/>
      <c r="GF1063" s="432"/>
      <c r="GG1063" s="432"/>
      <c r="GH1063" s="432"/>
      <c r="GI1063" s="432"/>
      <c r="GJ1063" s="432"/>
      <c r="GK1063" s="432"/>
      <c r="GL1063" s="432"/>
      <c r="GM1063" s="432"/>
      <c r="GN1063" s="432"/>
      <c r="GO1063" s="432"/>
      <c r="GP1063" s="432"/>
      <c r="GQ1063" s="432"/>
      <c r="GR1063" s="432"/>
      <c r="GS1063" s="432"/>
      <c r="GT1063" s="432"/>
      <c r="GU1063" s="432"/>
      <c r="GV1063" s="432"/>
      <c r="GW1063" s="432"/>
      <c r="GX1063" s="432"/>
    </row>
    <row r="1065" spans="12:206" s="4" customFormat="1">
      <c r="L1065" s="37"/>
      <c r="Q1065" s="432"/>
      <c r="R1065" s="432"/>
      <c r="S1065" s="432"/>
      <c r="T1065" s="432"/>
      <c r="U1065" s="432"/>
      <c r="V1065" s="432"/>
      <c r="W1065" s="432"/>
      <c r="X1065" s="432"/>
      <c r="Y1065" s="432"/>
      <c r="Z1065" s="432"/>
      <c r="AA1065" s="432"/>
      <c r="AB1065" s="432"/>
      <c r="AC1065" s="432"/>
      <c r="AD1065" s="432"/>
      <c r="AE1065" s="432"/>
      <c r="AF1065" s="432"/>
      <c r="AG1065" s="432"/>
      <c r="AH1065" s="432"/>
      <c r="AI1065" s="432"/>
      <c r="AJ1065" s="432"/>
      <c r="AK1065" s="432"/>
      <c r="AL1065" s="432"/>
      <c r="AM1065" s="432"/>
      <c r="AN1065" s="432"/>
      <c r="AO1065" s="432"/>
      <c r="AP1065" s="432"/>
      <c r="AQ1065" s="432"/>
      <c r="AR1065" s="432"/>
      <c r="AS1065" s="432"/>
      <c r="AT1065" s="432"/>
      <c r="AU1065" s="432"/>
      <c r="AV1065" s="432"/>
      <c r="AW1065" s="432"/>
      <c r="AX1065" s="432"/>
      <c r="AY1065" s="432"/>
      <c r="AZ1065" s="432"/>
      <c r="BA1065" s="432"/>
      <c r="BB1065" s="432"/>
      <c r="BC1065" s="432"/>
      <c r="BD1065" s="432"/>
      <c r="BE1065" s="432"/>
      <c r="BF1065" s="432"/>
      <c r="BG1065" s="432"/>
      <c r="BH1065" s="432"/>
      <c r="BI1065" s="432"/>
      <c r="BJ1065" s="432"/>
      <c r="BK1065" s="432"/>
      <c r="BL1065" s="432"/>
      <c r="BM1065" s="432"/>
      <c r="BN1065" s="432"/>
      <c r="BO1065" s="432"/>
      <c r="BP1065" s="432"/>
      <c r="BQ1065" s="432"/>
      <c r="BR1065" s="432"/>
      <c r="BS1065" s="432"/>
      <c r="BT1065" s="432"/>
      <c r="BU1065" s="432"/>
      <c r="BV1065" s="432"/>
      <c r="BW1065" s="432"/>
      <c r="BX1065" s="432"/>
      <c r="BY1065" s="432"/>
      <c r="BZ1065" s="432"/>
      <c r="CA1065" s="432"/>
      <c r="CB1065" s="432"/>
      <c r="CC1065" s="432"/>
      <c r="CD1065" s="432"/>
      <c r="CE1065" s="432"/>
      <c r="CF1065" s="432"/>
      <c r="CG1065" s="432"/>
      <c r="CH1065" s="432"/>
      <c r="CI1065" s="432"/>
      <c r="CJ1065" s="432"/>
      <c r="CK1065" s="432"/>
      <c r="CL1065" s="432"/>
      <c r="CM1065" s="432"/>
      <c r="CN1065" s="432"/>
      <c r="CO1065" s="432"/>
      <c r="CP1065" s="432"/>
      <c r="CQ1065" s="432"/>
      <c r="CR1065" s="432"/>
      <c r="CS1065" s="432"/>
      <c r="CT1065" s="432"/>
      <c r="CU1065" s="432"/>
      <c r="CV1065" s="432"/>
      <c r="CW1065" s="432"/>
      <c r="CX1065" s="432"/>
      <c r="CY1065" s="432"/>
      <c r="CZ1065" s="432"/>
      <c r="DA1065" s="432"/>
      <c r="DB1065" s="432"/>
      <c r="DC1065" s="432"/>
      <c r="DD1065" s="432"/>
      <c r="DE1065" s="432"/>
      <c r="DF1065" s="432"/>
      <c r="DG1065" s="432"/>
      <c r="DH1065" s="432"/>
      <c r="DI1065" s="432"/>
      <c r="DJ1065" s="432"/>
      <c r="DK1065" s="432"/>
      <c r="DL1065" s="432"/>
      <c r="DM1065" s="432"/>
      <c r="DN1065" s="432"/>
      <c r="DO1065" s="432"/>
      <c r="DP1065" s="432"/>
      <c r="DQ1065" s="432"/>
      <c r="DR1065" s="432"/>
      <c r="DS1065" s="432"/>
      <c r="DT1065" s="432"/>
      <c r="DU1065" s="432"/>
      <c r="DV1065" s="432"/>
      <c r="DW1065" s="432"/>
      <c r="DX1065" s="432"/>
      <c r="DY1065" s="432"/>
      <c r="DZ1065" s="432"/>
      <c r="EA1065" s="432"/>
      <c r="EB1065" s="432"/>
      <c r="EC1065" s="432"/>
      <c r="ED1065" s="432"/>
      <c r="EE1065" s="432"/>
      <c r="EF1065" s="432"/>
      <c r="EG1065" s="432"/>
      <c r="EH1065" s="432"/>
      <c r="EI1065" s="432"/>
      <c r="EJ1065" s="432"/>
      <c r="EK1065" s="432"/>
      <c r="EL1065" s="432"/>
      <c r="EM1065" s="432"/>
      <c r="EN1065" s="432"/>
      <c r="EO1065" s="432"/>
      <c r="EP1065" s="432"/>
      <c r="EQ1065" s="432"/>
      <c r="ER1065" s="432"/>
      <c r="ES1065" s="432"/>
      <c r="ET1065" s="432"/>
      <c r="EU1065" s="432"/>
      <c r="EV1065" s="432"/>
      <c r="EW1065" s="432"/>
      <c r="EX1065" s="432"/>
      <c r="EY1065" s="432"/>
      <c r="EZ1065" s="432"/>
      <c r="FA1065" s="432"/>
      <c r="FB1065" s="432"/>
      <c r="FC1065" s="432"/>
      <c r="FD1065" s="432"/>
      <c r="FE1065" s="432"/>
      <c r="FF1065" s="432"/>
      <c r="FG1065" s="432"/>
      <c r="FH1065" s="432"/>
      <c r="FI1065" s="432"/>
      <c r="FJ1065" s="432"/>
      <c r="FK1065" s="432"/>
      <c r="FL1065" s="432"/>
      <c r="FM1065" s="432"/>
      <c r="FN1065" s="432"/>
      <c r="FO1065" s="432"/>
      <c r="FP1065" s="432"/>
      <c r="FQ1065" s="432"/>
      <c r="FR1065" s="432"/>
      <c r="FS1065" s="432"/>
      <c r="FT1065" s="432"/>
      <c r="FU1065" s="432"/>
      <c r="FV1065" s="432"/>
      <c r="FW1065" s="432"/>
      <c r="FX1065" s="432"/>
      <c r="FY1065" s="432"/>
      <c r="FZ1065" s="432"/>
      <c r="GA1065" s="432"/>
      <c r="GB1065" s="432"/>
      <c r="GC1065" s="432"/>
      <c r="GD1065" s="432"/>
      <c r="GE1065" s="432"/>
      <c r="GF1065" s="432"/>
      <c r="GG1065" s="432"/>
      <c r="GH1065" s="432"/>
      <c r="GI1065" s="432"/>
      <c r="GJ1065" s="432"/>
      <c r="GK1065" s="432"/>
      <c r="GL1065" s="432"/>
      <c r="GM1065" s="432"/>
      <c r="GN1065" s="432"/>
      <c r="GO1065" s="432"/>
      <c r="GP1065" s="432"/>
      <c r="GQ1065" s="432"/>
      <c r="GR1065" s="432"/>
      <c r="GS1065" s="432"/>
      <c r="GT1065" s="432"/>
      <c r="GU1065" s="432"/>
      <c r="GV1065" s="432"/>
      <c r="GW1065" s="432"/>
      <c r="GX1065" s="432"/>
    </row>
    <row r="1067" spans="12:206" s="4" customFormat="1">
      <c r="L1067" s="37"/>
      <c r="Q1067" s="432"/>
      <c r="R1067" s="432"/>
      <c r="S1067" s="432"/>
      <c r="T1067" s="432"/>
      <c r="U1067" s="432"/>
      <c r="V1067" s="432"/>
      <c r="W1067" s="432"/>
      <c r="X1067" s="432"/>
      <c r="Y1067" s="432"/>
      <c r="Z1067" s="432"/>
      <c r="AA1067" s="432"/>
      <c r="AB1067" s="432"/>
      <c r="AC1067" s="432"/>
      <c r="AD1067" s="432"/>
      <c r="AE1067" s="432"/>
      <c r="AF1067" s="432"/>
      <c r="AG1067" s="432"/>
      <c r="AH1067" s="432"/>
      <c r="AI1067" s="432"/>
      <c r="AJ1067" s="432"/>
      <c r="AK1067" s="432"/>
      <c r="AL1067" s="432"/>
      <c r="AM1067" s="432"/>
      <c r="AN1067" s="432"/>
      <c r="AO1067" s="432"/>
      <c r="AP1067" s="432"/>
      <c r="AQ1067" s="432"/>
      <c r="AR1067" s="432"/>
      <c r="AS1067" s="432"/>
      <c r="AT1067" s="432"/>
      <c r="AU1067" s="432"/>
      <c r="AV1067" s="432"/>
      <c r="AW1067" s="432"/>
      <c r="AX1067" s="432"/>
      <c r="AY1067" s="432"/>
      <c r="AZ1067" s="432"/>
      <c r="BA1067" s="432"/>
      <c r="BB1067" s="432"/>
      <c r="BC1067" s="432"/>
      <c r="BD1067" s="432"/>
      <c r="BE1067" s="432"/>
      <c r="BF1067" s="432"/>
      <c r="BG1067" s="432"/>
      <c r="BH1067" s="432"/>
      <c r="BI1067" s="432"/>
      <c r="BJ1067" s="432"/>
      <c r="BK1067" s="432"/>
      <c r="BL1067" s="432"/>
      <c r="BM1067" s="432"/>
      <c r="BN1067" s="432"/>
      <c r="BO1067" s="432"/>
      <c r="BP1067" s="432"/>
      <c r="BQ1067" s="432"/>
      <c r="BR1067" s="432"/>
      <c r="BS1067" s="432"/>
      <c r="BT1067" s="432"/>
      <c r="BU1067" s="432"/>
      <c r="BV1067" s="432"/>
      <c r="BW1067" s="432"/>
      <c r="BX1067" s="432"/>
      <c r="BY1067" s="432"/>
      <c r="BZ1067" s="432"/>
      <c r="CA1067" s="432"/>
      <c r="CB1067" s="432"/>
      <c r="CC1067" s="432"/>
      <c r="CD1067" s="432"/>
      <c r="CE1067" s="432"/>
      <c r="CF1067" s="432"/>
      <c r="CG1067" s="432"/>
      <c r="CH1067" s="432"/>
      <c r="CI1067" s="432"/>
      <c r="CJ1067" s="432"/>
      <c r="CK1067" s="432"/>
      <c r="CL1067" s="432"/>
      <c r="CM1067" s="432"/>
      <c r="CN1067" s="432"/>
      <c r="CO1067" s="432"/>
      <c r="CP1067" s="432"/>
      <c r="CQ1067" s="432"/>
      <c r="CR1067" s="432"/>
      <c r="CS1067" s="432"/>
      <c r="CT1067" s="432"/>
      <c r="CU1067" s="432"/>
      <c r="CV1067" s="432"/>
      <c r="CW1067" s="432"/>
      <c r="CX1067" s="432"/>
      <c r="CY1067" s="432"/>
      <c r="CZ1067" s="432"/>
      <c r="DA1067" s="432"/>
      <c r="DB1067" s="432"/>
      <c r="DC1067" s="432"/>
      <c r="DD1067" s="432"/>
      <c r="DE1067" s="432"/>
      <c r="DF1067" s="432"/>
      <c r="DG1067" s="432"/>
      <c r="DH1067" s="432"/>
      <c r="DI1067" s="432"/>
      <c r="DJ1067" s="432"/>
      <c r="DK1067" s="432"/>
      <c r="DL1067" s="432"/>
      <c r="DM1067" s="432"/>
      <c r="DN1067" s="432"/>
      <c r="DO1067" s="432"/>
      <c r="DP1067" s="432"/>
      <c r="DQ1067" s="432"/>
      <c r="DR1067" s="432"/>
      <c r="DS1067" s="432"/>
      <c r="DT1067" s="432"/>
      <c r="DU1067" s="432"/>
      <c r="DV1067" s="432"/>
      <c r="DW1067" s="432"/>
      <c r="DX1067" s="432"/>
      <c r="DY1067" s="432"/>
      <c r="DZ1067" s="432"/>
      <c r="EA1067" s="432"/>
      <c r="EB1067" s="432"/>
      <c r="EC1067" s="432"/>
      <c r="ED1067" s="432"/>
      <c r="EE1067" s="432"/>
      <c r="EF1067" s="432"/>
      <c r="EG1067" s="432"/>
      <c r="EH1067" s="432"/>
      <c r="EI1067" s="432"/>
      <c r="EJ1067" s="432"/>
      <c r="EK1067" s="432"/>
      <c r="EL1067" s="432"/>
      <c r="EM1067" s="432"/>
      <c r="EN1067" s="432"/>
      <c r="EO1067" s="432"/>
      <c r="EP1067" s="432"/>
      <c r="EQ1067" s="432"/>
      <c r="ER1067" s="432"/>
      <c r="ES1067" s="432"/>
      <c r="ET1067" s="432"/>
      <c r="EU1067" s="432"/>
      <c r="EV1067" s="432"/>
      <c r="EW1067" s="432"/>
      <c r="EX1067" s="432"/>
      <c r="EY1067" s="432"/>
      <c r="EZ1067" s="432"/>
      <c r="FA1067" s="432"/>
      <c r="FB1067" s="432"/>
      <c r="FC1067" s="432"/>
      <c r="FD1067" s="432"/>
      <c r="FE1067" s="432"/>
      <c r="FF1067" s="432"/>
      <c r="FG1067" s="432"/>
      <c r="FH1067" s="432"/>
      <c r="FI1067" s="432"/>
      <c r="FJ1067" s="432"/>
      <c r="FK1067" s="432"/>
      <c r="FL1067" s="432"/>
      <c r="FM1067" s="432"/>
      <c r="FN1067" s="432"/>
      <c r="FO1067" s="432"/>
      <c r="FP1067" s="432"/>
      <c r="FQ1067" s="432"/>
      <c r="FR1067" s="432"/>
      <c r="FS1067" s="432"/>
      <c r="FT1067" s="432"/>
      <c r="FU1067" s="432"/>
      <c r="FV1067" s="432"/>
      <c r="FW1067" s="432"/>
      <c r="FX1067" s="432"/>
      <c r="FY1067" s="432"/>
      <c r="FZ1067" s="432"/>
      <c r="GA1067" s="432"/>
      <c r="GB1067" s="432"/>
      <c r="GC1067" s="432"/>
      <c r="GD1067" s="432"/>
      <c r="GE1067" s="432"/>
      <c r="GF1067" s="432"/>
      <c r="GG1067" s="432"/>
      <c r="GH1067" s="432"/>
      <c r="GI1067" s="432"/>
      <c r="GJ1067" s="432"/>
      <c r="GK1067" s="432"/>
      <c r="GL1067" s="432"/>
      <c r="GM1067" s="432"/>
      <c r="GN1067" s="432"/>
      <c r="GO1067" s="432"/>
      <c r="GP1067" s="432"/>
      <c r="GQ1067" s="432"/>
      <c r="GR1067" s="432"/>
      <c r="GS1067" s="432"/>
      <c r="GT1067" s="432"/>
      <c r="GU1067" s="432"/>
      <c r="GV1067" s="432"/>
      <c r="GW1067" s="432"/>
      <c r="GX1067" s="432"/>
    </row>
    <row r="1069" spans="12:206" s="4" customFormat="1">
      <c r="L1069" s="37"/>
      <c r="Q1069" s="432"/>
      <c r="R1069" s="432"/>
      <c r="S1069" s="432"/>
      <c r="T1069" s="432"/>
      <c r="U1069" s="432"/>
      <c r="V1069" s="432"/>
      <c r="W1069" s="432"/>
      <c r="X1069" s="432"/>
      <c r="Y1069" s="432"/>
      <c r="Z1069" s="432"/>
      <c r="AA1069" s="432"/>
      <c r="AB1069" s="432"/>
      <c r="AC1069" s="432"/>
      <c r="AD1069" s="432"/>
      <c r="AE1069" s="432"/>
      <c r="AF1069" s="432"/>
      <c r="AG1069" s="432"/>
      <c r="AH1069" s="432"/>
      <c r="AI1069" s="432"/>
      <c r="AJ1069" s="432"/>
      <c r="AK1069" s="432"/>
      <c r="AL1069" s="432"/>
      <c r="AM1069" s="432"/>
      <c r="AN1069" s="432"/>
      <c r="AO1069" s="432"/>
      <c r="AP1069" s="432"/>
      <c r="AQ1069" s="432"/>
      <c r="AR1069" s="432"/>
      <c r="AS1069" s="432"/>
      <c r="AT1069" s="432"/>
      <c r="AU1069" s="432"/>
      <c r="AV1069" s="432"/>
      <c r="AW1069" s="432"/>
      <c r="AX1069" s="432"/>
      <c r="AY1069" s="432"/>
      <c r="AZ1069" s="432"/>
      <c r="BA1069" s="432"/>
      <c r="BB1069" s="432"/>
      <c r="BC1069" s="432"/>
      <c r="BD1069" s="432"/>
      <c r="BE1069" s="432"/>
      <c r="BF1069" s="432"/>
      <c r="BG1069" s="432"/>
      <c r="BH1069" s="432"/>
      <c r="BI1069" s="432"/>
      <c r="BJ1069" s="432"/>
      <c r="BK1069" s="432"/>
      <c r="BL1069" s="432"/>
      <c r="BM1069" s="432"/>
      <c r="BN1069" s="432"/>
      <c r="BO1069" s="432"/>
      <c r="BP1069" s="432"/>
      <c r="BQ1069" s="432"/>
      <c r="BR1069" s="432"/>
      <c r="BS1069" s="432"/>
      <c r="BT1069" s="432"/>
      <c r="BU1069" s="432"/>
      <c r="BV1069" s="432"/>
      <c r="BW1069" s="432"/>
      <c r="BX1069" s="432"/>
      <c r="BY1069" s="432"/>
      <c r="BZ1069" s="432"/>
      <c r="CA1069" s="432"/>
      <c r="CB1069" s="432"/>
      <c r="CC1069" s="432"/>
      <c r="CD1069" s="432"/>
      <c r="CE1069" s="432"/>
      <c r="CF1069" s="432"/>
      <c r="CG1069" s="432"/>
      <c r="CH1069" s="432"/>
      <c r="CI1069" s="432"/>
      <c r="CJ1069" s="432"/>
      <c r="CK1069" s="432"/>
      <c r="CL1069" s="432"/>
      <c r="CM1069" s="432"/>
      <c r="CN1069" s="432"/>
      <c r="CO1069" s="432"/>
      <c r="CP1069" s="432"/>
      <c r="CQ1069" s="432"/>
      <c r="CR1069" s="432"/>
      <c r="CS1069" s="432"/>
      <c r="CT1069" s="432"/>
      <c r="CU1069" s="432"/>
      <c r="CV1069" s="432"/>
      <c r="CW1069" s="432"/>
      <c r="CX1069" s="432"/>
      <c r="CY1069" s="432"/>
      <c r="CZ1069" s="432"/>
      <c r="DA1069" s="432"/>
      <c r="DB1069" s="432"/>
      <c r="DC1069" s="432"/>
      <c r="DD1069" s="432"/>
      <c r="DE1069" s="432"/>
      <c r="DF1069" s="432"/>
      <c r="DG1069" s="432"/>
      <c r="DH1069" s="432"/>
      <c r="DI1069" s="432"/>
      <c r="DJ1069" s="432"/>
      <c r="DK1069" s="432"/>
      <c r="DL1069" s="432"/>
      <c r="DM1069" s="432"/>
      <c r="DN1069" s="432"/>
      <c r="DO1069" s="432"/>
      <c r="DP1069" s="432"/>
      <c r="DQ1069" s="432"/>
      <c r="DR1069" s="432"/>
      <c r="DS1069" s="432"/>
      <c r="DT1069" s="432"/>
      <c r="DU1069" s="432"/>
      <c r="DV1069" s="432"/>
      <c r="DW1069" s="432"/>
      <c r="DX1069" s="432"/>
      <c r="DY1069" s="432"/>
      <c r="DZ1069" s="432"/>
      <c r="EA1069" s="432"/>
      <c r="EB1069" s="432"/>
      <c r="EC1069" s="432"/>
      <c r="ED1069" s="432"/>
      <c r="EE1069" s="432"/>
      <c r="EF1069" s="432"/>
      <c r="EG1069" s="432"/>
      <c r="EH1069" s="432"/>
      <c r="EI1069" s="432"/>
      <c r="EJ1069" s="432"/>
      <c r="EK1069" s="432"/>
      <c r="EL1069" s="432"/>
      <c r="EM1069" s="432"/>
      <c r="EN1069" s="432"/>
      <c r="EO1069" s="432"/>
      <c r="EP1069" s="432"/>
      <c r="EQ1069" s="432"/>
      <c r="ER1069" s="432"/>
      <c r="ES1069" s="432"/>
      <c r="ET1069" s="432"/>
      <c r="EU1069" s="432"/>
      <c r="EV1069" s="432"/>
      <c r="EW1069" s="432"/>
      <c r="EX1069" s="432"/>
      <c r="EY1069" s="432"/>
      <c r="EZ1069" s="432"/>
      <c r="FA1069" s="432"/>
      <c r="FB1069" s="432"/>
      <c r="FC1069" s="432"/>
      <c r="FD1069" s="432"/>
      <c r="FE1069" s="432"/>
      <c r="FF1069" s="432"/>
      <c r="FG1069" s="432"/>
      <c r="FH1069" s="432"/>
      <c r="FI1069" s="432"/>
      <c r="FJ1069" s="432"/>
      <c r="FK1069" s="432"/>
      <c r="FL1069" s="432"/>
      <c r="FM1069" s="432"/>
      <c r="FN1069" s="432"/>
      <c r="FO1069" s="432"/>
      <c r="FP1069" s="432"/>
      <c r="FQ1069" s="432"/>
      <c r="FR1069" s="432"/>
      <c r="FS1069" s="432"/>
      <c r="FT1069" s="432"/>
      <c r="FU1069" s="432"/>
      <c r="FV1069" s="432"/>
      <c r="FW1069" s="432"/>
      <c r="FX1069" s="432"/>
      <c r="FY1069" s="432"/>
      <c r="FZ1069" s="432"/>
      <c r="GA1069" s="432"/>
      <c r="GB1069" s="432"/>
      <c r="GC1069" s="432"/>
      <c r="GD1069" s="432"/>
      <c r="GE1069" s="432"/>
      <c r="GF1069" s="432"/>
      <c r="GG1069" s="432"/>
      <c r="GH1069" s="432"/>
      <c r="GI1069" s="432"/>
      <c r="GJ1069" s="432"/>
      <c r="GK1069" s="432"/>
      <c r="GL1069" s="432"/>
      <c r="GM1069" s="432"/>
      <c r="GN1069" s="432"/>
      <c r="GO1069" s="432"/>
      <c r="GP1069" s="432"/>
      <c r="GQ1069" s="432"/>
      <c r="GR1069" s="432"/>
      <c r="GS1069" s="432"/>
      <c r="GT1069" s="432"/>
      <c r="GU1069" s="432"/>
      <c r="GV1069" s="432"/>
      <c r="GW1069" s="432"/>
      <c r="GX1069" s="432"/>
    </row>
    <row r="1071" spans="12:206" s="4" customFormat="1">
      <c r="L1071" s="37"/>
      <c r="Q1071" s="432"/>
      <c r="R1071" s="432"/>
      <c r="S1071" s="432"/>
      <c r="T1071" s="432"/>
      <c r="U1071" s="432"/>
      <c r="V1071" s="432"/>
      <c r="W1071" s="432"/>
      <c r="X1071" s="432"/>
      <c r="Y1071" s="432"/>
      <c r="Z1071" s="432"/>
      <c r="AA1071" s="432"/>
      <c r="AB1071" s="432"/>
      <c r="AC1071" s="432"/>
      <c r="AD1071" s="432"/>
      <c r="AE1071" s="432"/>
      <c r="AF1071" s="432"/>
      <c r="AG1071" s="432"/>
      <c r="AH1071" s="432"/>
      <c r="AI1071" s="432"/>
      <c r="AJ1071" s="432"/>
      <c r="AK1071" s="432"/>
      <c r="AL1071" s="432"/>
      <c r="AM1071" s="432"/>
      <c r="AN1071" s="432"/>
      <c r="AO1071" s="432"/>
      <c r="AP1071" s="432"/>
      <c r="AQ1071" s="432"/>
      <c r="AR1071" s="432"/>
      <c r="AS1071" s="432"/>
      <c r="AT1071" s="432"/>
      <c r="AU1071" s="432"/>
      <c r="AV1071" s="432"/>
      <c r="AW1071" s="432"/>
      <c r="AX1071" s="432"/>
      <c r="AY1071" s="432"/>
      <c r="AZ1071" s="432"/>
      <c r="BA1071" s="432"/>
      <c r="BB1071" s="432"/>
      <c r="BC1071" s="432"/>
      <c r="BD1071" s="432"/>
      <c r="BE1071" s="432"/>
      <c r="BF1071" s="432"/>
      <c r="BG1071" s="432"/>
      <c r="BH1071" s="432"/>
      <c r="BI1071" s="432"/>
      <c r="BJ1071" s="432"/>
      <c r="BK1071" s="432"/>
      <c r="BL1071" s="432"/>
      <c r="BM1071" s="432"/>
      <c r="BN1071" s="432"/>
      <c r="BO1071" s="432"/>
      <c r="BP1071" s="432"/>
      <c r="BQ1071" s="432"/>
      <c r="BR1071" s="432"/>
      <c r="BS1071" s="432"/>
      <c r="BT1071" s="432"/>
      <c r="BU1071" s="432"/>
      <c r="BV1071" s="432"/>
      <c r="BW1071" s="432"/>
      <c r="BX1071" s="432"/>
      <c r="BY1071" s="432"/>
      <c r="BZ1071" s="432"/>
      <c r="CA1071" s="432"/>
      <c r="CB1071" s="432"/>
      <c r="CC1071" s="432"/>
      <c r="CD1071" s="432"/>
      <c r="CE1071" s="432"/>
      <c r="CF1071" s="432"/>
      <c r="CG1071" s="432"/>
      <c r="CH1071" s="432"/>
      <c r="CI1071" s="432"/>
      <c r="CJ1071" s="432"/>
      <c r="CK1071" s="432"/>
      <c r="CL1071" s="432"/>
      <c r="CM1071" s="432"/>
      <c r="CN1071" s="432"/>
      <c r="CO1071" s="432"/>
      <c r="CP1071" s="432"/>
      <c r="CQ1071" s="432"/>
      <c r="CR1071" s="432"/>
      <c r="CS1071" s="432"/>
      <c r="CT1071" s="432"/>
      <c r="CU1071" s="432"/>
      <c r="CV1071" s="432"/>
      <c r="CW1071" s="432"/>
      <c r="CX1071" s="432"/>
      <c r="CY1071" s="432"/>
      <c r="CZ1071" s="432"/>
      <c r="DA1071" s="432"/>
      <c r="DB1071" s="432"/>
      <c r="DC1071" s="432"/>
      <c r="DD1071" s="432"/>
      <c r="DE1071" s="432"/>
      <c r="DF1071" s="432"/>
      <c r="DG1071" s="432"/>
      <c r="DH1071" s="432"/>
      <c r="DI1071" s="432"/>
      <c r="DJ1071" s="432"/>
      <c r="DK1071" s="432"/>
      <c r="DL1071" s="432"/>
      <c r="DM1071" s="432"/>
      <c r="DN1071" s="432"/>
      <c r="DO1071" s="432"/>
      <c r="DP1071" s="432"/>
      <c r="DQ1071" s="432"/>
      <c r="DR1071" s="432"/>
      <c r="DS1071" s="432"/>
      <c r="DT1071" s="432"/>
      <c r="DU1071" s="432"/>
      <c r="DV1071" s="432"/>
      <c r="DW1071" s="432"/>
      <c r="DX1071" s="432"/>
      <c r="DY1071" s="432"/>
      <c r="DZ1071" s="432"/>
      <c r="EA1071" s="432"/>
      <c r="EB1071" s="432"/>
      <c r="EC1071" s="432"/>
      <c r="ED1071" s="432"/>
      <c r="EE1071" s="432"/>
      <c r="EF1071" s="432"/>
      <c r="EG1071" s="432"/>
      <c r="EH1071" s="432"/>
      <c r="EI1071" s="432"/>
      <c r="EJ1071" s="432"/>
      <c r="EK1071" s="432"/>
      <c r="EL1071" s="432"/>
      <c r="EM1071" s="432"/>
      <c r="EN1071" s="432"/>
      <c r="EO1071" s="432"/>
      <c r="EP1071" s="432"/>
      <c r="EQ1071" s="432"/>
      <c r="ER1071" s="432"/>
      <c r="ES1071" s="432"/>
      <c r="ET1071" s="432"/>
      <c r="EU1071" s="432"/>
      <c r="EV1071" s="432"/>
      <c r="EW1071" s="432"/>
      <c r="EX1071" s="432"/>
      <c r="EY1071" s="432"/>
      <c r="EZ1071" s="432"/>
      <c r="FA1071" s="432"/>
      <c r="FB1071" s="432"/>
      <c r="FC1071" s="432"/>
      <c r="FD1071" s="432"/>
      <c r="FE1071" s="432"/>
      <c r="FF1071" s="432"/>
      <c r="FG1071" s="432"/>
      <c r="FH1071" s="432"/>
      <c r="FI1071" s="432"/>
      <c r="FJ1071" s="432"/>
      <c r="FK1071" s="432"/>
      <c r="FL1071" s="432"/>
      <c r="FM1071" s="432"/>
      <c r="FN1071" s="432"/>
      <c r="FO1071" s="432"/>
      <c r="FP1071" s="432"/>
      <c r="FQ1071" s="432"/>
      <c r="FR1071" s="432"/>
      <c r="FS1071" s="432"/>
      <c r="FT1071" s="432"/>
      <c r="FU1071" s="432"/>
      <c r="FV1071" s="432"/>
      <c r="FW1071" s="432"/>
      <c r="FX1071" s="432"/>
      <c r="FY1071" s="432"/>
      <c r="FZ1071" s="432"/>
      <c r="GA1071" s="432"/>
      <c r="GB1071" s="432"/>
      <c r="GC1071" s="432"/>
      <c r="GD1071" s="432"/>
      <c r="GE1071" s="432"/>
      <c r="GF1071" s="432"/>
      <c r="GG1071" s="432"/>
      <c r="GH1071" s="432"/>
      <c r="GI1071" s="432"/>
      <c r="GJ1071" s="432"/>
      <c r="GK1071" s="432"/>
      <c r="GL1071" s="432"/>
      <c r="GM1071" s="432"/>
      <c r="GN1071" s="432"/>
      <c r="GO1071" s="432"/>
      <c r="GP1071" s="432"/>
      <c r="GQ1071" s="432"/>
      <c r="GR1071" s="432"/>
      <c r="GS1071" s="432"/>
      <c r="GT1071" s="432"/>
      <c r="GU1071" s="432"/>
      <c r="GV1071" s="432"/>
      <c r="GW1071" s="432"/>
      <c r="GX1071" s="432"/>
    </row>
    <row r="1072" spans="12:206" s="4" customFormat="1">
      <c r="L1072" s="37"/>
      <c r="Q1072" s="432"/>
      <c r="R1072" s="432"/>
      <c r="S1072" s="432"/>
      <c r="T1072" s="432"/>
      <c r="U1072" s="432"/>
      <c r="V1072" s="432"/>
      <c r="W1072" s="432"/>
      <c r="X1072" s="432"/>
      <c r="Y1072" s="432"/>
      <c r="Z1072" s="432"/>
      <c r="AA1072" s="432"/>
      <c r="AB1072" s="432"/>
      <c r="AC1072" s="432"/>
      <c r="AD1072" s="432"/>
      <c r="AE1072" s="432"/>
      <c r="AF1072" s="432"/>
      <c r="AG1072" s="432"/>
      <c r="AH1072" s="432"/>
      <c r="AI1072" s="432"/>
      <c r="AJ1072" s="432"/>
      <c r="AK1072" s="432"/>
      <c r="AL1072" s="432"/>
      <c r="AM1072" s="432"/>
      <c r="AN1072" s="432"/>
      <c r="AO1072" s="432"/>
      <c r="AP1072" s="432"/>
      <c r="AQ1072" s="432"/>
      <c r="AR1072" s="432"/>
      <c r="AS1072" s="432"/>
      <c r="AT1072" s="432"/>
      <c r="AU1072" s="432"/>
      <c r="AV1072" s="432"/>
      <c r="AW1072" s="432"/>
      <c r="AX1072" s="432"/>
      <c r="AY1072" s="432"/>
      <c r="AZ1072" s="432"/>
      <c r="BA1072" s="432"/>
      <c r="BB1072" s="432"/>
      <c r="BC1072" s="432"/>
      <c r="BD1072" s="432"/>
      <c r="BE1072" s="432"/>
      <c r="BF1072" s="432"/>
      <c r="BG1072" s="432"/>
      <c r="BH1072" s="432"/>
      <c r="BI1072" s="432"/>
      <c r="BJ1072" s="432"/>
      <c r="BK1072" s="432"/>
      <c r="BL1072" s="432"/>
      <c r="BM1072" s="432"/>
      <c r="BN1072" s="432"/>
      <c r="BO1072" s="432"/>
      <c r="BP1072" s="432"/>
      <c r="BQ1072" s="432"/>
      <c r="BR1072" s="432"/>
      <c r="BS1072" s="432"/>
      <c r="BT1072" s="432"/>
      <c r="BU1072" s="432"/>
      <c r="BV1072" s="432"/>
      <c r="BW1072" s="432"/>
      <c r="BX1072" s="432"/>
      <c r="BY1072" s="432"/>
      <c r="BZ1072" s="432"/>
      <c r="CA1072" s="432"/>
      <c r="CB1072" s="432"/>
      <c r="CC1072" s="432"/>
      <c r="CD1072" s="432"/>
      <c r="CE1072" s="432"/>
      <c r="CF1072" s="432"/>
      <c r="CG1072" s="432"/>
      <c r="CH1072" s="432"/>
      <c r="CI1072" s="432"/>
      <c r="CJ1072" s="432"/>
      <c r="CK1072" s="432"/>
      <c r="CL1072" s="432"/>
      <c r="CM1072" s="432"/>
      <c r="CN1072" s="432"/>
      <c r="CO1072" s="432"/>
      <c r="CP1072" s="432"/>
      <c r="CQ1072" s="432"/>
      <c r="CR1072" s="432"/>
      <c r="CS1072" s="432"/>
      <c r="CT1072" s="432"/>
      <c r="CU1072" s="432"/>
      <c r="CV1072" s="432"/>
      <c r="CW1072" s="432"/>
      <c r="CX1072" s="432"/>
      <c r="CY1072" s="432"/>
      <c r="CZ1072" s="432"/>
      <c r="DA1072" s="432"/>
      <c r="DB1072" s="432"/>
      <c r="DC1072" s="432"/>
      <c r="DD1072" s="432"/>
      <c r="DE1072" s="432"/>
      <c r="DF1072" s="432"/>
      <c r="DG1072" s="432"/>
      <c r="DH1072" s="432"/>
      <c r="DI1072" s="432"/>
      <c r="DJ1072" s="432"/>
      <c r="DK1072" s="432"/>
      <c r="DL1072" s="432"/>
      <c r="DM1072" s="432"/>
      <c r="DN1072" s="432"/>
      <c r="DO1072" s="432"/>
      <c r="DP1072" s="432"/>
      <c r="DQ1072" s="432"/>
      <c r="DR1072" s="432"/>
      <c r="DS1072" s="432"/>
      <c r="DT1072" s="432"/>
      <c r="DU1072" s="432"/>
      <c r="DV1072" s="432"/>
      <c r="DW1072" s="432"/>
      <c r="DX1072" s="432"/>
      <c r="DY1072" s="432"/>
      <c r="DZ1072" s="432"/>
      <c r="EA1072" s="432"/>
      <c r="EB1072" s="432"/>
      <c r="EC1072" s="432"/>
      <c r="ED1072" s="432"/>
      <c r="EE1072" s="432"/>
      <c r="EF1072" s="432"/>
      <c r="EG1072" s="432"/>
      <c r="EH1072" s="432"/>
      <c r="EI1072" s="432"/>
      <c r="EJ1072" s="432"/>
      <c r="EK1072" s="432"/>
      <c r="EL1072" s="432"/>
      <c r="EM1072" s="432"/>
      <c r="EN1072" s="432"/>
      <c r="EO1072" s="432"/>
      <c r="EP1072" s="432"/>
      <c r="EQ1072" s="432"/>
      <c r="ER1072" s="432"/>
      <c r="ES1072" s="432"/>
      <c r="ET1072" s="432"/>
      <c r="EU1072" s="432"/>
      <c r="EV1072" s="432"/>
      <c r="EW1072" s="432"/>
      <c r="EX1072" s="432"/>
      <c r="EY1072" s="432"/>
      <c r="EZ1072" s="432"/>
      <c r="FA1072" s="432"/>
      <c r="FB1072" s="432"/>
      <c r="FC1072" s="432"/>
      <c r="FD1072" s="432"/>
      <c r="FE1072" s="432"/>
      <c r="FF1072" s="432"/>
      <c r="FG1072" s="432"/>
      <c r="FH1072" s="432"/>
      <c r="FI1072" s="432"/>
      <c r="FJ1072" s="432"/>
      <c r="FK1072" s="432"/>
      <c r="FL1072" s="432"/>
      <c r="FM1072" s="432"/>
      <c r="FN1072" s="432"/>
      <c r="FO1072" s="432"/>
      <c r="FP1072" s="432"/>
      <c r="FQ1072" s="432"/>
      <c r="FR1072" s="432"/>
      <c r="FS1072" s="432"/>
      <c r="FT1072" s="432"/>
      <c r="FU1072" s="432"/>
      <c r="FV1072" s="432"/>
      <c r="FW1072" s="432"/>
      <c r="FX1072" s="432"/>
      <c r="FY1072" s="432"/>
      <c r="FZ1072" s="432"/>
      <c r="GA1072" s="432"/>
      <c r="GB1072" s="432"/>
      <c r="GC1072" s="432"/>
      <c r="GD1072" s="432"/>
      <c r="GE1072" s="432"/>
      <c r="GF1072" s="432"/>
      <c r="GG1072" s="432"/>
      <c r="GH1072" s="432"/>
      <c r="GI1072" s="432"/>
      <c r="GJ1072" s="432"/>
      <c r="GK1072" s="432"/>
      <c r="GL1072" s="432"/>
      <c r="GM1072" s="432"/>
      <c r="GN1072" s="432"/>
      <c r="GO1072" s="432"/>
      <c r="GP1072" s="432"/>
      <c r="GQ1072" s="432"/>
      <c r="GR1072" s="432"/>
      <c r="GS1072" s="432"/>
      <c r="GT1072" s="432"/>
      <c r="GU1072" s="432"/>
      <c r="GV1072" s="432"/>
      <c r="GW1072" s="432"/>
      <c r="GX1072" s="432"/>
    </row>
    <row r="1073" spans="12:206" s="4" customFormat="1">
      <c r="L1073" s="37"/>
      <c r="Q1073" s="432"/>
      <c r="R1073" s="432"/>
      <c r="S1073" s="432"/>
      <c r="T1073" s="432"/>
      <c r="U1073" s="432"/>
      <c r="V1073" s="432"/>
      <c r="W1073" s="432"/>
      <c r="X1073" s="432"/>
      <c r="Y1073" s="432"/>
      <c r="Z1073" s="432"/>
      <c r="AA1073" s="432"/>
      <c r="AB1073" s="432"/>
      <c r="AC1073" s="432"/>
      <c r="AD1073" s="432"/>
      <c r="AE1073" s="432"/>
      <c r="AF1073" s="432"/>
      <c r="AG1073" s="432"/>
      <c r="AH1073" s="432"/>
      <c r="AI1073" s="432"/>
      <c r="AJ1073" s="432"/>
      <c r="AK1073" s="432"/>
      <c r="AL1073" s="432"/>
      <c r="AM1073" s="432"/>
      <c r="AN1073" s="432"/>
      <c r="AO1073" s="432"/>
      <c r="AP1073" s="432"/>
      <c r="AQ1073" s="432"/>
      <c r="AR1073" s="432"/>
      <c r="AS1073" s="432"/>
      <c r="AT1073" s="432"/>
      <c r="AU1073" s="432"/>
      <c r="AV1073" s="432"/>
      <c r="AW1073" s="432"/>
      <c r="AX1073" s="432"/>
      <c r="AY1073" s="432"/>
      <c r="AZ1073" s="432"/>
      <c r="BA1073" s="432"/>
      <c r="BB1073" s="432"/>
      <c r="BC1073" s="432"/>
      <c r="BD1073" s="432"/>
      <c r="BE1073" s="432"/>
      <c r="BF1073" s="432"/>
      <c r="BG1073" s="432"/>
      <c r="BH1073" s="432"/>
      <c r="BI1073" s="432"/>
      <c r="BJ1073" s="432"/>
      <c r="BK1073" s="432"/>
      <c r="BL1073" s="432"/>
      <c r="BM1073" s="432"/>
      <c r="BN1073" s="432"/>
      <c r="BO1073" s="432"/>
      <c r="BP1073" s="432"/>
      <c r="BQ1073" s="432"/>
      <c r="BR1073" s="432"/>
      <c r="BS1073" s="432"/>
      <c r="BT1073" s="432"/>
      <c r="BU1073" s="432"/>
      <c r="BV1073" s="432"/>
      <c r="BW1073" s="432"/>
      <c r="BX1073" s="432"/>
      <c r="BY1073" s="432"/>
      <c r="BZ1073" s="432"/>
      <c r="CA1073" s="432"/>
      <c r="CB1073" s="432"/>
      <c r="CC1073" s="432"/>
      <c r="CD1073" s="432"/>
      <c r="CE1073" s="432"/>
      <c r="CF1073" s="432"/>
      <c r="CG1073" s="432"/>
      <c r="CH1073" s="432"/>
      <c r="CI1073" s="432"/>
      <c r="CJ1073" s="432"/>
      <c r="CK1073" s="432"/>
      <c r="CL1073" s="432"/>
      <c r="CM1073" s="432"/>
      <c r="CN1073" s="432"/>
      <c r="CO1073" s="432"/>
      <c r="CP1073" s="432"/>
      <c r="CQ1073" s="432"/>
      <c r="CR1073" s="432"/>
      <c r="CS1073" s="432"/>
      <c r="CT1073" s="432"/>
      <c r="CU1073" s="432"/>
      <c r="CV1073" s="432"/>
      <c r="CW1073" s="432"/>
      <c r="CX1073" s="432"/>
      <c r="CY1073" s="432"/>
      <c r="CZ1073" s="432"/>
      <c r="DA1073" s="432"/>
      <c r="DB1073" s="432"/>
      <c r="DC1073" s="432"/>
      <c r="DD1073" s="432"/>
      <c r="DE1073" s="432"/>
      <c r="DF1073" s="432"/>
      <c r="DG1073" s="432"/>
      <c r="DH1073" s="432"/>
      <c r="DI1073" s="432"/>
      <c r="DJ1073" s="432"/>
      <c r="DK1073" s="432"/>
      <c r="DL1073" s="432"/>
      <c r="DM1073" s="432"/>
      <c r="DN1073" s="432"/>
      <c r="DO1073" s="432"/>
      <c r="DP1073" s="432"/>
      <c r="DQ1073" s="432"/>
      <c r="DR1073" s="432"/>
      <c r="DS1073" s="432"/>
      <c r="DT1073" s="432"/>
      <c r="DU1073" s="432"/>
      <c r="DV1073" s="432"/>
      <c r="DW1073" s="432"/>
      <c r="DX1073" s="432"/>
      <c r="DY1073" s="432"/>
      <c r="DZ1073" s="432"/>
      <c r="EA1073" s="432"/>
      <c r="EB1073" s="432"/>
      <c r="EC1073" s="432"/>
      <c r="ED1073" s="432"/>
      <c r="EE1073" s="432"/>
      <c r="EF1073" s="432"/>
      <c r="EG1073" s="432"/>
      <c r="EH1073" s="432"/>
      <c r="EI1073" s="432"/>
      <c r="EJ1073" s="432"/>
      <c r="EK1073" s="432"/>
      <c r="EL1073" s="432"/>
      <c r="EM1073" s="432"/>
      <c r="EN1073" s="432"/>
      <c r="EO1073" s="432"/>
      <c r="EP1073" s="432"/>
      <c r="EQ1073" s="432"/>
      <c r="ER1073" s="432"/>
      <c r="ES1073" s="432"/>
      <c r="ET1073" s="432"/>
      <c r="EU1073" s="432"/>
      <c r="EV1073" s="432"/>
      <c r="EW1073" s="432"/>
      <c r="EX1073" s="432"/>
      <c r="EY1073" s="432"/>
      <c r="EZ1073" s="432"/>
      <c r="FA1073" s="432"/>
      <c r="FB1073" s="432"/>
      <c r="FC1073" s="432"/>
      <c r="FD1073" s="432"/>
      <c r="FE1073" s="432"/>
      <c r="FF1073" s="432"/>
      <c r="FG1073" s="432"/>
      <c r="FH1073" s="432"/>
      <c r="FI1073" s="432"/>
      <c r="FJ1073" s="432"/>
      <c r="FK1073" s="432"/>
      <c r="FL1073" s="432"/>
      <c r="FM1073" s="432"/>
      <c r="FN1073" s="432"/>
      <c r="FO1073" s="432"/>
      <c r="FP1073" s="432"/>
      <c r="FQ1073" s="432"/>
      <c r="FR1073" s="432"/>
      <c r="FS1073" s="432"/>
      <c r="FT1073" s="432"/>
      <c r="FU1073" s="432"/>
      <c r="FV1073" s="432"/>
      <c r="FW1073" s="432"/>
      <c r="FX1073" s="432"/>
      <c r="FY1073" s="432"/>
      <c r="FZ1073" s="432"/>
      <c r="GA1073" s="432"/>
      <c r="GB1073" s="432"/>
      <c r="GC1073" s="432"/>
      <c r="GD1073" s="432"/>
      <c r="GE1073" s="432"/>
      <c r="GF1073" s="432"/>
      <c r="GG1073" s="432"/>
      <c r="GH1073" s="432"/>
      <c r="GI1073" s="432"/>
      <c r="GJ1073" s="432"/>
      <c r="GK1073" s="432"/>
      <c r="GL1073" s="432"/>
      <c r="GM1073" s="432"/>
      <c r="GN1073" s="432"/>
      <c r="GO1073" s="432"/>
      <c r="GP1073" s="432"/>
      <c r="GQ1073" s="432"/>
      <c r="GR1073" s="432"/>
      <c r="GS1073" s="432"/>
      <c r="GT1073" s="432"/>
      <c r="GU1073" s="432"/>
      <c r="GV1073" s="432"/>
      <c r="GW1073" s="432"/>
      <c r="GX1073" s="432"/>
    </row>
    <row r="1074" spans="12:206" s="4" customFormat="1">
      <c r="L1074" s="37"/>
      <c r="Q1074" s="432"/>
      <c r="R1074" s="432"/>
      <c r="S1074" s="432"/>
      <c r="T1074" s="432"/>
      <c r="U1074" s="432"/>
      <c r="V1074" s="432"/>
      <c r="W1074" s="432"/>
      <c r="X1074" s="432"/>
      <c r="Y1074" s="432"/>
      <c r="Z1074" s="432"/>
      <c r="AA1074" s="432"/>
      <c r="AB1074" s="432"/>
      <c r="AC1074" s="432"/>
      <c r="AD1074" s="432"/>
      <c r="AE1074" s="432"/>
      <c r="AF1074" s="432"/>
      <c r="AG1074" s="432"/>
      <c r="AH1074" s="432"/>
      <c r="AI1074" s="432"/>
      <c r="AJ1074" s="432"/>
      <c r="AK1074" s="432"/>
      <c r="AL1074" s="432"/>
      <c r="AM1074" s="432"/>
      <c r="AN1074" s="432"/>
      <c r="AO1074" s="432"/>
      <c r="AP1074" s="432"/>
      <c r="AQ1074" s="432"/>
      <c r="AR1074" s="432"/>
      <c r="AS1074" s="432"/>
      <c r="AT1074" s="432"/>
      <c r="AU1074" s="432"/>
      <c r="AV1074" s="432"/>
      <c r="AW1074" s="432"/>
      <c r="AX1074" s="432"/>
      <c r="AY1074" s="432"/>
      <c r="AZ1074" s="432"/>
      <c r="BA1074" s="432"/>
      <c r="BB1074" s="432"/>
      <c r="BC1074" s="432"/>
      <c r="BD1074" s="432"/>
      <c r="BE1074" s="432"/>
      <c r="BF1074" s="432"/>
      <c r="BG1074" s="432"/>
      <c r="BH1074" s="432"/>
      <c r="BI1074" s="432"/>
      <c r="BJ1074" s="432"/>
      <c r="BK1074" s="432"/>
      <c r="BL1074" s="432"/>
      <c r="BM1074" s="432"/>
      <c r="BN1074" s="432"/>
      <c r="BO1074" s="432"/>
      <c r="BP1074" s="432"/>
      <c r="BQ1074" s="432"/>
      <c r="BR1074" s="432"/>
      <c r="BS1074" s="432"/>
      <c r="BT1074" s="432"/>
      <c r="BU1074" s="432"/>
      <c r="BV1074" s="432"/>
      <c r="BW1074" s="432"/>
      <c r="BX1074" s="432"/>
      <c r="BY1074" s="432"/>
      <c r="BZ1074" s="432"/>
      <c r="CA1074" s="432"/>
      <c r="CB1074" s="432"/>
      <c r="CC1074" s="432"/>
      <c r="CD1074" s="432"/>
      <c r="CE1074" s="432"/>
      <c r="CF1074" s="432"/>
      <c r="CG1074" s="432"/>
      <c r="CH1074" s="432"/>
      <c r="CI1074" s="432"/>
      <c r="CJ1074" s="432"/>
      <c r="CK1074" s="432"/>
      <c r="CL1074" s="432"/>
      <c r="CM1074" s="432"/>
      <c r="CN1074" s="432"/>
      <c r="CO1074" s="432"/>
      <c r="CP1074" s="432"/>
      <c r="CQ1074" s="432"/>
      <c r="CR1074" s="432"/>
      <c r="CS1074" s="432"/>
      <c r="CT1074" s="432"/>
      <c r="CU1074" s="432"/>
      <c r="CV1074" s="432"/>
      <c r="CW1074" s="432"/>
      <c r="CX1074" s="432"/>
      <c r="CY1074" s="432"/>
      <c r="CZ1074" s="432"/>
      <c r="DA1074" s="432"/>
      <c r="DB1074" s="432"/>
      <c r="DC1074" s="432"/>
      <c r="DD1074" s="432"/>
      <c r="DE1074" s="432"/>
      <c r="DF1074" s="432"/>
      <c r="DG1074" s="432"/>
      <c r="DH1074" s="432"/>
      <c r="DI1074" s="432"/>
      <c r="DJ1074" s="432"/>
      <c r="DK1074" s="432"/>
      <c r="DL1074" s="432"/>
      <c r="DM1074" s="432"/>
      <c r="DN1074" s="432"/>
      <c r="DO1074" s="432"/>
      <c r="DP1074" s="432"/>
      <c r="DQ1074" s="432"/>
      <c r="DR1074" s="432"/>
      <c r="DS1074" s="432"/>
      <c r="DT1074" s="432"/>
      <c r="DU1074" s="432"/>
      <c r="DV1074" s="432"/>
      <c r="DW1074" s="432"/>
      <c r="DX1074" s="432"/>
      <c r="DY1074" s="432"/>
      <c r="DZ1074" s="432"/>
      <c r="EA1074" s="432"/>
      <c r="EB1074" s="432"/>
      <c r="EC1074" s="432"/>
      <c r="ED1074" s="432"/>
      <c r="EE1074" s="432"/>
      <c r="EF1074" s="432"/>
      <c r="EG1074" s="432"/>
      <c r="EH1074" s="432"/>
      <c r="EI1074" s="432"/>
      <c r="EJ1074" s="432"/>
      <c r="EK1074" s="432"/>
      <c r="EL1074" s="432"/>
      <c r="EM1074" s="432"/>
      <c r="EN1074" s="432"/>
      <c r="EO1074" s="432"/>
      <c r="EP1074" s="432"/>
      <c r="EQ1074" s="432"/>
      <c r="ER1074" s="432"/>
      <c r="ES1074" s="432"/>
      <c r="ET1074" s="432"/>
      <c r="EU1074" s="432"/>
      <c r="EV1074" s="432"/>
      <c r="EW1074" s="432"/>
      <c r="EX1074" s="432"/>
      <c r="EY1074" s="432"/>
      <c r="EZ1074" s="432"/>
      <c r="FA1074" s="432"/>
      <c r="FB1074" s="432"/>
      <c r="FC1074" s="432"/>
      <c r="FD1074" s="432"/>
      <c r="FE1074" s="432"/>
      <c r="FF1074" s="432"/>
      <c r="FG1074" s="432"/>
      <c r="FH1074" s="432"/>
      <c r="FI1074" s="432"/>
      <c r="FJ1074" s="432"/>
      <c r="FK1074" s="432"/>
      <c r="FL1074" s="432"/>
      <c r="FM1074" s="432"/>
      <c r="FN1074" s="432"/>
      <c r="FO1074" s="432"/>
      <c r="FP1074" s="432"/>
      <c r="FQ1074" s="432"/>
      <c r="FR1074" s="432"/>
      <c r="FS1074" s="432"/>
      <c r="FT1074" s="432"/>
      <c r="FU1074" s="432"/>
      <c r="FV1074" s="432"/>
      <c r="FW1074" s="432"/>
      <c r="FX1074" s="432"/>
      <c r="FY1074" s="432"/>
      <c r="FZ1074" s="432"/>
      <c r="GA1074" s="432"/>
      <c r="GB1074" s="432"/>
      <c r="GC1074" s="432"/>
      <c r="GD1074" s="432"/>
      <c r="GE1074" s="432"/>
      <c r="GF1074" s="432"/>
      <c r="GG1074" s="432"/>
      <c r="GH1074" s="432"/>
      <c r="GI1074" s="432"/>
      <c r="GJ1074" s="432"/>
      <c r="GK1074" s="432"/>
      <c r="GL1074" s="432"/>
      <c r="GM1074" s="432"/>
      <c r="GN1074" s="432"/>
      <c r="GO1074" s="432"/>
      <c r="GP1074" s="432"/>
      <c r="GQ1074" s="432"/>
      <c r="GR1074" s="432"/>
      <c r="GS1074" s="432"/>
      <c r="GT1074" s="432"/>
      <c r="GU1074" s="432"/>
      <c r="GV1074" s="432"/>
      <c r="GW1074" s="432"/>
      <c r="GX1074" s="432"/>
    </row>
    <row r="1075" spans="12:206" s="4" customFormat="1">
      <c r="L1075" s="37"/>
      <c r="Q1075" s="432"/>
      <c r="R1075" s="432"/>
      <c r="S1075" s="432"/>
      <c r="T1075" s="432"/>
      <c r="U1075" s="432"/>
      <c r="V1075" s="432"/>
      <c r="W1075" s="432"/>
      <c r="X1075" s="432"/>
      <c r="Y1075" s="432"/>
      <c r="Z1075" s="432"/>
      <c r="AA1075" s="432"/>
      <c r="AB1075" s="432"/>
      <c r="AC1075" s="432"/>
      <c r="AD1075" s="432"/>
      <c r="AE1075" s="432"/>
      <c r="AF1075" s="432"/>
      <c r="AG1075" s="432"/>
      <c r="AH1075" s="432"/>
      <c r="AI1075" s="432"/>
      <c r="AJ1075" s="432"/>
      <c r="AK1075" s="432"/>
      <c r="AL1075" s="432"/>
      <c r="AM1075" s="432"/>
      <c r="AN1075" s="432"/>
      <c r="AO1075" s="432"/>
      <c r="AP1075" s="432"/>
      <c r="AQ1075" s="432"/>
      <c r="AR1075" s="432"/>
      <c r="AS1075" s="432"/>
      <c r="AT1075" s="432"/>
      <c r="AU1075" s="432"/>
      <c r="AV1075" s="432"/>
      <c r="AW1075" s="432"/>
      <c r="AX1075" s="432"/>
      <c r="AY1075" s="432"/>
      <c r="AZ1075" s="432"/>
      <c r="BA1075" s="432"/>
      <c r="BB1075" s="432"/>
      <c r="BC1075" s="432"/>
      <c r="BD1075" s="432"/>
      <c r="BE1075" s="432"/>
      <c r="BF1075" s="432"/>
      <c r="BG1075" s="432"/>
      <c r="BH1075" s="432"/>
      <c r="BI1075" s="432"/>
      <c r="BJ1075" s="432"/>
      <c r="BK1075" s="432"/>
      <c r="BL1075" s="432"/>
      <c r="BM1075" s="432"/>
      <c r="BN1075" s="432"/>
      <c r="BO1075" s="432"/>
      <c r="BP1075" s="432"/>
      <c r="BQ1075" s="432"/>
      <c r="BR1075" s="432"/>
      <c r="BS1075" s="432"/>
      <c r="BT1075" s="432"/>
      <c r="BU1075" s="432"/>
      <c r="BV1075" s="432"/>
      <c r="BW1075" s="432"/>
      <c r="BX1075" s="432"/>
      <c r="BY1075" s="432"/>
      <c r="BZ1075" s="432"/>
      <c r="CA1075" s="432"/>
      <c r="CB1075" s="432"/>
      <c r="CC1075" s="432"/>
      <c r="CD1075" s="432"/>
      <c r="CE1075" s="432"/>
      <c r="CF1075" s="432"/>
      <c r="CG1075" s="432"/>
      <c r="CH1075" s="432"/>
      <c r="CI1075" s="432"/>
      <c r="CJ1075" s="432"/>
      <c r="CK1075" s="432"/>
      <c r="CL1075" s="432"/>
      <c r="CM1075" s="432"/>
      <c r="CN1075" s="432"/>
      <c r="CO1075" s="432"/>
      <c r="CP1075" s="432"/>
      <c r="CQ1075" s="432"/>
      <c r="CR1075" s="432"/>
      <c r="CS1075" s="432"/>
      <c r="CT1075" s="432"/>
      <c r="CU1075" s="432"/>
      <c r="CV1075" s="432"/>
      <c r="CW1075" s="432"/>
      <c r="CX1075" s="432"/>
      <c r="CY1075" s="432"/>
      <c r="CZ1075" s="432"/>
      <c r="DA1075" s="432"/>
      <c r="DB1075" s="432"/>
      <c r="DC1075" s="432"/>
      <c r="DD1075" s="432"/>
      <c r="DE1075" s="432"/>
      <c r="DF1075" s="432"/>
      <c r="DG1075" s="432"/>
      <c r="DH1075" s="432"/>
      <c r="DI1075" s="432"/>
      <c r="DJ1075" s="432"/>
      <c r="DK1075" s="432"/>
      <c r="DL1075" s="432"/>
      <c r="DM1075" s="432"/>
      <c r="DN1075" s="432"/>
      <c r="DO1075" s="432"/>
      <c r="DP1075" s="432"/>
      <c r="DQ1075" s="432"/>
      <c r="DR1075" s="432"/>
      <c r="DS1075" s="432"/>
      <c r="DT1075" s="432"/>
      <c r="DU1075" s="432"/>
      <c r="DV1075" s="432"/>
      <c r="DW1075" s="432"/>
      <c r="DX1075" s="432"/>
      <c r="DY1075" s="432"/>
      <c r="DZ1075" s="432"/>
      <c r="EA1075" s="432"/>
      <c r="EB1075" s="432"/>
      <c r="EC1075" s="432"/>
      <c r="ED1075" s="432"/>
      <c r="EE1075" s="432"/>
      <c r="EF1075" s="432"/>
      <c r="EG1075" s="432"/>
      <c r="EH1075" s="432"/>
      <c r="EI1075" s="432"/>
      <c r="EJ1075" s="432"/>
      <c r="EK1075" s="432"/>
      <c r="EL1075" s="432"/>
      <c r="EM1075" s="432"/>
      <c r="EN1075" s="432"/>
      <c r="EO1075" s="432"/>
      <c r="EP1075" s="432"/>
      <c r="EQ1075" s="432"/>
      <c r="ER1075" s="432"/>
      <c r="ES1075" s="432"/>
      <c r="ET1075" s="432"/>
      <c r="EU1075" s="432"/>
      <c r="EV1075" s="432"/>
      <c r="EW1075" s="432"/>
      <c r="EX1075" s="432"/>
      <c r="EY1075" s="432"/>
      <c r="EZ1075" s="432"/>
      <c r="FA1075" s="432"/>
      <c r="FB1075" s="432"/>
      <c r="FC1075" s="432"/>
      <c r="FD1075" s="432"/>
      <c r="FE1075" s="432"/>
      <c r="FF1075" s="432"/>
      <c r="FG1075" s="432"/>
      <c r="FH1075" s="432"/>
      <c r="FI1075" s="432"/>
      <c r="FJ1075" s="432"/>
      <c r="FK1075" s="432"/>
      <c r="FL1075" s="432"/>
      <c r="FM1075" s="432"/>
      <c r="FN1075" s="432"/>
      <c r="FO1075" s="432"/>
      <c r="FP1075" s="432"/>
      <c r="FQ1075" s="432"/>
      <c r="FR1075" s="432"/>
      <c r="FS1075" s="432"/>
      <c r="FT1075" s="432"/>
      <c r="FU1075" s="432"/>
      <c r="FV1075" s="432"/>
      <c r="FW1075" s="432"/>
      <c r="FX1075" s="432"/>
      <c r="FY1075" s="432"/>
      <c r="FZ1075" s="432"/>
      <c r="GA1075" s="432"/>
      <c r="GB1075" s="432"/>
      <c r="GC1075" s="432"/>
      <c r="GD1075" s="432"/>
      <c r="GE1075" s="432"/>
      <c r="GF1075" s="432"/>
      <c r="GG1075" s="432"/>
      <c r="GH1075" s="432"/>
      <c r="GI1075" s="432"/>
      <c r="GJ1075" s="432"/>
      <c r="GK1075" s="432"/>
      <c r="GL1075" s="432"/>
      <c r="GM1075" s="432"/>
      <c r="GN1075" s="432"/>
      <c r="GO1075" s="432"/>
      <c r="GP1075" s="432"/>
      <c r="GQ1075" s="432"/>
      <c r="GR1075" s="432"/>
      <c r="GS1075" s="432"/>
      <c r="GT1075" s="432"/>
      <c r="GU1075" s="432"/>
      <c r="GV1075" s="432"/>
      <c r="GW1075" s="432"/>
      <c r="GX1075" s="432"/>
    </row>
    <row r="1077" spans="12:206" s="4" customFormat="1">
      <c r="L1077" s="37"/>
      <c r="Q1077" s="432"/>
      <c r="R1077" s="432"/>
      <c r="S1077" s="432"/>
      <c r="T1077" s="432"/>
      <c r="U1077" s="432"/>
      <c r="V1077" s="432"/>
      <c r="W1077" s="432"/>
      <c r="X1077" s="432"/>
      <c r="Y1077" s="432"/>
      <c r="Z1077" s="432"/>
      <c r="AA1077" s="432"/>
      <c r="AB1077" s="432"/>
      <c r="AC1077" s="432"/>
      <c r="AD1077" s="432"/>
      <c r="AE1077" s="432"/>
      <c r="AF1077" s="432"/>
      <c r="AG1077" s="432"/>
      <c r="AH1077" s="432"/>
      <c r="AI1077" s="432"/>
      <c r="AJ1077" s="432"/>
      <c r="AK1077" s="432"/>
      <c r="AL1077" s="432"/>
      <c r="AM1077" s="432"/>
      <c r="AN1077" s="432"/>
      <c r="AO1077" s="432"/>
      <c r="AP1077" s="432"/>
      <c r="AQ1077" s="432"/>
      <c r="AR1077" s="432"/>
      <c r="AS1077" s="432"/>
      <c r="AT1077" s="432"/>
      <c r="AU1077" s="432"/>
      <c r="AV1077" s="432"/>
      <c r="AW1077" s="432"/>
      <c r="AX1077" s="432"/>
      <c r="AY1077" s="432"/>
      <c r="AZ1077" s="432"/>
      <c r="BA1077" s="432"/>
      <c r="BB1077" s="432"/>
      <c r="BC1077" s="432"/>
      <c r="BD1077" s="432"/>
      <c r="BE1077" s="432"/>
      <c r="BF1077" s="432"/>
      <c r="BG1077" s="432"/>
      <c r="BH1077" s="432"/>
      <c r="BI1077" s="432"/>
      <c r="BJ1077" s="432"/>
      <c r="BK1077" s="432"/>
      <c r="BL1077" s="432"/>
      <c r="BM1077" s="432"/>
      <c r="BN1077" s="432"/>
      <c r="BO1077" s="432"/>
      <c r="BP1077" s="432"/>
      <c r="BQ1077" s="432"/>
      <c r="BR1077" s="432"/>
      <c r="BS1077" s="432"/>
      <c r="BT1077" s="432"/>
      <c r="BU1077" s="432"/>
      <c r="BV1077" s="432"/>
      <c r="BW1077" s="432"/>
      <c r="BX1077" s="432"/>
      <c r="BY1077" s="432"/>
      <c r="BZ1077" s="432"/>
      <c r="CA1077" s="432"/>
      <c r="CB1077" s="432"/>
      <c r="CC1077" s="432"/>
      <c r="CD1077" s="432"/>
      <c r="CE1077" s="432"/>
      <c r="CF1077" s="432"/>
      <c r="CG1077" s="432"/>
      <c r="CH1077" s="432"/>
      <c r="CI1077" s="432"/>
      <c r="CJ1077" s="432"/>
      <c r="CK1077" s="432"/>
      <c r="CL1077" s="432"/>
      <c r="CM1077" s="432"/>
      <c r="CN1077" s="432"/>
      <c r="CO1077" s="432"/>
      <c r="CP1077" s="432"/>
      <c r="CQ1077" s="432"/>
      <c r="CR1077" s="432"/>
      <c r="CS1077" s="432"/>
      <c r="CT1077" s="432"/>
      <c r="CU1077" s="432"/>
      <c r="CV1077" s="432"/>
      <c r="CW1077" s="432"/>
      <c r="CX1077" s="432"/>
      <c r="CY1077" s="432"/>
      <c r="CZ1077" s="432"/>
      <c r="DA1077" s="432"/>
      <c r="DB1077" s="432"/>
      <c r="DC1077" s="432"/>
      <c r="DD1077" s="432"/>
      <c r="DE1077" s="432"/>
      <c r="DF1077" s="432"/>
      <c r="DG1077" s="432"/>
      <c r="DH1077" s="432"/>
      <c r="DI1077" s="432"/>
      <c r="DJ1077" s="432"/>
      <c r="DK1077" s="432"/>
      <c r="DL1077" s="432"/>
      <c r="DM1077" s="432"/>
      <c r="DN1077" s="432"/>
      <c r="DO1077" s="432"/>
      <c r="DP1077" s="432"/>
      <c r="DQ1077" s="432"/>
      <c r="DR1077" s="432"/>
      <c r="DS1077" s="432"/>
      <c r="DT1077" s="432"/>
      <c r="DU1077" s="432"/>
      <c r="DV1077" s="432"/>
      <c r="DW1077" s="432"/>
      <c r="DX1077" s="432"/>
      <c r="DY1077" s="432"/>
      <c r="DZ1077" s="432"/>
      <c r="EA1077" s="432"/>
      <c r="EB1077" s="432"/>
      <c r="EC1077" s="432"/>
      <c r="ED1077" s="432"/>
      <c r="EE1077" s="432"/>
      <c r="EF1077" s="432"/>
      <c r="EG1077" s="432"/>
      <c r="EH1077" s="432"/>
      <c r="EI1077" s="432"/>
      <c r="EJ1077" s="432"/>
      <c r="EK1077" s="432"/>
      <c r="EL1077" s="432"/>
      <c r="EM1077" s="432"/>
      <c r="EN1077" s="432"/>
      <c r="EO1077" s="432"/>
      <c r="EP1077" s="432"/>
      <c r="EQ1077" s="432"/>
      <c r="ER1077" s="432"/>
      <c r="ES1077" s="432"/>
      <c r="ET1077" s="432"/>
      <c r="EU1077" s="432"/>
      <c r="EV1077" s="432"/>
      <c r="EW1077" s="432"/>
      <c r="EX1077" s="432"/>
      <c r="EY1077" s="432"/>
      <c r="EZ1077" s="432"/>
      <c r="FA1077" s="432"/>
      <c r="FB1077" s="432"/>
      <c r="FC1077" s="432"/>
      <c r="FD1077" s="432"/>
      <c r="FE1077" s="432"/>
      <c r="FF1077" s="432"/>
      <c r="FG1077" s="432"/>
      <c r="FH1077" s="432"/>
      <c r="FI1077" s="432"/>
      <c r="FJ1077" s="432"/>
      <c r="FK1077" s="432"/>
      <c r="FL1077" s="432"/>
      <c r="FM1077" s="432"/>
      <c r="FN1077" s="432"/>
      <c r="FO1077" s="432"/>
      <c r="FP1077" s="432"/>
      <c r="FQ1077" s="432"/>
      <c r="FR1077" s="432"/>
      <c r="FS1077" s="432"/>
      <c r="FT1077" s="432"/>
      <c r="FU1077" s="432"/>
      <c r="FV1077" s="432"/>
      <c r="FW1077" s="432"/>
      <c r="FX1077" s="432"/>
      <c r="FY1077" s="432"/>
      <c r="FZ1077" s="432"/>
      <c r="GA1077" s="432"/>
      <c r="GB1077" s="432"/>
      <c r="GC1077" s="432"/>
      <c r="GD1077" s="432"/>
      <c r="GE1077" s="432"/>
      <c r="GF1077" s="432"/>
      <c r="GG1077" s="432"/>
      <c r="GH1077" s="432"/>
      <c r="GI1077" s="432"/>
      <c r="GJ1077" s="432"/>
      <c r="GK1077" s="432"/>
      <c r="GL1077" s="432"/>
      <c r="GM1077" s="432"/>
      <c r="GN1077" s="432"/>
      <c r="GO1077" s="432"/>
      <c r="GP1077" s="432"/>
      <c r="GQ1077" s="432"/>
      <c r="GR1077" s="432"/>
      <c r="GS1077" s="432"/>
      <c r="GT1077" s="432"/>
      <c r="GU1077" s="432"/>
      <c r="GV1077" s="432"/>
      <c r="GW1077" s="432"/>
      <c r="GX1077" s="432"/>
    </row>
    <row r="1078" spans="12:206" s="4" customFormat="1">
      <c r="L1078" s="37"/>
      <c r="Q1078" s="432"/>
      <c r="R1078" s="432"/>
      <c r="S1078" s="432"/>
      <c r="T1078" s="432"/>
      <c r="U1078" s="432"/>
      <c r="V1078" s="432"/>
      <c r="W1078" s="432"/>
      <c r="X1078" s="432"/>
      <c r="Y1078" s="432"/>
      <c r="Z1078" s="432"/>
      <c r="AA1078" s="432"/>
      <c r="AB1078" s="432"/>
      <c r="AC1078" s="432"/>
      <c r="AD1078" s="432"/>
      <c r="AE1078" s="432"/>
      <c r="AF1078" s="432"/>
      <c r="AG1078" s="432"/>
      <c r="AH1078" s="432"/>
      <c r="AI1078" s="432"/>
      <c r="AJ1078" s="432"/>
      <c r="AK1078" s="432"/>
      <c r="AL1078" s="432"/>
      <c r="AM1078" s="432"/>
      <c r="AN1078" s="432"/>
      <c r="AO1078" s="432"/>
      <c r="AP1078" s="432"/>
      <c r="AQ1078" s="432"/>
      <c r="AR1078" s="432"/>
      <c r="AS1078" s="432"/>
      <c r="AT1078" s="432"/>
      <c r="AU1078" s="432"/>
      <c r="AV1078" s="432"/>
      <c r="AW1078" s="432"/>
      <c r="AX1078" s="432"/>
      <c r="AY1078" s="432"/>
      <c r="AZ1078" s="432"/>
      <c r="BA1078" s="432"/>
      <c r="BB1078" s="432"/>
      <c r="BC1078" s="432"/>
      <c r="BD1078" s="432"/>
      <c r="BE1078" s="432"/>
      <c r="BF1078" s="432"/>
      <c r="BG1078" s="432"/>
      <c r="BH1078" s="432"/>
      <c r="BI1078" s="432"/>
      <c r="BJ1078" s="432"/>
      <c r="BK1078" s="432"/>
      <c r="BL1078" s="432"/>
      <c r="BM1078" s="432"/>
      <c r="BN1078" s="432"/>
      <c r="BO1078" s="432"/>
      <c r="BP1078" s="432"/>
      <c r="BQ1078" s="432"/>
      <c r="BR1078" s="432"/>
      <c r="BS1078" s="432"/>
      <c r="BT1078" s="432"/>
      <c r="BU1078" s="432"/>
      <c r="BV1078" s="432"/>
      <c r="BW1078" s="432"/>
      <c r="BX1078" s="432"/>
      <c r="BY1078" s="432"/>
      <c r="BZ1078" s="432"/>
      <c r="CA1078" s="432"/>
      <c r="CB1078" s="432"/>
      <c r="CC1078" s="432"/>
      <c r="CD1078" s="432"/>
      <c r="CE1078" s="432"/>
      <c r="CF1078" s="432"/>
      <c r="CG1078" s="432"/>
      <c r="CH1078" s="432"/>
      <c r="CI1078" s="432"/>
      <c r="CJ1078" s="432"/>
      <c r="CK1078" s="432"/>
      <c r="CL1078" s="432"/>
      <c r="CM1078" s="432"/>
      <c r="CN1078" s="432"/>
      <c r="CO1078" s="432"/>
      <c r="CP1078" s="432"/>
      <c r="CQ1078" s="432"/>
      <c r="CR1078" s="432"/>
      <c r="CS1078" s="432"/>
      <c r="CT1078" s="432"/>
      <c r="CU1078" s="432"/>
      <c r="CV1078" s="432"/>
      <c r="CW1078" s="432"/>
      <c r="CX1078" s="432"/>
      <c r="CY1078" s="432"/>
      <c r="CZ1078" s="432"/>
      <c r="DA1078" s="432"/>
      <c r="DB1078" s="432"/>
      <c r="DC1078" s="432"/>
      <c r="DD1078" s="432"/>
      <c r="DE1078" s="432"/>
      <c r="DF1078" s="432"/>
      <c r="DG1078" s="432"/>
      <c r="DH1078" s="432"/>
      <c r="DI1078" s="432"/>
      <c r="DJ1078" s="432"/>
      <c r="DK1078" s="432"/>
      <c r="DL1078" s="432"/>
      <c r="DM1078" s="432"/>
      <c r="DN1078" s="432"/>
      <c r="DO1078" s="432"/>
      <c r="DP1078" s="432"/>
      <c r="DQ1078" s="432"/>
      <c r="DR1078" s="432"/>
      <c r="DS1078" s="432"/>
      <c r="DT1078" s="432"/>
      <c r="DU1078" s="432"/>
      <c r="DV1078" s="432"/>
      <c r="DW1078" s="432"/>
      <c r="DX1078" s="432"/>
      <c r="DY1078" s="432"/>
      <c r="DZ1078" s="432"/>
      <c r="EA1078" s="432"/>
      <c r="EB1078" s="432"/>
      <c r="EC1078" s="432"/>
      <c r="ED1078" s="432"/>
      <c r="EE1078" s="432"/>
      <c r="EF1078" s="432"/>
      <c r="EG1078" s="432"/>
      <c r="EH1078" s="432"/>
      <c r="EI1078" s="432"/>
      <c r="EJ1078" s="432"/>
      <c r="EK1078" s="432"/>
      <c r="EL1078" s="432"/>
      <c r="EM1078" s="432"/>
      <c r="EN1078" s="432"/>
      <c r="EO1078" s="432"/>
      <c r="EP1078" s="432"/>
      <c r="EQ1078" s="432"/>
      <c r="ER1078" s="432"/>
      <c r="ES1078" s="432"/>
      <c r="ET1078" s="432"/>
      <c r="EU1078" s="432"/>
      <c r="EV1078" s="432"/>
      <c r="EW1078" s="432"/>
      <c r="EX1078" s="432"/>
      <c r="EY1078" s="432"/>
      <c r="EZ1078" s="432"/>
      <c r="FA1078" s="432"/>
      <c r="FB1078" s="432"/>
      <c r="FC1078" s="432"/>
      <c r="FD1078" s="432"/>
      <c r="FE1078" s="432"/>
      <c r="FF1078" s="432"/>
      <c r="FG1078" s="432"/>
      <c r="FH1078" s="432"/>
      <c r="FI1078" s="432"/>
      <c r="FJ1078" s="432"/>
      <c r="FK1078" s="432"/>
      <c r="FL1078" s="432"/>
      <c r="FM1078" s="432"/>
      <c r="FN1078" s="432"/>
      <c r="FO1078" s="432"/>
      <c r="FP1078" s="432"/>
      <c r="FQ1078" s="432"/>
      <c r="FR1078" s="432"/>
      <c r="FS1078" s="432"/>
      <c r="FT1078" s="432"/>
      <c r="FU1078" s="432"/>
      <c r="FV1078" s="432"/>
      <c r="FW1078" s="432"/>
      <c r="FX1078" s="432"/>
      <c r="FY1078" s="432"/>
      <c r="FZ1078" s="432"/>
      <c r="GA1078" s="432"/>
      <c r="GB1078" s="432"/>
      <c r="GC1078" s="432"/>
      <c r="GD1078" s="432"/>
      <c r="GE1078" s="432"/>
      <c r="GF1078" s="432"/>
      <c r="GG1078" s="432"/>
      <c r="GH1078" s="432"/>
      <c r="GI1078" s="432"/>
      <c r="GJ1078" s="432"/>
      <c r="GK1078" s="432"/>
      <c r="GL1078" s="432"/>
      <c r="GM1078" s="432"/>
      <c r="GN1078" s="432"/>
      <c r="GO1078" s="432"/>
      <c r="GP1078" s="432"/>
      <c r="GQ1078" s="432"/>
      <c r="GR1078" s="432"/>
      <c r="GS1078" s="432"/>
      <c r="GT1078" s="432"/>
      <c r="GU1078" s="432"/>
      <c r="GV1078" s="432"/>
      <c r="GW1078" s="432"/>
      <c r="GX1078" s="432"/>
    </row>
    <row r="1079" spans="12:206" s="4" customFormat="1">
      <c r="L1079" s="37"/>
      <c r="Q1079" s="432"/>
      <c r="R1079" s="432"/>
      <c r="S1079" s="432"/>
      <c r="T1079" s="432"/>
      <c r="U1079" s="432"/>
      <c r="V1079" s="432"/>
      <c r="W1079" s="432"/>
      <c r="X1079" s="432"/>
      <c r="Y1079" s="432"/>
      <c r="Z1079" s="432"/>
      <c r="AA1079" s="432"/>
      <c r="AB1079" s="432"/>
      <c r="AC1079" s="432"/>
      <c r="AD1079" s="432"/>
      <c r="AE1079" s="432"/>
      <c r="AF1079" s="432"/>
      <c r="AG1079" s="432"/>
      <c r="AH1079" s="432"/>
      <c r="AI1079" s="432"/>
      <c r="AJ1079" s="432"/>
      <c r="AK1079" s="432"/>
      <c r="AL1079" s="432"/>
      <c r="AM1079" s="432"/>
      <c r="AN1079" s="432"/>
      <c r="AO1079" s="432"/>
      <c r="AP1079" s="432"/>
      <c r="AQ1079" s="432"/>
      <c r="AR1079" s="432"/>
      <c r="AS1079" s="432"/>
      <c r="AT1079" s="432"/>
      <c r="AU1079" s="432"/>
      <c r="AV1079" s="432"/>
      <c r="AW1079" s="432"/>
      <c r="AX1079" s="432"/>
      <c r="AY1079" s="432"/>
      <c r="AZ1079" s="432"/>
      <c r="BA1079" s="432"/>
      <c r="BB1079" s="432"/>
      <c r="BC1079" s="432"/>
      <c r="BD1079" s="432"/>
      <c r="BE1079" s="432"/>
      <c r="BF1079" s="432"/>
      <c r="BG1079" s="432"/>
      <c r="BH1079" s="432"/>
      <c r="BI1079" s="432"/>
      <c r="BJ1079" s="432"/>
      <c r="BK1079" s="432"/>
      <c r="BL1079" s="432"/>
      <c r="BM1079" s="432"/>
      <c r="BN1079" s="432"/>
      <c r="BO1079" s="432"/>
      <c r="BP1079" s="432"/>
      <c r="BQ1079" s="432"/>
      <c r="BR1079" s="432"/>
      <c r="BS1079" s="432"/>
      <c r="BT1079" s="432"/>
      <c r="BU1079" s="432"/>
      <c r="BV1079" s="432"/>
      <c r="BW1079" s="432"/>
      <c r="BX1079" s="432"/>
      <c r="BY1079" s="432"/>
      <c r="BZ1079" s="432"/>
      <c r="CA1079" s="432"/>
      <c r="CB1079" s="432"/>
      <c r="CC1079" s="432"/>
      <c r="CD1079" s="432"/>
      <c r="CE1079" s="432"/>
      <c r="CF1079" s="432"/>
      <c r="CG1079" s="432"/>
      <c r="CH1079" s="432"/>
      <c r="CI1079" s="432"/>
      <c r="CJ1079" s="432"/>
      <c r="CK1079" s="432"/>
      <c r="CL1079" s="432"/>
      <c r="CM1079" s="432"/>
      <c r="CN1079" s="432"/>
      <c r="CO1079" s="432"/>
      <c r="CP1079" s="432"/>
      <c r="CQ1079" s="432"/>
      <c r="CR1079" s="432"/>
      <c r="CS1079" s="432"/>
      <c r="CT1079" s="432"/>
      <c r="CU1079" s="432"/>
      <c r="CV1079" s="432"/>
      <c r="CW1079" s="432"/>
      <c r="CX1079" s="432"/>
      <c r="CY1079" s="432"/>
      <c r="CZ1079" s="432"/>
      <c r="DA1079" s="432"/>
      <c r="DB1079" s="432"/>
      <c r="DC1079" s="432"/>
      <c r="DD1079" s="432"/>
      <c r="DE1079" s="432"/>
      <c r="DF1079" s="432"/>
      <c r="DG1079" s="432"/>
      <c r="DH1079" s="432"/>
      <c r="DI1079" s="432"/>
      <c r="DJ1079" s="432"/>
      <c r="DK1079" s="432"/>
      <c r="DL1079" s="432"/>
      <c r="DM1079" s="432"/>
      <c r="DN1079" s="432"/>
      <c r="DO1079" s="432"/>
      <c r="DP1079" s="432"/>
      <c r="DQ1079" s="432"/>
      <c r="DR1079" s="432"/>
      <c r="DS1079" s="432"/>
      <c r="DT1079" s="432"/>
      <c r="DU1079" s="432"/>
      <c r="DV1079" s="432"/>
      <c r="DW1079" s="432"/>
      <c r="DX1079" s="432"/>
      <c r="DY1079" s="432"/>
      <c r="DZ1079" s="432"/>
      <c r="EA1079" s="432"/>
      <c r="EB1079" s="432"/>
      <c r="EC1079" s="432"/>
      <c r="ED1079" s="432"/>
      <c r="EE1079" s="432"/>
      <c r="EF1079" s="432"/>
      <c r="EG1079" s="432"/>
      <c r="EH1079" s="432"/>
      <c r="EI1079" s="432"/>
      <c r="EJ1079" s="432"/>
      <c r="EK1079" s="432"/>
      <c r="EL1079" s="432"/>
      <c r="EM1079" s="432"/>
      <c r="EN1079" s="432"/>
      <c r="EO1079" s="432"/>
      <c r="EP1079" s="432"/>
      <c r="EQ1079" s="432"/>
      <c r="ER1079" s="432"/>
      <c r="ES1079" s="432"/>
      <c r="ET1079" s="432"/>
      <c r="EU1079" s="432"/>
      <c r="EV1079" s="432"/>
      <c r="EW1079" s="432"/>
      <c r="EX1079" s="432"/>
      <c r="EY1079" s="432"/>
      <c r="EZ1079" s="432"/>
      <c r="FA1079" s="432"/>
      <c r="FB1079" s="432"/>
      <c r="FC1079" s="432"/>
      <c r="FD1079" s="432"/>
      <c r="FE1079" s="432"/>
      <c r="FF1079" s="432"/>
      <c r="FG1079" s="432"/>
      <c r="FH1079" s="432"/>
      <c r="FI1079" s="432"/>
      <c r="FJ1079" s="432"/>
      <c r="FK1079" s="432"/>
      <c r="FL1079" s="432"/>
      <c r="FM1079" s="432"/>
      <c r="FN1079" s="432"/>
      <c r="FO1079" s="432"/>
      <c r="FP1079" s="432"/>
      <c r="FQ1079" s="432"/>
      <c r="FR1079" s="432"/>
      <c r="FS1079" s="432"/>
      <c r="FT1079" s="432"/>
      <c r="FU1079" s="432"/>
      <c r="FV1079" s="432"/>
      <c r="FW1079" s="432"/>
      <c r="FX1079" s="432"/>
      <c r="FY1079" s="432"/>
      <c r="FZ1079" s="432"/>
      <c r="GA1079" s="432"/>
      <c r="GB1079" s="432"/>
      <c r="GC1079" s="432"/>
      <c r="GD1079" s="432"/>
      <c r="GE1079" s="432"/>
      <c r="GF1079" s="432"/>
      <c r="GG1079" s="432"/>
      <c r="GH1079" s="432"/>
      <c r="GI1079" s="432"/>
      <c r="GJ1079" s="432"/>
      <c r="GK1079" s="432"/>
      <c r="GL1079" s="432"/>
      <c r="GM1079" s="432"/>
      <c r="GN1079" s="432"/>
      <c r="GO1079" s="432"/>
      <c r="GP1079" s="432"/>
      <c r="GQ1079" s="432"/>
      <c r="GR1079" s="432"/>
      <c r="GS1079" s="432"/>
      <c r="GT1079" s="432"/>
      <c r="GU1079" s="432"/>
      <c r="GV1079" s="432"/>
      <c r="GW1079" s="432"/>
      <c r="GX1079" s="432"/>
    </row>
    <row r="1081" spans="12:206" s="4" customFormat="1">
      <c r="L1081" s="37"/>
      <c r="Q1081" s="432"/>
      <c r="R1081" s="432"/>
      <c r="S1081" s="432"/>
      <c r="T1081" s="432"/>
      <c r="U1081" s="432"/>
      <c r="V1081" s="432"/>
      <c r="W1081" s="432"/>
      <c r="X1081" s="432"/>
      <c r="Y1081" s="432"/>
      <c r="Z1081" s="432"/>
      <c r="AA1081" s="432"/>
      <c r="AB1081" s="432"/>
      <c r="AC1081" s="432"/>
      <c r="AD1081" s="432"/>
      <c r="AE1081" s="432"/>
      <c r="AF1081" s="432"/>
      <c r="AG1081" s="432"/>
      <c r="AH1081" s="432"/>
      <c r="AI1081" s="432"/>
      <c r="AJ1081" s="432"/>
      <c r="AK1081" s="432"/>
      <c r="AL1081" s="432"/>
      <c r="AM1081" s="432"/>
      <c r="AN1081" s="432"/>
      <c r="AO1081" s="432"/>
      <c r="AP1081" s="432"/>
      <c r="AQ1081" s="432"/>
      <c r="AR1081" s="432"/>
      <c r="AS1081" s="432"/>
      <c r="AT1081" s="432"/>
      <c r="AU1081" s="432"/>
      <c r="AV1081" s="432"/>
      <c r="AW1081" s="432"/>
      <c r="AX1081" s="432"/>
      <c r="AY1081" s="432"/>
      <c r="AZ1081" s="432"/>
      <c r="BA1081" s="432"/>
      <c r="BB1081" s="432"/>
      <c r="BC1081" s="432"/>
      <c r="BD1081" s="432"/>
      <c r="BE1081" s="432"/>
      <c r="BF1081" s="432"/>
      <c r="BG1081" s="432"/>
      <c r="BH1081" s="432"/>
      <c r="BI1081" s="432"/>
      <c r="BJ1081" s="432"/>
      <c r="BK1081" s="432"/>
      <c r="BL1081" s="432"/>
      <c r="BM1081" s="432"/>
      <c r="BN1081" s="432"/>
      <c r="BO1081" s="432"/>
      <c r="BP1081" s="432"/>
      <c r="BQ1081" s="432"/>
      <c r="BR1081" s="432"/>
      <c r="BS1081" s="432"/>
      <c r="BT1081" s="432"/>
      <c r="BU1081" s="432"/>
      <c r="BV1081" s="432"/>
      <c r="BW1081" s="432"/>
      <c r="BX1081" s="432"/>
      <c r="BY1081" s="432"/>
      <c r="BZ1081" s="432"/>
      <c r="CA1081" s="432"/>
      <c r="CB1081" s="432"/>
      <c r="CC1081" s="432"/>
      <c r="CD1081" s="432"/>
      <c r="CE1081" s="432"/>
      <c r="CF1081" s="432"/>
      <c r="CG1081" s="432"/>
      <c r="CH1081" s="432"/>
      <c r="CI1081" s="432"/>
      <c r="CJ1081" s="432"/>
      <c r="CK1081" s="432"/>
      <c r="CL1081" s="432"/>
      <c r="CM1081" s="432"/>
      <c r="CN1081" s="432"/>
      <c r="CO1081" s="432"/>
      <c r="CP1081" s="432"/>
      <c r="CQ1081" s="432"/>
      <c r="CR1081" s="432"/>
      <c r="CS1081" s="432"/>
      <c r="CT1081" s="432"/>
      <c r="CU1081" s="432"/>
      <c r="CV1081" s="432"/>
      <c r="CW1081" s="432"/>
      <c r="CX1081" s="432"/>
      <c r="CY1081" s="432"/>
      <c r="CZ1081" s="432"/>
      <c r="DA1081" s="432"/>
      <c r="DB1081" s="432"/>
      <c r="DC1081" s="432"/>
      <c r="DD1081" s="432"/>
      <c r="DE1081" s="432"/>
      <c r="DF1081" s="432"/>
      <c r="DG1081" s="432"/>
      <c r="DH1081" s="432"/>
      <c r="DI1081" s="432"/>
      <c r="DJ1081" s="432"/>
      <c r="DK1081" s="432"/>
      <c r="DL1081" s="432"/>
      <c r="DM1081" s="432"/>
      <c r="DN1081" s="432"/>
      <c r="DO1081" s="432"/>
      <c r="DP1081" s="432"/>
      <c r="DQ1081" s="432"/>
      <c r="DR1081" s="432"/>
      <c r="DS1081" s="432"/>
      <c r="DT1081" s="432"/>
      <c r="DU1081" s="432"/>
      <c r="DV1081" s="432"/>
      <c r="DW1081" s="432"/>
      <c r="DX1081" s="432"/>
      <c r="DY1081" s="432"/>
      <c r="DZ1081" s="432"/>
      <c r="EA1081" s="432"/>
      <c r="EB1081" s="432"/>
      <c r="EC1081" s="432"/>
      <c r="ED1081" s="432"/>
      <c r="EE1081" s="432"/>
      <c r="EF1081" s="432"/>
      <c r="EG1081" s="432"/>
      <c r="EH1081" s="432"/>
      <c r="EI1081" s="432"/>
      <c r="EJ1081" s="432"/>
      <c r="EK1081" s="432"/>
      <c r="EL1081" s="432"/>
      <c r="EM1081" s="432"/>
      <c r="EN1081" s="432"/>
      <c r="EO1081" s="432"/>
      <c r="EP1081" s="432"/>
      <c r="EQ1081" s="432"/>
      <c r="ER1081" s="432"/>
      <c r="ES1081" s="432"/>
      <c r="ET1081" s="432"/>
      <c r="EU1081" s="432"/>
      <c r="EV1081" s="432"/>
      <c r="EW1081" s="432"/>
      <c r="EX1081" s="432"/>
      <c r="EY1081" s="432"/>
      <c r="EZ1081" s="432"/>
      <c r="FA1081" s="432"/>
      <c r="FB1081" s="432"/>
      <c r="FC1081" s="432"/>
      <c r="FD1081" s="432"/>
      <c r="FE1081" s="432"/>
      <c r="FF1081" s="432"/>
      <c r="FG1081" s="432"/>
      <c r="FH1081" s="432"/>
      <c r="FI1081" s="432"/>
      <c r="FJ1081" s="432"/>
      <c r="FK1081" s="432"/>
      <c r="FL1081" s="432"/>
      <c r="FM1081" s="432"/>
      <c r="FN1081" s="432"/>
      <c r="FO1081" s="432"/>
      <c r="FP1081" s="432"/>
      <c r="FQ1081" s="432"/>
      <c r="FR1081" s="432"/>
      <c r="FS1081" s="432"/>
      <c r="FT1081" s="432"/>
      <c r="FU1081" s="432"/>
      <c r="FV1081" s="432"/>
      <c r="FW1081" s="432"/>
      <c r="FX1081" s="432"/>
      <c r="FY1081" s="432"/>
      <c r="FZ1081" s="432"/>
      <c r="GA1081" s="432"/>
      <c r="GB1081" s="432"/>
      <c r="GC1081" s="432"/>
      <c r="GD1081" s="432"/>
      <c r="GE1081" s="432"/>
      <c r="GF1081" s="432"/>
      <c r="GG1081" s="432"/>
      <c r="GH1081" s="432"/>
      <c r="GI1081" s="432"/>
      <c r="GJ1081" s="432"/>
      <c r="GK1081" s="432"/>
      <c r="GL1081" s="432"/>
      <c r="GM1081" s="432"/>
      <c r="GN1081" s="432"/>
      <c r="GO1081" s="432"/>
      <c r="GP1081" s="432"/>
      <c r="GQ1081" s="432"/>
      <c r="GR1081" s="432"/>
      <c r="GS1081" s="432"/>
      <c r="GT1081" s="432"/>
      <c r="GU1081" s="432"/>
      <c r="GV1081" s="432"/>
      <c r="GW1081" s="432"/>
      <c r="GX1081" s="432"/>
    </row>
    <row r="1082" spans="12:206" s="4" customFormat="1">
      <c r="L1082" s="37"/>
      <c r="Q1082" s="432"/>
      <c r="R1082" s="432"/>
      <c r="S1082" s="432"/>
      <c r="T1082" s="432"/>
      <c r="U1082" s="432"/>
      <c r="V1082" s="432"/>
      <c r="W1082" s="432"/>
      <c r="X1082" s="432"/>
      <c r="Y1082" s="432"/>
      <c r="Z1082" s="432"/>
      <c r="AA1082" s="432"/>
      <c r="AB1082" s="432"/>
      <c r="AC1082" s="432"/>
      <c r="AD1082" s="432"/>
      <c r="AE1082" s="432"/>
      <c r="AF1082" s="432"/>
      <c r="AG1082" s="432"/>
      <c r="AH1082" s="432"/>
      <c r="AI1082" s="432"/>
      <c r="AJ1082" s="432"/>
      <c r="AK1082" s="432"/>
      <c r="AL1082" s="432"/>
      <c r="AM1082" s="432"/>
      <c r="AN1082" s="432"/>
      <c r="AO1082" s="432"/>
      <c r="AP1082" s="432"/>
      <c r="AQ1082" s="432"/>
      <c r="AR1082" s="432"/>
      <c r="AS1082" s="432"/>
      <c r="AT1082" s="432"/>
      <c r="AU1082" s="432"/>
      <c r="AV1082" s="432"/>
      <c r="AW1082" s="432"/>
      <c r="AX1082" s="432"/>
      <c r="AY1082" s="432"/>
      <c r="AZ1082" s="432"/>
      <c r="BA1082" s="432"/>
      <c r="BB1082" s="432"/>
      <c r="BC1082" s="432"/>
      <c r="BD1082" s="432"/>
      <c r="BE1082" s="432"/>
      <c r="BF1082" s="432"/>
      <c r="BG1082" s="432"/>
      <c r="BH1082" s="432"/>
      <c r="BI1082" s="432"/>
      <c r="BJ1082" s="432"/>
      <c r="BK1082" s="432"/>
      <c r="BL1082" s="432"/>
      <c r="BM1082" s="432"/>
      <c r="BN1082" s="432"/>
      <c r="BO1082" s="432"/>
      <c r="BP1082" s="432"/>
      <c r="BQ1082" s="432"/>
      <c r="BR1082" s="432"/>
      <c r="BS1082" s="432"/>
      <c r="BT1082" s="432"/>
      <c r="BU1082" s="432"/>
      <c r="BV1082" s="432"/>
      <c r="BW1082" s="432"/>
      <c r="BX1082" s="432"/>
      <c r="BY1082" s="432"/>
      <c r="BZ1082" s="432"/>
      <c r="CA1082" s="432"/>
      <c r="CB1082" s="432"/>
      <c r="CC1082" s="432"/>
      <c r="CD1082" s="432"/>
      <c r="CE1082" s="432"/>
      <c r="CF1082" s="432"/>
      <c r="CG1082" s="432"/>
      <c r="CH1082" s="432"/>
      <c r="CI1082" s="432"/>
      <c r="CJ1082" s="432"/>
      <c r="CK1082" s="432"/>
      <c r="CL1082" s="432"/>
      <c r="CM1082" s="432"/>
      <c r="CN1082" s="432"/>
      <c r="CO1082" s="432"/>
      <c r="CP1082" s="432"/>
      <c r="CQ1082" s="432"/>
      <c r="CR1082" s="432"/>
      <c r="CS1082" s="432"/>
      <c r="CT1082" s="432"/>
      <c r="CU1082" s="432"/>
      <c r="CV1082" s="432"/>
      <c r="CW1082" s="432"/>
      <c r="CX1082" s="432"/>
      <c r="CY1082" s="432"/>
      <c r="CZ1082" s="432"/>
      <c r="DA1082" s="432"/>
      <c r="DB1082" s="432"/>
      <c r="DC1082" s="432"/>
      <c r="DD1082" s="432"/>
      <c r="DE1082" s="432"/>
      <c r="DF1082" s="432"/>
      <c r="DG1082" s="432"/>
      <c r="DH1082" s="432"/>
      <c r="DI1082" s="432"/>
      <c r="DJ1082" s="432"/>
      <c r="DK1082" s="432"/>
      <c r="DL1082" s="432"/>
      <c r="DM1082" s="432"/>
      <c r="DN1082" s="432"/>
      <c r="DO1082" s="432"/>
      <c r="DP1082" s="432"/>
      <c r="DQ1082" s="432"/>
      <c r="DR1082" s="432"/>
      <c r="DS1082" s="432"/>
      <c r="DT1082" s="432"/>
      <c r="DU1082" s="432"/>
      <c r="DV1082" s="432"/>
      <c r="DW1082" s="432"/>
      <c r="DX1082" s="432"/>
      <c r="DY1082" s="432"/>
      <c r="DZ1082" s="432"/>
      <c r="EA1082" s="432"/>
      <c r="EB1082" s="432"/>
      <c r="EC1082" s="432"/>
      <c r="ED1082" s="432"/>
      <c r="EE1082" s="432"/>
      <c r="EF1082" s="432"/>
      <c r="EG1082" s="432"/>
      <c r="EH1082" s="432"/>
      <c r="EI1082" s="432"/>
      <c r="EJ1082" s="432"/>
      <c r="EK1082" s="432"/>
      <c r="EL1082" s="432"/>
      <c r="EM1082" s="432"/>
      <c r="EN1082" s="432"/>
      <c r="EO1082" s="432"/>
      <c r="EP1082" s="432"/>
      <c r="EQ1082" s="432"/>
      <c r="ER1082" s="432"/>
      <c r="ES1082" s="432"/>
      <c r="ET1082" s="432"/>
      <c r="EU1082" s="432"/>
      <c r="EV1082" s="432"/>
      <c r="EW1082" s="432"/>
      <c r="EX1082" s="432"/>
      <c r="EY1082" s="432"/>
      <c r="EZ1082" s="432"/>
      <c r="FA1082" s="432"/>
      <c r="FB1082" s="432"/>
      <c r="FC1082" s="432"/>
      <c r="FD1082" s="432"/>
      <c r="FE1082" s="432"/>
      <c r="FF1082" s="432"/>
      <c r="FG1082" s="432"/>
      <c r="FH1082" s="432"/>
      <c r="FI1082" s="432"/>
      <c r="FJ1082" s="432"/>
      <c r="FK1082" s="432"/>
      <c r="FL1082" s="432"/>
      <c r="FM1082" s="432"/>
      <c r="FN1082" s="432"/>
      <c r="FO1082" s="432"/>
      <c r="FP1082" s="432"/>
      <c r="FQ1082" s="432"/>
      <c r="FR1082" s="432"/>
      <c r="FS1082" s="432"/>
      <c r="FT1082" s="432"/>
      <c r="FU1082" s="432"/>
      <c r="FV1082" s="432"/>
      <c r="FW1082" s="432"/>
      <c r="FX1082" s="432"/>
      <c r="FY1082" s="432"/>
      <c r="FZ1082" s="432"/>
      <c r="GA1082" s="432"/>
      <c r="GB1082" s="432"/>
      <c r="GC1082" s="432"/>
      <c r="GD1082" s="432"/>
      <c r="GE1082" s="432"/>
      <c r="GF1082" s="432"/>
      <c r="GG1082" s="432"/>
      <c r="GH1082" s="432"/>
      <c r="GI1082" s="432"/>
      <c r="GJ1082" s="432"/>
      <c r="GK1082" s="432"/>
      <c r="GL1082" s="432"/>
      <c r="GM1082" s="432"/>
      <c r="GN1082" s="432"/>
      <c r="GO1082" s="432"/>
      <c r="GP1082" s="432"/>
      <c r="GQ1082" s="432"/>
      <c r="GR1082" s="432"/>
      <c r="GS1082" s="432"/>
      <c r="GT1082" s="432"/>
      <c r="GU1082" s="432"/>
      <c r="GV1082" s="432"/>
      <c r="GW1082" s="432"/>
      <c r="GX1082" s="432"/>
    </row>
    <row r="1083" spans="12:206" s="4" customFormat="1">
      <c r="L1083" s="37"/>
      <c r="Q1083" s="432"/>
      <c r="R1083" s="432"/>
      <c r="S1083" s="432"/>
      <c r="T1083" s="432"/>
      <c r="U1083" s="432"/>
      <c r="V1083" s="432"/>
      <c r="W1083" s="432"/>
      <c r="X1083" s="432"/>
      <c r="Y1083" s="432"/>
      <c r="Z1083" s="432"/>
      <c r="AA1083" s="432"/>
      <c r="AB1083" s="432"/>
      <c r="AC1083" s="432"/>
      <c r="AD1083" s="432"/>
      <c r="AE1083" s="432"/>
      <c r="AF1083" s="432"/>
      <c r="AG1083" s="432"/>
      <c r="AH1083" s="432"/>
      <c r="AI1083" s="432"/>
      <c r="AJ1083" s="432"/>
      <c r="AK1083" s="432"/>
      <c r="AL1083" s="432"/>
      <c r="AM1083" s="432"/>
      <c r="AN1083" s="432"/>
      <c r="AO1083" s="432"/>
      <c r="AP1083" s="432"/>
      <c r="AQ1083" s="432"/>
      <c r="AR1083" s="432"/>
      <c r="AS1083" s="432"/>
      <c r="AT1083" s="432"/>
      <c r="AU1083" s="432"/>
      <c r="AV1083" s="432"/>
      <c r="AW1083" s="432"/>
      <c r="AX1083" s="432"/>
      <c r="AY1083" s="432"/>
      <c r="AZ1083" s="432"/>
      <c r="BA1083" s="432"/>
      <c r="BB1083" s="432"/>
      <c r="BC1083" s="432"/>
      <c r="BD1083" s="432"/>
      <c r="BE1083" s="432"/>
      <c r="BF1083" s="432"/>
      <c r="BG1083" s="432"/>
      <c r="BH1083" s="432"/>
      <c r="BI1083" s="432"/>
      <c r="BJ1083" s="432"/>
      <c r="BK1083" s="432"/>
      <c r="BL1083" s="432"/>
      <c r="BM1083" s="432"/>
      <c r="BN1083" s="432"/>
      <c r="BO1083" s="432"/>
      <c r="BP1083" s="432"/>
      <c r="BQ1083" s="432"/>
      <c r="BR1083" s="432"/>
      <c r="BS1083" s="432"/>
      <c r="BT1083" s="432"/>
      <c r="BU1083" s="432"/>
      <c r="BV1083" s="432"/>
      <c r="BW1083" s="432"/>
      <c r="BX1083" s="432"/>
      <c r="BY1083" s="432"/>
      <c r="BZ1083" s="432"/>
      <c r="CA1083" s="432"/>
      <c r="CB1083" s="432"/>
      <c r="CC1083" s="432"/>
      <c r="CD1083" s="432"/>
      <c r="CE1083" s="432"/>
      <c r="CF1083" s="432"/>
      <c r="CG1083" s="432"/>
      <c r="CH1083" s="432"/>
      <c r="CI1083" s="432"/>
      <c r="CJ1083" s="432"/>
      <c r="CK1083" s="432"/>
      <c r="CL1083" s="432"/>
      <c r="CM1083" s="432"/>
      <c r="CN1083" s="432"/>
      <c r="CO1083" s="432"/>
      <c r="CP1083" s="432"/>
      <c r="CQ1083" s="432"/>
      <c r="CR1083" s="432"/>
      <c r="CS1083" s="432"/>
      <c r="CT1083" s="432"/>
      <c r="CU1083" s="432"/>
      <c r="CV1083" s="432"/>
      <c r="CW1083" s="432"/>
      <c r="CX1083" s="432"/>
      <c r="CY1083" s="432"/>
      <c r="CZ1083" s="432"/>
      <c r="DA1083" s="432"/>
      <c r="DB1083" s="432"/>
      <c r="DC1083" s="432"/>
      <c r="DD1083" s="432"/>
      <c r="DE1083" s="432"/>
      <c r="DF1083" s="432"/>
      <c r="DG1083" s="432"/>
      <c r="DH1083" s="432"/>
      <c r="DI1083" s="432"/>
      <c r="DJ1083" s="432"/>
      <c r="DK1083" s="432"/>
      <c r="DL1083" s="432"/>
      <c r="DM1083" s="432"/>
      <c r="DN1083" s="432"/>
      <c r="DO1083" s="432"/>
      <c r="DP1083" s="432"/>
      <c r="DQ1083" s="432"/>
      <c r="DR1083" s="432"/>
      <c r="DS1083" s="432"/>
      <c r="DT1083" s="432"/>
      <c r="DU1083" s="432"/>
      <c r="DV1083" s="432"/>
      <c r="DW1083" s="432"/>
      <c r="DX1083" s="432"/>
      <c r="DY1083" s="432"/>
      <c r="DZ1083" s="432"/>
      <c r="EA1083" s="432"/>
      <c r="EB1083" s="432"/>
      <c r="EC1083" s="432"/>
      <c r="ED1083" s="432"/>
      <c r="EE1083" s="432"/>
      <c r="EF1083" s="432"/>
      <c r="EG1083" s="432"/>
      <c r="EH1083" s="432"/>
      <c r="EI1083" s="432"/>
      <c r="EJ1083" s="432"/>
      <c r="EK1083" s="432"/>
      <c r="EL1083" s="432"/>
      <c r="EM1083" s="432"/>
      <c r="EN1083" s="432"/>
      <c r="EO1083" s="432"/>
      <c r="EP1083" s="432"/>
      <c r="EQ1083" s="432"/>
      <c r="ER1083" s="432"/>
      <c r="ES1083" s="432"/>
      <c r="ET1083" s="432"/>
      <c r="EU1083" s="432"/>
      <c r="EV1083" s="432"/>
      <c r="EW1083" s="432"/>
      <c r="EX1083" s="432"/>
      <c r="EY1083" s="432"/>
      <c r="EZ1083" s="432"/>
      <c r="FA1083" s="432"/>
      <c r="FB1083" s="432"/>
      <c r="FC1083" s="432"/>
      <c r="FD1083" s="432"/>
      <c r="FE1083" s="432"/>
      <c r="FF1083" s="432"/>
      <c r="FG1083" s="432"/>
      <c r="FH1083" s="432"/>
      <c r="FI1083" s="432"/>
      <c r="FJ1083" s="432"/>
      <c r="FK1083" s="432"/>
      <c r="FL1083" s="432"/>
      <c r="FM1083" s="432"/>
      <c r="FN1083" s="432"/>
      <c r="FO1083" s="432"/>
      <c r="FP1083" s="432"/>
      <c r="FQ1083" s="432"/>
      <c r="FR1083" s="432"/>
      <c r="FS1083" s="432"/>
      <c r="FT1083" s="432"/>
      <c r="FU1083" s="432"/>
      <c r="FV1083" s="432"/>
      <c r="FW1083" s="432"/>
      <c r="FX1083" s="432"/>
      <c r="FY1083" s="432"/>
      <c r="FZ1083" s="432"/>
      <c r="GA1083" s="432"/>
      <c r="GB1083" s="432"/>
      <c r="GC1083" s="432"/>
      <c r="GD1083" s="432"/>
      <c r="GE1083" s="432"/>
      <c r="GF1083" s="432"/>
      <c r="GG1083" s="432"/>
      <c r="GH1083" s="432"/>
      <c r="GI1083" s="432"/>
      <c r="GJ1083" s="432"/>
      <c r="GK1083" s="432"/>
      <c r="GL1083" s="432"/>
      <c r="GM1083" s="432"/>
      <c r="GN1083" s="432"/>
      <c r="GO1083" s="432"/>
      <c r="GP1083" s="432"/>
      <c r="GQ1083" s="432"/>
      <c r="GR1083" s="432"/>
      <c r="GS1083" s="432"/>
      <c r="GT1083" s="432"/>
      <c r="GU1083" s="432"/>
      <c r="GV1083" s="432"/>
      <c r="GW1083" s="432"/>
      <c r="GX1083" s="432"/>
    </row>
    <row r="1085" spans="12:206" s="4" customFormat="1">
      <c r="L1085" s="37"/>
      <c r="Q1085" s="432"/>
      <c r="R1085" s="432"/>
      <c r="S1085" s="432"/>
      <c r="T1085" s="432"/>
      <c r="U1085" s="432"/>
      <c r="V1085" s="432"/>
      <c r="W1085" s="432"/>
      <c r="X1085" s="432"/>
      <c r="Y1085" s="432"/>
      <c r="Z1085" s="432"/>
      <c r="AA1085" s="432"/>
      <c r="AB1085" s="432"/>
      <c r="AC1085" s="432"/>
      <c r="AD1085" s="432"/>
      <c r="AE1085" s="432"/>
      <c r="AF1085" s="432"/>
      <c r="AG1085" s="432"/>
      <c r="AH1085" s="432"/>
      <c r="AI1085" s="432"/>
      <c r="AJ1085" s="432"/>
      <c r="AK1085" s="432"/>
      <c r="AL1085" s="432"/>
      <c r="AM1085" s="432"/>
      <c r="AN1085" s="432"/>
      <c r="AO1085" s="432"/>
      <c r="AP1085" s="432"/>
      <c r="AQ1085" s="432"/>
      <c r="AR1085" s="432"/>
      <c r="AS1085" s="432"/>
      <c r="AT1085" s="432"/>
      <c r="AU1085" s="432"/>
      <c r="AV1085" s="432"/>
      <c r="AW1085" s="432"/>
      <c r="AX1085" s="432"/>
      <c r="AY1085" s="432"/>
      <c r="AZ1085" s="432"/>
      <c r="BA1085" s="432"/>
      <c r="BB1085" s="432"/>
      <c r="BC1085" s="432"/>
      <c r="BD1085" s="432"/>
      <c r="BE1085" s="432"/>
      <c r="BF1085" s="432"/>
      <c r="BG1085" s="432"/>
      <c r="BH1085" s="432"/>
      <c r="BI1085" s="432"/>
      <c r="BJ1085" s="432"/>
      <c r="BK1085" s="432"/>
      <c r="BL1085" s="432"/>
      <c r="BM1085" s="432"/>
      <c r="BN1085" s="432"/>
      <c r="BO1085" s="432"/>
      <c r="BP1085" s="432"/>
      <c r="BQ1085" s="432"/>
      <c r="BR1085" s="432"/>
      <c r="BS1085" s="432"/>
      <c r="BT1085" s="432"/>
      <c r="BU1085" s="432"/>
      <c r="BV1085" s="432"/>
      <c r="BW1085" s="432"/>
      <c r="BX1085" s="432"/>
      <c r="BY1085" s="432"/>
      <c r="BZ1085" s="432"/>
      <c r="CA1085" s="432"/>
      <c r="CB1085" s="432"/>
      <c r="CC1085" s="432"/>
      <c r="CD1085" s="432"/>
      <c r="CE1085" s="432"/>
      <c r="CF1085" s="432"/>
      <c r="CG1085" s="432"/>
      <c r="CH1085" s="432"/>
      <c r="CI1085" s="432"/>
      <c r="CJ1085" s="432"/>
      <c r="CK1085" s="432"/>
      <c r="CL1085" s="432"/>
      <c r="CM1085" s="432"/>
      <c r="CN1085" s="432"/>
      <c r="CO1085" s="432"/>
      <c r="CP1085" s="432"/>
      <c r="CQ1085" s="432"/>
      <c r="CR1085" s="432"/>
      <c r="CS1085" s="432"/>
      <c r="CT1085" s="432"/>
      <c r="CU1085" s="432"/>
      <c r="CV1085" s="432"/>
      <c r="CW1085" s="432"/>
      <c r="CX1085" s="432"/>
      <c r="CY1085" s="432"/>
      <c r="CZ1085" s="432"/>
      <c r="DA1085" s="432"/>
      <c r="DB1085" s="432"/>
      <c r="DC1085" s="432"/>
      <c r="DD1085" s="432"/>
      <c r="DE1085" s="432"/>
      <c r="DF1085" s="432"/>
      <c r="DG1085" s="432"/>
      <c r="DH1085" s="432"/>
      <c r="DI1085" s="432"/>
      <c r="DJ1085" s="432"/>
      <c r="DK1085" s="432"/>
      <c r="DL1085" s="432"/>
      <c r="DM1085" s="432"/>
      <c r="DN1085" s="432"/>
      <c r="DO1085" s="432"/>
      <c r="DP1085" s="432"/>
      <c r="DQ1085" s="432"/>
      <c r="DR1085" s="432"/>
      <c r="DS1085" s="432"/>
      <c r="DT1085" s="432"/>
      <c r="DU1085" s="432"/>
      <c r="DV1085" s="432"/>
      <c r="DW1085" s="432"/>
      <c r="DX1085" s="432"/>
      <c r="DY1085" s="432"/>
      <c r="DZ1085" s="432"/>
      <c r="EA1085" s="432"/>
      <c r="EB1085" s="432"/>
      <c r="EC1085" s="432"/>
      <c r="ED1085" s="432"/>
      <c r="EE1085" s="432"/>
      <c r="EF1085" s="432"/>
      <c r="EG1085" s="432"/>
      <c r="EH1085" s="432"/>
      <c r="EI1085" s="432"/>
      <c r="EJ1085" s="432"/>
      <c r="EK1085" s="432"/>
      <c r="EL1085" s="432"/>
      <c r="EM1085" s="432"/>
      <c r="EN1085" s="432"/>
      <c r="EO1085" s="432"/>
      <c r="EP1085" s="432"/>
      <c r="EQ1085" s="432"/>
      <c r="ER1085" s="432"/>
      <c r="ES1085" s="432"/>
      <c r="ET1085" s="432"/>
      <c r="EU1085" s="432"/>
      <c r="EV1085" s="432"/>
      <c r="EW1085" s="432"/>
      <c r="EX1085" s="432"/>
      <c r="EY1085" s="432"/>
      <c r="EZ1085" s="432"/>
      <c r="FA1085" s="432"/>
      <c r="FB1085" s="432"/>
      <c r="FC1085" s="432"/>
      <c r="FD1085" s="432"/>
      <c r="FE1085" s="432"/>
      <c r="FF1085" s="432"/>
      <c r="FG1085" s="432"/>
      <c r="FH1085" s="432"/>
      <c r="FI1085" s="432"/>
      <c r="FJ1085" s="432"/>
      <c r="FK1085" s="432"/>
      <c r="FL1085" s="432"/>
      <c r="FM1085" s="432"/>
      <c r="FN1085" s="432"/>
      <c r="FO1085" s="432"/>
      <c r="FP1085" s="432"/>
      <c r="FQ1085" s="432"/>
      <c r="FR1085" s="432"/>
      <c r="FS1085" s="432"/>
      <c r="FT1085" s="432"/>
      <c r="FU1085" s="432"/>
      <c r="FV1085" s="432"/>
      <c r="FW1085" s="432"/>
      <c r="FX1085" s="432"/>
      <c r="FY1085" s="432"/>
      <c r="FZ1085" s="432"/>
      <c r="GA1085" s="432"/>
      <c r="GB1085" s="432"/>
      <c r="GC1085" s="432"/>
      <c r="GD1085" s="432"/>
      <c r="GE1085" s="432"/>
      <c r="GF1085" s="432"/>
      <c r="GG1085" s="432"/>
      <c r="GH1085" s="432"/>
      <c r="GI1085" s="432"/>
      <c r="GJ1085" s="432"/>
      <c r="GK1085" s="432"/>
      <c r="GL1085" s="432"/>
      <c r="GM1085" s="432"/>
      <c r="GN1085" s="432"/>
      <c r="GO1085" s="432"/>
      <c r="GP1085" s="432"/>
      <c r="GQ1085" s="432"/>
      <c r="GR1085" s="432"/>
      <c r="GS1085" s="432"/>
      <c r="GT1085" s="432"/>
      <c r="GU1085" s="432"/>
      <c r="GV1085" s="432"/>
      <c r="GW1085" s="432"/>
      <c r="GX1085" s="432"/>
    </row>
    <row r="1087" spans="12:206" s="4" customFormat="1">
      <c r="L1087" s="37"/>
      <c r="Q1087" s="432"/>
      <c r="R1087" s="432"/>
      <c r="S1087" s="432"/>
      <c r="T1087" s="432"/>
      <c r="U1087" s="432"/>
      <c r="V1087" s="432"/>
      <c r="W1087" s="432"/>
      <c r="X1087" s="432"/>
      <c r="Y1087" s="432"/>
      <c r="Z1087" s="432"/>
      <c r="AA1087" s="432"/>
      <c r="AB1087" s="432"/>
      <c r="AC1087" s="432"/>
      <c r="AD1087" s="432"/>
      <c r="AE1087" s="432"/>
      <c r="AF1087" s="432"/>
      <c r="AG1087" s="432"/>
      <c r="AH1087" s="432"/>
      <c r="AI1087" s="432"/>
      <c r="AJ1087" s="432"/>
      <c r="AK1087" s="432"/>
      <c r="AL1087" s="432"/>
      <c r="AM1087" s="432"/>
      <c r="AN1087" s="432"/>
      <c r="AO1087" s="432"/>
      <c r="AP1087" s="432"/>
      <c r="AQ1087" s="432"/>
      <c r="AR1087" s="432"/>
      <c r="AS1087" s="432"/>
      <c r="AT1087" s="432"/>
      <c r="AU1087" s="432"/>
      <c r="AV1087" s="432"/>
      <c r="AW1087" s="432"/>
      <c r="AX1087" s="432"/>
      <c r="AY1087" s="432"/>
      <c r="AZ1087" s="432"/>
      <c r="BA1087" s="432"/>
      <c r="BB1087" s="432"/>
      <c r="BC1087" s="432"/>
      <c r="BD1087" s="432"/>
      <c r="BE1087" s="432"/>
      <c r="BF1087" s="432"/>
      <c r="BG1087" s="432"/>
      <c r="BH1087" s="432"/>
      <c r="BI1087" s="432"/>
      <c r="BJ1087" s="432"/>
      <c r="BK1087" s="432"/>
      <c r="BL1087" s="432"/>
      <c r="BM1087" s="432"/>
      <c r="BN1087" s="432"/>
      <c r="BO1087" s="432"/>
      <c r="BP1087" s="432"/>
      <c r="BQ1087" s="432"/>
      <c r="BR1087" s="432"/>
      <c r="BS1087" s="432"/>
      <c r="BT1087" s="432"/>
      <c r="BU1087" s="432"/>
      <c r="BV1087" s="432"/>
      <c r="BW1087" s="432"/>
      <c r="BX1087" s="432"/>
      <c r="BY1087" s="432"/>
      <c r="BZ1087" s="432"/>
      <c r="CA1087" s="432"/>
      <c r="CB1087" s="432"/>
      <c r="CC1087" s="432"/>
      <c r="CD1087" s="432"/>
      <c r="CE1087" s="432"/>
      <c r="CF1087" s="432"/>
      <c r="CG1087" s="432"/>
      <c r="CH1087" s="432"/>
      <c r="CI1087" s="432"/>
      <c r="CJ1087" s="432"/>
      <c r="CK1087" s="432"/>
      <c r="CL1087" s="432"/>
      <c r="CM1087" s="432"/>
      <c r="CN1087" s="432"/>
      <c r="CO1087" s="432"/>
      <c r="CP1087" s="432"/>
      <c r="CQ1087" s="432"/>
      <c r="CR1087" s="432"/>
      <c r="CS1087" s="432"/>
      <c r="CT1087" s="432"/>
      <c r="CU1087" s="432"/>
      <c r="CV1087" s="432"/>
      <c r="CW1087" s="432"/>
      <c r="CX1087" s="432"/>
      <c r="CY1087" s="432"/>
      <c r="CZ1087" s="432"/>
      <c r="DA1087" s="432"/>
      <c r="DB1087" s="432"/>
      <c r="DC1087" s="432"/>
      <c r="DD1087" s="432"/>
      <c r="DE1087" s="432"/>
      <c r="DF1087" s="432"/>
      <c r="DG1087" s="432"/>
      <c r="DH1087" s="432"/>
      <c r="DI1087" s="432"/>
      <c r="DJ1087" s="432"/>
      <c r="DK1087" s="432"/>
      <c r="DL1087" s="432"/>
      <c r="DM1087" s="432"/>
      <c r="DN1087" s="432"/>
      <c r="DO1087" s="432"/>
      <c r="DP1087" s="432"/>
      <c r="DQ1087" s="432"/>
      <c r="DR1087" s="432"/>
      <c r="DS1087" s="432"/>
      <c r="DT1087" s="432"/>
      <c r="DU1087" s="432"/>
      <c r="DV1087" s="432"/>
      <c r="DW1087" s="432"/>
      <c r="DX1087" s="432"/>
      <c r="DY1087" s="432"/>
      <c r="DZ1087" s="432"/>
      <c r="EA1087" s="432"/>
      <c r="EB1087" s="432"/>
      <c r="EC1087" s="432"/>
      <c r="ED1087" s="432"/>
      <c r="EE1087" s="432"/>
      <c r="EF1087" s="432"/>
      <c r="EG1087" s="432"/>
      <c r="EH1087" s="432"/>
      <c r="EI1087" s="432"/>
      <c r="EJ1087" s="432"/>
      <c r="EK1087" s="432"/>
      <c r="EL1087" s="432"/>
      <c r="EM1087" s="432"/>
      <c r="EN1087" s="432"/>
      <c r="EO1087" s="432"/>
      <c r="EP1087" s="432"/>
      <c r="EQ1087" s="432"/>
      <c r="ER1087" s="432"/>
      <c r="ES1087" s="432"/>
      <c r="ET1087" s="432"/>
      <c r="EU1087" s="432"/>
      <c r="EV1087" s="432"/>
      <c r="EW1087" s="432"/>
      <c r="EX1087" s="432"/>
      <c r="EY1087" s="432"/>
      <c r="EZ1087" s="432"/>
      <c r="FA1087" s="432"/>
      <c r="FB1087" s="432"/>
      <c r="FC1087" s="432"/>
      <c r="FD1087" s="432"/>
      <c r="FE1087" s="432"/>
      <c r="FF1087" s="432"/>
      <c r="FG1087" s="432"/>
      <c r="FH1087" s="432"/>
      <c r="FI1087" s="432"/>
      <c r="FJ1087" s="432"/>
      <c r="FK1087" s="432"/>
      <c r="FL1087" s="432"/>
      <c r="FM1087" s="432"/>
      <c r="FN1087" s="432"/>
      <c r="FO1087" s="432"/>
      <c r="FP1087" s="432"/>
      <c r="FQ1087" s="432"/>
      <c r="FR1087" s="432"/>
      <c r="FS1087" s="432"/>
      <c r="FT1087" s="432"/>
      <c r="FU1087" s="432"/>
      <c r="FV1087" s="432"/>
      <c r="FW1087" s="432"/>
      <c r="FX1087" s="432"/>
      <c r="FY1087" s="432"/>
      <c r="FZ1087" s="432"/>
      <c r="GA1087" s="432"/>
      <c r="GB1087" s="432"/>
      <c r="GC1087" s="432"/>
      <c r="GD1087" s="432"/>
      <c r="GE1087" s="432"/>
      <c r="GF1087" s="432"/>
      <c r="GG1087" s="432"/>
      <c r="GH1087" s="432"/>
      <c r="GI1087" s="432"/>
      <c r="GJ1087" s="432"/>
      <c r="GK1087" s="432"/>
      <c r="GL1087" s="432"/>
      <c r="GM1087" s="432"/>
      <c r="GN1087" s="432"/>
      <c r="GO1087" s="432"/>
      <c r="GP1087" s="432"/>
      <c r="GQ1087" s="432"/>
      <c r="GR1087" s="432"/>
      <c r="GS1087" s="432"/>
      <c r="GT1087" s="432"/>
      <c r="GU1087" s="432"/>
      <c r="GV1087" s="432"/>
      <c r="GW1087" s="432"/>
      <c r="GX1087" s="432"/>
    </row>
    <row r="1089" spans="12:206" s="4" customFormat="1">
      <c r="L1089" s="37"/>
      <c r="Q1089" s="432"/>
      <c r="R1089" s="432"/>
      <c r="S1089" s="432"/>
      <c r="T1089" s="432"/>
      <c r="U1089" s="432"/>
      <c r="V1089" s="432"/>
      <c r="W1089" s="432"/>
      <c r="X1089" s="432"/>
      <c r="Y1089" s="432"/>
      <c r="Z1089" s="432"/>
      <c r="AA1089" s="432"/>
      <c r="AB1089" s="432"/>
      <c r="AC1089" s="432"/>
      <c r="AD1089" s="432"/>
      <c r="AE1089" s="432"/>
      <c r="AF1089" s="432"/>
      <c r="AG1089" s="432"/>
      <c r="AH1089" s="432"/>
      <c r="AI1089" s="432"/>
      <c r="AJ1089" s="432"/>
      <c r="AK1089" s="432"/>
      <c r="AL1089" s="432"/>
      <c r="AM1089" s="432"/>
      <c r="AN1089" s="432"/>
      <c r="AO1089" s="432"/>
      <c r="AP1089" s="432"/>
      <c r="AQ1089" s="432"/>
      <c r="AR1089" s="432"/>
      <c r="AS1089" s="432"/>
      <c r="AT1089" s="432"/>
      <c r="AU1089" s="432"/>
      <c r="AV1089" s="432"/>
      <c r="AW1089" s="432"/>
      <c r="AX1089" s="432"/>
      <c r="AY1089" s="432"/>
      <c r="AZ1089" s="432"/>
      <c r="BA1089" s="432"/>
      <c r="BB1089" s="432"/>
      <c r="BC1089" s="432"/>
      <c r="BD1089" s="432"/>
      <c r="BE1089" s="432"/>
      <c r="BF1089" s="432"/>
      <c r="BG1089" s="432"/>
      <c r="BH1089" s="432"/>
      <c r="BI1089" s="432"/>
      <c r="BJ1089" s="432"/>
      <c r="BK1089" s="432"/>
      <c r="BL1089" s="432"/>
      <c r="BM1089" s="432"/>
      <c r="BN1089" s="432"/>
      <c r="BO1089" s="432"/>
      <c r="BP1089" s="432"/>
      <c r="BQ1089" s="432"/>
      <c r="BR1089" s="432"/>
      <c r="BS1089" s="432"/>
      <c r="BT1089" s="432"/>
      <c r="BU1089" s="432"/>
      <c r="BV1089" s="432"/>
      <c r="BW1089" s="432"/>
      <c r="BX1089" s="432"/>
      <c r="BY1089" s="432"/>
      <c r="BZ1089" s="432"/>
      <c r="CA1089" s="432"/>
      <c r="CB1089" s="432"/>
      <c r="CC1089" s="432"/>
      <c r="CD1089" s="432"/>
      <c r="CE1089" s="432"/>
      <c r="CF1089" s="432"/>
      <c r="CG1089" s="432"/>
      <c r="CH1089" s="432"/>
      <c r="CI1089" s="432"/>
      <c r="CJ1089" s="432"/>
      <c r="CK1089" s="432"/>
      <c r="CL1089" s="432"/>
      <c r="CM1089" s="432"/>
      <c r="CN1089" s="432"/>
      <c r="CO1089" s="432"/>
      <c r="CP1089" s="432"/>
      <c r="CQ1089" s="432"/>
      <c r="CR1089" s="432"/>
      <c r="CS1089" s="432"/>
      <c r="CT1089" s="432"/>
      <c r="CU1089" s="432"/>
      <c r="CV1089" s="432"/>
      <c r="CW1089" s="432"/>
      <c r="CX1089" s="432"/>
      <c r="CY1089" s="432"/>
      <c r="CZ1089" s="432"/>
      <c r="DA1089" s="432"/>
      <c r="DB1089" s="432"/>
      <c r="DC1089" s="432"/>
      <c r="DD1089" s="432"/>
      <c r="DE1089" s="432"/>
      <c r="DF1089" s="432"/>
      <c r="DG1089" s="432"/>
      <c r="DH1089" s="432"/>
      <c r="DI1089" s="432"/>
      <c r="DJ1089" s="432"/>
      <c r="DK1089" s="432"/>
      <c r="DL1089" s="432"/>
      <c r="DM1089" s="432"/>
      <c r="DN1089" s="432"/>
      <c r="DO1089" s="432"/>
      <c r="DP1089" s="432"/>
      <c r="DQ1089" s="432"/>
      <c r="DR1089" s="432"/>
      <c r="DS1089" s="432"/>
      <c r="DT1089" s="432"/>
      <c r="DU1089" s="432"/>
      <c r="DV1089" s="432"/>
      <c r="DW1089" s="432"/>
      <c r="DX1089" s="432"/>
      <c r="DY1089" s="432"/>
      <c r="DZ1089" s="432"/>
      <c r="EA1089" s="432"/>
      <c r="EB1089" s="432"/>
      <c r="EC1089" s="432"/>
      <c r="ED1089" s="432"/>
      <c r="EE1089" s="432"/>
      <c r="EF1089" s="432"/>
      <c r="EG1089" s="432"/>
      <c r="EH1089" s="432"/>
      <c r="EI1089" s="432"/>
      <c r="EJ1089" s="432"/>
      <c r="EK1089" s="432"/>
      <c r="EL1089" s="432"/>
      <c r="EM1089" s="432"/>
      <c r="EN1089" s="432"/>
      <c r="EO1089" s="432"/>
      <c r="EP1089" s="432"/>
      <c r="EQ1089" s="432"/>
      <c r="ER1089" s="432"/>
      <c r="ES1089" s="432"/>
      <c r="ET1089" s="432"/>
      <c r="EU1089" s="432"/>
      <c r="EV1089" s="432"/>
      <c r="EW1089" s="432"/>
      <c r="EX1089" s="432"/>
      <c r="EY1089" s="432"/>
      <c r="EZ1089" s="432"/>
      <c r="FA1089" s="432"/>
      <c r="FB1089" s="432"/>
      <c r="FC1089" s="432"/>
      <c r="FD1089" s="432"/>
      <c r="FE1089" s="432"/>
      <c r="FF1089" s="432"/>
      <c r="FG1089" s="432"/>
      <c r="FH1089" s="432"/>
      <c r="FI1089" s="432"/>
      <c r="FJ1089" s="432"/>
      <c r="FK1089" s="432"/>
      <c r="FL1089" s="432"/>
      <c r="FM1089" s="432"/>
      <c r="FN1089" s="432"/>
      <c r="FO1089" s="432"/>
      <c r="FP1089" s="432"/>
      <c r="FQ1089" s="432"/>
      <c r="FR1089" s="432"/>
      <c r="FS1089" s="432"/>
      <c r="FT1089" s="432"/>
      <c r="FU1089" s="432"/>
      <c r="FV1089" s="432"/>
      <c r="FW1089" s="432"/>
      <c r="FX1089" s="432"/>
      <c r="FY1089" s="432"/>
      <c r="FZ1089" s="432"/>
      <c r="GA1089" s="432"/>
      <c r="GB1089" s="432"/>
      <c r="GC1089" s="432"/>
      <c r="GD1089" s="432"/>
      <c r="GE1089" s="432"/>
      <c r="GF1089" s="432"/>
      <c r="GG1089" s="432"/>
      <c r="GH1089" s="432"/>
      <c r="GI1089" s="432"/>
      <c r="GJ1089" s="432"/>
      <c r="GK1089" s="432"/>
      <c r="GL1089" s="432"/>
      <c r="GM1089" s="432"/>
      <c r="GN1089" s="432"/>
      <c r="GO1089" s="432"/>
      <c r="GP1089" s="432"/>
      <c r="GQ1089" s="432"/>
      <c r="GR1089" s="432"/>
      <c r="GS1089" s="432"/>
      <c r="GT1089" s="432"/>
      <c r="GU1089" s="432"/>
      <c r="GV1089" s="432"/>
      <c r="GW1089" s="432"/>
      <c r="GX1089" s="432"/>
    </row>
    <row r="1091" spans="12:206" s="4" customFormat="1">
      <c r="L1091" s="37"/>
      <c r="Q1091" s="432"/>
      <c r="R1091" s="432"/>
      <c r="S1091" s="432"/>
      <c r="T1091" s="432"/>
      <c r="U1091" s="432"/>
      <c r="V1091" s="432"/>
      <c r="W1091" s="432"/>
      <c r="X1091" s="432"/>
      <c r="Y1091" s="432"/>
      <c r="Z1091" s="432"/>
      <c r="AA1091" s="432"/>
      <c r="AB1091" s="432"/>
      <c r="AC1091" s="432"/>
      <c r="AD1091" s="432"/>
      <c r="AE1091" s="432"/>
      <c r="AF1091" s="432"/>
      <c r="AG1091" s="432"/>
      <c r="AH1091" s="432"/>
      <c r="AI1091" s="432"/>
      <c r="AJ1091" s="432"/>
      <c r="AK1091" s="432"/>
      <c r="AL1091" s="432"/>
      <c r="AM1091" s="432"/>
      <c r="AN1091" s="432"/>
      <c r="AO1091" s="432"/>
      <c r="AP1091" s="432"/>
      <c r="AQ1091" s="432"/>
      <c r="AR1091" s="432"/>
      <c r="AS1091" s="432"/>
      <c r="AT1091" s="432"/>
      <c r="AU1091" s="432"/>
      <c r="AV1091" s="432"/>
      <c r="AW1091" s="432"/>
      <c r="AX1091" s="432"/>
      <c r="AY1091" s="432"/>
      <c r="AZ1091" s="432"/>
      <c r="BA1091" s="432"/>
      <c r="BB1091" s="432"/>
      <c r="BC1091" s="432"/>
      <c r="BD1091" s="432"/>
      <c r="BE1091" s="432"/>
      <c r="BF1091" s="432"/>
      <c r="BG1091" s="432"/>
      <c r="BH1091" s="432"/>
      <c r="BI1091" s="432"/>
      <c r="BJ1091" s="432"/>
      <c r="BK1091" s="432"/>
      <c r="BL1091" s="432"/>
      <c r="BM1091" s="432"/>
      <c r="BN1091" s="432"/>
      <c r="BO1091" s="432"/>
      <c r="BP1091" s="432"/>
      <c r="BQ1091" s="432"/>
      <c r="BR1091" s="432"/>
      <c r="BS1091" s="432"/>
      <c r="BT1091" s="432"/>
      <c r="BU1091" s="432"/>
      <c r="BV1091" s="432"/>
      <c r="BW1091" s="432"/>
      <c r="BX1091" s="432"/>
      <c r="BY1091" s="432"/>
      <c r="BZ1091" s="432"/>
      <c r="CA1091" s="432"/>
      <c r="CB1091" s="432"/>
      <c r="CC1091" s="432"/>
      <c r="CD1091" s="432"/>
      <c r="CE1091" s="432"/>
      <c r="CF1091" s="432"/>
      <c r="CG1091" s="432"/>
      <c r="CH1091" s="432"/>
      <c r="CI1091" s="432"/>
      <c r="CJ1091" s="432"/>
      <c r="CK1091" s="432"/>
      <c r="CL1091" s="432"/>
      <c r="CM1091" s="432"/>
      <c r="CN1091" s="432"/>
      <c r="CO1091" s="432"/>
      <c r="CP1091" s="432"/>
      <c r="CQ1091" s="432"/>
      <c r="CR1091" s="432"/>
      <c r="CS1091" s="432"/>
      <c r="CT1091" s="432"/>
      <c r="CU1091" s="432"/>
      <c r="CV1091" s="432"/>
      <c r="CW1091" s="432"/>
      <c r="CX1091" s="432"/>
      <c r="CY1091" s="432"/>
      <c r="CZ1091" s="432"/>
      <c r="DA1091" s="432"/>
      <c r="DB1091" s="432"/>
      <c r="DC1091" s="432"/>
      <c r="DD1091" s="432"/>
      <c r="DE1091" s="432"/>
      <c r="DF1091" s="432"/>
      <c r="DG1091" s="432"/>
      <c r="DH1091" s="432"/>
      <c r="DI1091" s="432"/>
      <c r="DJ1091" s="432"/>
      <c r="DK1091" s="432"/>
      <c r="DL1091" s="432"/>
      <c r="DM1091" s="432"/>
      <c r="DN1091" s="432"/>
      <c r="DO1091" s="432"/>
      <c r="DP1091" s="432"/>
      <c r="DQ1091" s="432"/>
      <c r="DR1091" s="432"/>
      <c r="DS1091" s="432"/>
      <c r="DT1091" s="432"/>
      <c r="DU1091" s="432"/>
      <c r="DV1091" s="432"/>
      <c r="DW1091" s="432"/>
      <c r="DX1091" s="432"/>
      <c r="DY1091" s="432"/>
      <c r="DZ1091" s="432"/>
      <c r="EA1091" s="432"/>
      <c r="EB1091" s="432"/>
      <c r="EC1091" s="432"/>
      <c r="ED1091" s="432"/>
      <c r="EE1091" s="432"/>
      <c r="EF1091" s="432"/>
      <c r="EG1091" s="432"/>
      <c r="EH1091" s="432"/>
      <c r="EI1091" s="432"/>
      <c r="EJ1091" s="432"/>
      <c r="EK1091" s="432"/>
      <c r="EL1091" s="432"/>
      <c r="EM1091" s="432"/>
      <c r="EN1091" s="432"/>
      <c r="EO1091" s="432"/>
      <c r="EP1091" s="432"/>
      <c r="EQ1091" s="432"/>
      <c r="ER1091" s="432"/>
      <c r="ES1091" s="432"/>
      <c r="ET1091" s="432"/>
      <c r="EU1091" s="432"/>
      <c r="EV1091" s="432"/>
      <c r="EW1091" s="432"/>
      <c r="EX1091" s="432"/>
      <c r="EY1091" s="432"/>
      <c r="EZ1091" s="432"/>
      <c r="FA1091" s="432"/>
      <c r="FB1091" s="432"/>
      <c r="FC1091" s="432"/>
      <c r="FD1091" s="432"/>
      <c r="FE1091" s="432"/>
      <c r="FF1091" s="432"/>
      <c r="FG1091" s="432"/>
      <c r="FH1091" s="432"/>
      <c r="FI1091" s="432"/>
      <c r="FJ1091" s="432"/>
      <c r="FK1091" s="432"/>
      <c r="FL1091" s="432"/>
      <c r="FM1091" s="432"/>
      <c r="FN1091" s="432"/>
      <c r="FO1091" s="432"/>
      <c r="FP1091" s="432"/>
      <c r="FQ1091" s="432"/>
      <c r="FR1091" s="432"/>
      <c r="FS1091" s="432"/>
      <c r="FT1091" s="432"/>
      <c r="FU1091" s="432"/>
      <c r="FV1091" s="432"/>
      <c r="FW1091" s="432"/>
      <c r="FX1091" s="432"/>
      <c r="FY1091" s="432"/>
      <c r="FZ1091" s="432"/>
      <c r="GA1091" s="432"/>
      <c r="GB1091" s="432"/>
      <c r="GC1091" s="432"/>
      <c r="GD1091" s="432"/>
      <c r="GE1091" s="432"/>
      <c r="GF1091" s="432"/>
      <c r="GG1091" s="432"/>
      <c r="GH1091" s="432"/>
      <c r="GI1091" s="432"/>
      <c r="GJ1091" s="432"/>
      <c r="GK1091" s="432"/>
      <c r="GL1091" s="432"/>
      <c r="GM1091" s="432"/>
      <c r="GN1091" s="432"/>
      <c r="GO1091" s="432"/>
      <c r="GP1091" s="432"/>
      <c r="GQ1091" s="432"/>
      <c r="GR1091" s="432"/>
      <c r="GS1091" s="432"/>
      <c r="GT1091" s="432"/>
      <c r="GU1091" s="432"/>
      <c r="GV1091" s="432"/>
      <c r="GW1091" s="432"/>
      <c r="GX1091" s="432"/>
    </row>
    <row r="1093" spans="12:206" s="4" customFormat="1">
      <c r="L1093" s="37"/>
      <c r="Q1093" s="432"/>
      <c r="R1093" s="432"/>
      <c r="S1093" s="432"/>
      <c r="T1093" s="432"/>
      <c r="U1093" s="432"/>
      <c r="V1093" s="432"/>
      <c r="W1093" s="432"/>
      <c r="X1093" s="432"/>
      <c r="Y1093" s="432"/>
      <c r="Z1093" s="432"/>
      <c r="AA1093" s="432"/>
      <c r="AB1093" s="432"/>
      <c r="AC1093" s="432"/>
      <c r="AD1093" s="432"/>
      <c r="AE1093" s="432"/>
      <c r="AF1093" s="432"/>
      <c r="AG1093" s="432"/>
      <c r="AH1093" s="432"/>
      <c r="AI1093" s="432"/>
      <c r="AJ1093" s="432"/>
      <c r="AK1093" s="432"/>
      <c r="AL1093" s="432"/>
      <c r="AM1093" s="432"/>
      <c r="AN1093" s="432"/>
      <c r="AO1093" s="432"/>
      <c r="AP1093" s="432"/>
      <c r="AQ1093" s="432"/>
      <c r="AR1093" s="432"/>
      <c r="AS1093" s="432"/>
      <c r="AT1093" s="432"/>
      <c r="AU1093" s="432"/>
      <c r="AV1093" s="432"/>
      <c r="AW1093" s="432"/>
      <c r="AX1093" s="432"/>
      <c r="AY1093" s="432"/>
      <c r="AZ1093" s="432"/>
      <c r="BA1093" s="432"/>
      <c r="BB1093" s="432"/>
      <c r="BC1093" s="432"/>
      <c r="BD1093" s="432"/>
      <c r="BE1093" s="432"/>
      <c r="BF1093" s="432"/>
      <c r="BG1093" s="432"/>
      <c r="BH1093" s="432"/>
      <c r="BI1093" s="432"/>
      <c r="BJ1093" s="432"/>
      <c r="BK1093" s="432"/>
      <c r="BL1093" s="432"/>
      <c r="BM1093" s="432"/>
      <c r="BN1093" s="432"/>
      <c r="BO1093" s="432"/>
      <c r="BP1093" s="432"/>
      <c r="BQ1093" s="432"/>
      <c r="BR1093" s="432"/>
      <c r="BS1093" s="432"/>
      <c r="BT1093" s="432"/>
      <c r="BU1093" s="432"/>
      <c r="BV1093" s="432"/>
      <c r="BW1093" s="432"/>
      <c r="BX1093" s="432"/>
      <c r="BY1093" s="432"/>
      <c r="BZ1093" s="432"/>
      <c r="CA1093" s="432"/>
      <c r="CB1093" s="432"/>
      <c r="CC1093" s="432"/>
      <c r="CD1093" s="432"/>
      <c r="CE1093" s="432"/>
      <c r="CF1093" s="432"/>
      <c r="CG1093" s="432"/>
      <c r="CH1093" s="432"/>
      <c r="CI1093" s="432"/>
      <c r="CJ1093" s="432"/>
      <c r="CK1093" s="432"/>
      <c r="CL1093" s="432"/>
      <c r="CM1093" s="432"/>
      <c r="CN1093" s="432"/>
      <c r="CO1093" s="432"/>
      <c r="CP1093" s="432"/>
      <c r="CQ1093" s="432"/>
      <c r="CR1093" s="432"/>
      <c r="CS1093" s="432"/>
      <c r="CT1093" s="432"/>
      <c r="CU1093" s="432"/>
      <c r="CV1093" s="432"/>
      <c r="CW1093" s="432"/>
      <c r="CX1093" s="432"/>
      <c r="CY1093" s="432"/>
      <c r="CZ1093" s="432"/>
      <c r="DA1093" s="432"/>
      <c r="DB1093" s="432"/>
      <c r="DC1093" s="432"/>
      <c r="DD1093" s="432"/>
      <c r="DE1093" s="432"/>
      <c r="DF1093" s="432"/>
      <c r="DG1093" s="432"/>
      <c r="DH1093" s="432"/>
      <c r="DI1093" s="432"/>
      <c r="DJ1093" s="432"/>
      <c r="DK1093" s="432"/>
      <c r="DL1093" s="432"/>
      <c r="DM1093" s="432"/>
      <c r="DN1093" s="432"/>
      <c r="DO1093" s="432"/>
      <c r="DP1093" s="432"/>
      <c r="DQ1093" s="432"/>
      <c r="DR1093" s="432"/>
      <c r="DS1093" s="432"/>
      <c r="DT1093" s="432"/>
      <c r="DU1093" s="432"/>
      <c r="DV1093" s="432"/>
      <c r="DW1093" s="432"/>
      <c r="DX1093" s="432"/>
      <c r="DY1093" s="432"/>
      <c r="DZ1093" s="432"/>
      <c r="EA1093" s="432"/>
      <c r="EB1093" s="432"/>
      <c r="EC1093" s="432"/>
      <c r="ED1093" s="432"/>
      <c r="EE1093" s="432"/>
      <c r="EF1093" s="432"/>
      <c r="EG1093" s="432"/>
      <c r="EH1093" s="432"/>
      <c r="EI1093" s="432"/>
      <c r="EJ1093" s="432"/>
      <c r="EK1093" s="432"/>
      <c r="EL1093" s="432"/>
      <c r="EM1093" s="432"/>
      <c r="EN1093" s="432"/>
      <c r="EO1093" s="432"/>
      <c r="EP1093" s="432"/>
      <c r="EQ1093" s="432"/>
      <c r="ER1093" s="432"/>
      <c r="ES1093" s="432"/>
      <c r="ET1093" s="432"/>
      <c r="EU1093" s="432"/>
      <c r="EV1093" s="432"/>
      <c r="EW1093" s="432"/>
      <c r="EX1093" s="432"/>
      <c r="EY1093" s="432"/>
      <c r="EZ1093" s="432"/>
      <c r="FA1093" s="432"/>
      <c r="FB1093" s="432"/>
      <c r="FC1093" s="432"/>
      <c r="FD1093" s="432"/>
      <c r="FE1093" s="432"/>
      <c r="FF1093" s="432"/>
      <c r="FG1093" s="432"/>
      <c r="FH1093" s="432"/>
      <c r="FI1093" s="432"/>
      <c r="FJ1093" s="432"/>
      <c r="FK1093" s="432"/>
      <c r="FL1093" s="432"/>
      <c r="FM1093" s="432"/>
      <c r="FN1093" s="432"/>
      <c r="FO1093" s="432"/>
      <c r="FP1093" s="432"/>
      <c r="FQ1093" s="432"/>
      <c r="FR1093" s="432"/>
      <c r="FS1093" s="432"/>
      <c r="FT1093" s="432"/>
      <c r="FU1093" s="432"/>
      <c r="FV1093" s="432"/>
      <c r="FW1093" s="432"/>
      <c r="FX1093" s="432"/>
      <c r="FY1093" s="432"/>
      <c r="FZ1093" s="432"/>
      <c r="GA1093" s="432"/>
      <c r="GB1093" s="432"/>
      <c r="GC1093" s="432"/>
      <c r="GD1093" s="432"/>
      <c r="GE1093" s="432"/>
      <c r="GF1093" s="432"/>
      <c r="GG1093" s="432"/>
      <c r="GH1093" s="432"/>
      <c r="GI1093" s="432"/>
      <c r="GJ1093" s="432"/>
      <c r="GK1093" s="432"/>
      <c r="GL1093" s="432"/>
      <c r="GM1093" s="432"/>
      <c r="GN1093" s="432"/>
      <c r="GO1093" s="432"/>
      <c r="GP1093" s="432"/>
      <c r="GQ1093" s="432"/>
      <c r="GR1093" s="432"/>
      <c r="GS1093" s="432"/>
      <c r="GT1093" s="432"/>
      <c r="GU1093" s="432"/>
      <c r="GV1093" s="432"/>
      <c r="GW1093" s="432"/>
      <c r="GX1093" s="432"/>
    </row>
    <row r="1095" spans="12:206" s="4" customFormat="1">
      <c r="L1095" s="37"/>
      <c r="Q1095" s="432"/>
      <c r="R1095" s="432"/>
      <c r="S1095" s="432"/>
      <c r="T1095" s="432"/>
      <c r="U1095" s="432"/>
      <c r="V1095" s="432"/>
      <c r="W1095" s="432"/>
      <c r="X1095" s="432"/>
      <c r="Y1095" s="432"/>
      <c r="Z1095" s="432"/>
      <c r="AA1095" s="432"/>
      <c r="AB1095" s="432"/>
      <c r="AC1095" s="432"/>
      <c r="AD1095" s="432"/>
      <c r="AE1095" s="432"/>
      <c r="AF1095" s="432"/>
      <c r="AG1095" s="432"/>
      <c r="AH1095" s="432"/>
      <c r="AI1095" s="432"/>
      <c r="AJ1095" s="432"/>
      <c r="AK1095" s="432"/>
      <c r="AL1095" s="432"/>
      <c r="AM1095" s="432"/>
      <c r="AN1095" s="432"/>
      <c r="AO1095" s="432"/>
      <c r="AP1095" s="432"/>
      <c r="AQ1095" s="432"/>
      <c r="AR1095" s="432"/>
      <c r="AS1095" s="432"/>
      <c r="AT1095" s="432"/>
      <c r="AU1095" s="432"/>
      <c r="AV1095" s="432"/>
      <c r="AW1095" s="432"/>
      <c r="AX1095" s="432"/>
      <c r="AY1095" s="432"/>
      <c r="AZ1095" s="432"/>
      <c r="BA1095" s="432"/>
      <c r="BB1095" s="432"/>
      <c r="BC1095" s="432"/>
      <c r="BD1095" s="432"/>
      <c r="BE1095" s="432"/>
      <c r="BF1095" s="432"/>
      <c r="BG1095" s="432"/>
      <c r="BH1095" s="432"/>
      <c r="BI1095" s="432"/>
      <c r="BJ1095" s="432"/>
      <c r="BK1095" s="432"/>
      <c r="BL1095" s="432"/>
      <c r="BM1095" s="432"/>
      <c r="BN1095" s="432"/>
      <c r="BO1095" s="432"/>
      <c r="BP1095" s="432"/>
      <c r="BQ1095" s="432"/>
      <c r="BR1095" s="432"/>
      <c r="BS1095" s="432"/>
      <c r="BT1095" s="432"/>
      <c r="BU1095" s="432"/>
      <c r="BV1095" s="432"/>
      <c r="BW1095" s="432"/>
      <c r="BX1095" s="432"/>
      <c r="BY1095" s="432"/>
      <c r="BZ1095" s="432"/>
      <c r="CA1095" s="432"/>
      <c r="CB1095" s="432"/>
      <c r="CC1095" s="432"/>
      <c r="CD1095" s="432"/>
      <c r="CE1095" s="432"/>
      <c r="CF1095" s="432"/>
      <c r="CG1095" s="432"/>
      <c r="CH1095" s="432"/>
      <c r="CI1095" s="432"/>
      <c r="CJ1095" s="432"/>
      <c r="CK1095" s="432"/>
      <c r="CL1095" s="432"/>
      <c r="CM1095" s="432"/>
      <c r="CN1095" s="432"/>
      <c r="CO1095" s="432"/>
      <c r="CP1095" s="432"/>
      <c r="CQ1095" s="432"/>
      <c r="CR1095" s="432"/>
      <c r="CS1095" s="432"/>
      <c r="CT1095" s="432"/>
      <c r="CU1095" s="432"/>
      <c r="CV1095" s="432"/>
      <c r="CW1095" s="432"/>
      <c r="CX1095" s="432"/>
      <c r="CY1095" s="432"/>
      <c r="CZ1095" s="432"/>
      <c r="DA1095" s="432"/>
      <c r="DB1095" s="432"/>
      <c r="DC1095" s="432"/>
      <c r="DD1095" s="432"/>
      <c r="DE1095" s="432"/>
      <c r="DF1095" s="432"/>
      <c r="DG1095" s="432"/>
      <c r="DH1095" s="432"/>
      <c r="DI1095" s="432"/>
      <c r="DJ1095" s="432"/>
      <c r="DK1095" s="432"/>
      <c r="DL1095" s="432"/>
      <c r="DM1095" s="432"/>
      <c r="DN1095" s="432"/>
      <c r="DO1095" s="432"/>
      <c r="DP1095" s="432"/>
      <c r="DQ1095" s="432"/>
      <c r="DR1095" s="432"/>
      <c r="DS1095" s="432"/>
      <c r="DT1095" s="432"/>
      <c r="DU1095" s="432"/>
      <c r="DV1095" s="432"/>
      <c r="DW1095" s="432"/>
      <c r="DX1095" s="432"/>
      <c r="DY1095" s="432"/>
      <c r="DZ1095" s="432"/>
      <c r="EA1095" s="432"/>
      <c r="EB1095" s="432"/>
      <c r="EC1095" s="432"/>
      <c r="ED1095" s="432"/>
      <c r="EE1095" s="432"/>
      <c r="EF1095" s="432"/>
      <c r="EG1095" s="432"/>
      <c r="EH1095" s="432"/>
      <c r="EI1095" s="432"/>
      <c r="EJ1095" s="432"/>
      <c r="EK1095" s="432"/>
      <c r="EL1095" s="432"/>
      <c r="EM1095" s="432"/>
      <c r="EN1095" s="432"/>
      <c r="EO1095" s="432"/>
      <c r="EP1095" s="432"/>
      <c r="EQ1095" s="432"/>
      <c r="ER1095" s="432"/>
      <c r="ES1095" s="432"/>
      <c r="ET1095" s="432"/>
      <c r="EU1095" s="432"/>
      <c r="EV1095" s="432"/>
      <c r="EW1095" s="432"/>
      <c r="EX1095" s="432"/>
      <c r="EY1095" s="432"/>
      <c r="EZ1095" s="432"/>
      <c r="FA1095" s="432"/>
      <c r="FB1095" s="432"/>
      <c r="FC1095" s="432"/>
      <c r="FD1095" s="432"/>
      <c r="FE1095" s="432"/>
      <c r="FF1095" s="432"/>
      <c r="FG1095" s="432"/>
      <c r="FH1095" s="432"/>
      <c r="FI1095" s="432"/>
      <c r="FJ1095" s="432"/>
      <c r="FK1095" s="432"/>
      <c r="FL1095" s="432"/>
      <c r="FM1095" s="432"/>
      <c r="FN1095" s="432"/>
      <c r="FO1095" s="432"/>
      <c r="FP1095" s="432"/>
      <c r="FQ1095" s="432"/>
      <c r="FR1095" s="432"/>
      <c r="FS1095" s="432"/>
      <c r="FT1095" s="432"/>
      <c r="FU1095" s="432"/>
      <c r="FV1095" s="432"/>
      <c r="FW1095" s="432"/>
      <c r="FX1095" s="432"/>
      <c r="FY1095" s="432"/>
      <c r="FZ1095" s="432"/>
      <c r="GA1095" s="432"/>
      <c r="GB1095" s="432"/>
      <c r="GC1095" s="432"/>
      <c r="GD1095" s="432"/>
      <c r="GE1095" s="432"/>
      <c r="GF1095" s="432"/>
      <c r="GG1095" s="432"/>
      <c r="GH1095" s="432"/>
      <c r="GI1095" s="432"/>
      <c r="GJ1095" s="432"/>
      <c r="GK1095" s="432"/>
      <c r="GL1095" s="432"/>
      <c r="GM1095" s="432"/>
      <c r="GN1095" s="432"/>
      <c r="GO1095" s="432"/>
      <c r="GP1095" s="432"/>
      <c r="GQ1095" s="432"/>
      <c r="GR1095" s="432"/>
      <c r="GS1095" s="432"/>
      <c r="GT1095" s="432"/>
      <c r="GU1095" s="432"/>
      <c r="GV1095" s="432"/>
      <c r="GW1095" s="432"/>
      <c r="GX1095" s="432"/>
    </row>
    <row r="1097" spans="12:206" s="4" customFormat="1">
      <c r="L1097" s="37"/>
      <c r="Q1097" s="432"/>
      <c r="R1097" s="432"/>
      <c r="S1097" s="432"/>
      <c r="T1097" s="432"/>
      <c r="U1097" s="432"/>
      <c r="V1097" s="432"/>
      <c r="W1097" s="432"/>
      <c r="X1097" s="432"/>
      <c r="Y1097" s="432"/>
      <c r="Z1097" s="432"/>
      <c r="AA1097" s="432"/>
      <c r="AB1097" s="432"/>
      <c r="AC1097" s="432"/>
      <c r="AD1097" s="432"/>
      <c r="AE1097" s="432"/>
      <c r="AF1097" s="432"/>
      <c r="AG1097" s="432"/>
      <c r="AH1097" s="432"/>
      <c r="AI1097" s="432"/>
      <c r="AJ1097" s="432"/>
      <c r="AK1097" s="432"/>
      <c r="AL1097" s="432"/>
      <c r="AM1097" s="432"/>
      <c r="AN1097" s="432"/>
      <c r="AO1097" s="432"/>
      <c r="AP1097" s="432"/>
      <c r="AQ1097" s="432"/>
      <c r="AR1097" s="432"/>
      <c r="AS1097" s="432"/>
      <c r="AT1097" s="432"/>
      <c r="AU1097" s="432"/>
      <c r="AV1097" s="432"/>
      <c r="AW1097" s="432"/>
      <c r="AX1097" s="432"/>
      <c r="AY1097" s="432"/>
      <c r="AZ1097" s="432"/>
      <c r="BA1097" s="432"/>
      <c r="BB1097" s="432"/>
      <c r="BC1097" s="432"/>
      <c r="BD1097" s="432"/>
      <c r="BE1097" s="432"/>
      <c r="BF1097" s="432"/>
      <c r="BG1097" s="432"/>
      <c r="BH1097" s="432"/>
      <c r="BI1097" s="432"/>
      <c r="BJ1097" s="432"/>
      <c r="BK1097" s="432"/>
      <c r="BL1097" s="432"/>
      <c r="BM1097" s="432"/>
      <c r="BN1097" s="432"/>
      <c r="BO1097" s="432"/>
      <c r="BP1097" s="432"/>
      <c r="BQ1097" s="432"/>
      <c r="BR1097" s="432"/>
      <c r="BS1097" s="432"/>
      <c r="BT1097" s="432"/>
      <c r="BU1097" s="432"/>
      <c r="BV1097" s="432"/>
      <c r="BW1097" s="432"/>
      <c r="BX1097" s="432"/>
      <c r="BY1097" s="432"/>
      <c r="BZ1097" s="432"/>
      <c r="CA1097" s="432"/>
      <c r="CB1097" s="432"/>
      <c r="CC1097" s="432"/>
      <c r="CD1097" s="432"/>
      <c r="CE1097" s="432"/>
      <c r="CF1097" s="432"/>
      <c r="CG1097" s="432"/>
      <c r="CH1097" s="432"/>
      <c r="CI1097" s="432"/>
      <c r="CJ1097" s="432"/>
      <c r="CK1097" s="432"/>
      <c r="CL1097" s="432"/>
      <c r="CM1097" s="432"/>
      <c r="CN1097" s="432"/>
      <c r="CO1097" s="432"/>
      <c r="CP1097" s="432"/>
      <c r="CQ1097" s="432"/>
      <c r="CR1097" s="432"/>
      <c r="CS1097" s="432"/>
      <c r="CT1097" s="432"/>
      <c r="CU1097" s="432"/>
      <c r="CV1097" s="432"/>
      <c r="CW1097" s="432"/>
      <c r="CX1097" s="432"/>
      <c r="CY1097" s="432"/>
      <c r="CZ1097" s="432"/>
      <c r="DA1097" s="432"/>
      <c r="DB1097" s="432"/>
      <c r="DC1097" s="432"/>
      <c r="DD1097" s="432"/>
      <c r="DE1097" s="432"/>
      <c r="DF1097" s="432"/>
      <c r="DG1097" s="432"/>
      <c r="DH1097" s="432"/>
      <c r="DI1097" s="432"/>
      <c r="DJ1097" s="432"/>
      <c r="DK1097" s="432"/>
      <c r="DL1097" s="432"/>
      <c r="DM1097" s="432"/>
      <c r="DN1097" s="432"/>
      <c r="DO1097" s="432"/>
      <c r="DP1097" s="432"/>
      <c r="DQ1097" s="432"/>
      <c r="DR1097" s="432"/>
      <c r="DS1097" s="432"/>
      <c r="DT1097" s="432"/>
      <c r="DU1097" s="432"/>
      <c r="DV1097" s="432"/>
      <c r="DW1097" s="432"/>
      <c r="DX1097" s="432"/>
      <c r="DY1097" s="432"/>
      <c r="DZ1097" s="432"/>
      <c r="EA1097" s="432"/>
      <c r="EB1097" s="432"/>
      <c r="EC1097" s="432"/>
      <c r="ED1097" s="432"/>
      <c r="EE1097" s="432"/>
      <c r="EF1097" s="432"/>
      <c r="EG1097" s="432"/>
      <c r="EH1097" s="432"/>
      <c r="EI1097" s="432"/>
      <c r="EJ1097" s="432"/>
      <c r="EK1097" s="432"/>
      <c r="EL1097" s="432"/>
      <c r="EM1097" s="432"/>
      <c r="EN1097" s="432"/>
      <c r="EO1097" s="432"/>
      <c r="EP1097" s="432"/>
      <c r="EQ1097" s="432"/>
      <c r="ER1097" s="432"/>
      <c r="ES1097" s="432"/>
      <c r="ET1097" s="432"/>
      <c r="EU1097" s="432"/>
      <c r="EV1097" s="432"/>
      <c r="EW1097" s="432"/>
      <c r="EX1097" s="432"/>
      <c r="EY1097" s="432"/>
      <c r="EZ1097" s="432"/>
      <c r="FA1097" s="432"/>
      <c r="FB1097" s="432"/>
      <c r="FC1097" s="432"/>
      <c r="FD1097" s="432"/>
      <c r="FE1097" s="432"/>
      <c r="FF1097" s="432"/>
      <c r="FG1097" s="432"/>
      <c r="FH1097" s="432"/>
      <c r="FI1097" s="432"/>
      <c r="FJ1097" s="432"/>
      <c r="FK1097" s="432"/>
      <c r="FL1097" s="432"/>
      <c r="FM1097" s="432"/>
      <c r="FN1097" s="432"/>
      <c r="FO1097" s="432"/>
      <c r="FP1097" s="432"/>
      <c r="FQ1097" s="432"/>
      <c r="FR1097" s="432"/>
      <c r="FS1097" s="432"/>
      <c r="FT1097" s="432"/>
      <c r="FU1097" s="432"/>
      <c r="FV1097" s="432"/>
      <c r="FW1097" s="432"/>
      <c r="FX1097" s="432"/>
      <c r="FY1097" s="432"/>
      <c r="FZ1097" s="432"/>
      <c r="GA1097" s="432"/>
      <c r="GB1097" s="432"/>
      <c r="GC1097" s="432"/>
      <c r="GD1097" s="432"/>
      <c r="GE1097" s="432"/>
      <c r="GF1097" s="432"/>
      <c r="GG1097" s="432"/>
      <c r="GH1097" s="432"/>
      <c r="GI1097" s="432"/>
      <c r="GJ1097" s="432"/>
      <c r="GK1097" s="432"/>
      <c r="GL1097" s="432"/>
      <c r="GM1097" s="432"/>
      <c r="GN1097" s="432"/>
      <c r="GO1097" s="432"/>
      <c r="GP1097" s="432"/>
      <c r="GQ1097" s="432"/>
      <c r="GR1097" s="432"/>
      <c r="GS1097" s="432"/>
      <c r="GT1097" s="432"/>
      <c r="GU1097" s="432"/>
      <c r="GV1097" s="432"/>
      <c r="GW1097" s="432"/>
      <c r="GX1097" s="432"/>
    </row>
    <row r="1099" spans="12:206" s="4" customFormat="1">
      <c r="L1099" s="37"/>
      <c r="Q1099" s="432"/>
      <c r="R1099" s="432"/>
      <c r="S1099" s="432"/>
      <c r="T1099" s="432"/>
      <c r="U1099" s="432"/>
      <c r="V1099" s="432"/>
      <c r="W1099" s="432"/>
      <c r="X1099" s="432"/>
      <c r="Y1099" s="432"/>
      <c r="Z1099" s="432"/>
      <c r="AA1099" s="432"/>
      <c r="AB1099" s="432"/>
      <c r="AC1099" s="432"/>
      <c r="AD1099" s="432"/>
      <c r="AE1099" s="432"/>
      <c r="AF1099" s="432"/>
      <c r="AG1099" s="432"/>
      <c r="AH1099" s="432"/>
      <c r="AI1099" s="432"/>
      <c r="AJ1099" s="432"/>
      <c r="AK1099" s="432"/>
      <c r="AL1099" s="432"/>
      <c r="AM1099" s="432"/>
      <c r="AN1099" s="432"/>
      <c r="AO1099" s="432"/>
      <c r="AP1099" s="432"/>
      <c r="AQ1099" s="432"/>
      <c r="AR1099" s="432"/>
      <c r="AS1099" s="432"/>
      <c r="AT1099" s="432"/>
      <c r="AU1099" s="432"/>
      <c r="AV1099" s="432"/>
      <c r="AW1099" s="432"/>
      <c r="AX1099" s="432"/>
      <c r="AY1099" s="432"/>
      <c r="AZ1099" s="432"/>
      <c r="BA1099" s="432"/>
      <c r="BB1099" s="432"/>
      <c r="BC1099" s="432"/>
      <c r="BD1099" s="432"/>
      <c r="BE1099" s="432"/>
      <c r="BF1099" s="432"/>
      <c r="BG1099" s="432"/>
      <c r="BH1099" s="432"/>
      <c r="BI1099" s="432"/>
      <c r="BJ1099" s="432"/>
      <c r="BK1099" s="432"/>
      <c r="BL1099" s="432"/>
      <c r="BM1099" s="432"/>
      <c r="BN1099" s="432"/>
      <c r="BO1099" s="432"/>
      <c r="BP1099" s="432"/>
      <c r="BQ1099" s="432"/>
      <c r="BR1099" s="432"/>
      <c r="BS1099" s="432"/>
      <c r="BT1099" s="432"/>
      <c r="BU1099" s="432"/>
      <c r="BV1099" s="432"/>
      <c r="BW1099" s="432"/>
      <c r="BX1099" s="432"/>
      <c r="BY1099" s="432"/>
      <c r="BZ1099" s="432"/>
      <c r="CA1099" s="432"/>
      <c r="CB1099" s="432"/>
      <c r="CC1099" s="432"/>
      <c r="CD1099" s="432"/>
      <c r="CE1099" s="432"/>
      <c r="CF1099" s="432"/>
      <c r="CG1099" s="432"/>
      <c r="CH1099" s="432"/>
      <c r="CI1099" s="432"/>
      <c r="CJ1099" s="432"/>
      <c r="CK1099" s="432"/>
      <c r="CL1099" s="432"/>
      <c r="CM1099" s="432"/>
      <c r="CN1099" s="432"/>
      <c r="CO1099" s="432"/>
      <c r="CP1099" s="432"/>
      <c r="CQ1099" s="432"/>
      <c r="CR1099" s="432"/>
      <c r="CS1099" s="432"/>
      <c r="CT1099" s="432"/>
      <c r="CU1099" s="432"/>
      <c r="CV1099" s="432"/>
      <c r="CW1099" s="432"/>
      <c r="CX1099" s="432"/>
      <c r="CY1099" s="432"/>
      <c r="CZ1099" s="432"/>
      <c r="DA1099" s="432"/>
      <c r="DB1099" s="432"/>
      <c r="DC1099" s="432"/>
      <c r="DD1099" s="432"/>
      <c r="DE1099" s="432"/>
      <c r="DF1099" s="432"/>
      <c r="DG1099" s="432"/>
      <c r="DH1099" s="432"/>
      <c r="DI1099" s="432"/>
      <c r="DJ1099" s="432"/>
      <c r="DK1099" s="432"/>
      <c r="DL1099" s="432"/>
      <c r="DM1099" s="432"/>
      <c r="DN1099" s="432"/>
      <c r="DO1099" s="432"/>
      <c r="DP1099" s="432"/>
      <c r="DQ1099" s="432"/>
      <c r="DR1099" s="432"/>
      <c r="DS1099" s="432"/>
      <c r="DT1099" s="432"/>
      <c r="DU1099" s="432"/>
      <c r="DV1099" s="432"/>
      <c r="DW1099" s="432"/>
      <c r="DX1099" s="432"/>
      <c r="DY1099" s="432"/>
      <c r="DZ1099" s="432"/>
      <c r="EA1099" s="432"/>
      <c r="EB1099" s="432"/>
      <c r="EC1099" s="432"/>
      <c r="ED1099" s="432"/>
      <c r="EE1099" s="432"/>
      <c r="EF1099" s="432"/>
      <c r="EG1099" s="432"/>
      <c r="EH1099" s="432"/>
      <c r="EI1099" s="432"/>
      <c r="EJ1099" s="432"/>
      <c r="EK1099" s="432"/>
      <c r="EL1099" s="432"/>
      <c r="EM1099" s="432"/>
      <c r="EN1099" s="432"/>
      <c r="EO1099" s="432"/>
      <c r="EP1099" s="432"/>
      <c r="EQ1099" s="432"/>
      <c r="ER1099" s="432"/>
      <c r="ES1099" s="432"/>
      <c r="ET1099" s="432"/>
      <c r="EU1099" s="432"/>
      <c r="EV1099" s="432"/>
      <c r="EW1099" s="432"/>
      <c r="EX1099" s="432"/>
      <c r="EY1099" s="432"/>
      <c r="EZ1099" s="432"/>
      <c r="FA1099" s="432"/>
      <c r="FB1099" s="432"/>
      <c r="FC1099" s="432"/>
      <c r="FD1099" s="432"/>
      <c r="FE1099" s="432"/>
      <c r="FF1099" s="432"/>
      <c r="FG1099" s="432"/>
      <c r="FH1099" s="432"/>
      <c r="FI1099" s="432"/>
      <c r="FJ1099" s="432"/>
      <c r="FK1099" s="432"/>
      <c r="FL1099" s="432"/>
      <c r="FM1099" s="432"/>
      <c r="FN1099" s="432"/>
      <c r="FO1099" s="432"/>
      <c r="FP1099" s="432"/>
      <c r="FQ1099" s="432"/>
      <c r="FR1099" s="432"/>
      <c r="FS1099" s="432"/>
      <c r="FT1099" s="432"/>
      <c r="FU1099" s="432"/>
      <c r="FV1099" s="432"/>
      <c r="FW1099" s="432"/>
      <c r="FX1099" s="432"/>
      <c r="FY1099" s="432"/>
      <c r="FZ1099" s="432"/>
      <c r="GA1099" s="432"/>
      <c r="GB1099" s="432"/>
      <c r="GC1099" s="432"/>
      <c r="GD1099" s="432"/>
      <c r="GE1099" s="432"/>
      <c r="GF1099" s="432"/>
      <c r="GG1099" s="432"/>
      <c r="GH1099" s="432"/>
      <c r="GI1099" s="432"/>
      <c r="GJ1099" s="432"/>
      <c r="GK1099" s="432"/>
      <c r="GL1099" s="432"/>
      <c r="GM1099" s="432"/>
      <c r="GN1099" s="432"/>
      <c r="GO1099" s="432"/>
      <c r="GP1099" s="432"/>
      <c r="GQ1099" s="432"/>
      <c r="GR1099" s="432"/>
      <c r="GS1099" s="432"/>
      <c r="GT1099" s="432"/>
      <c r="GU1099" s="432"/>
      <c r="GV1099" s="432"/>
      <c r="GW1099" s="432"/>
      <c r="GX1099" s="432"/>
    </row>
    <row r="1100" spans="12:206" s="4" customFormat="1">
      <c r="L1100" s="37"/>
      <c r="Q1100" s="432"/>
      <c r="R1100" s="432"/>
      <c r="S1100" s="432"/>
      <c r="T1100" s="432"/>
      <c r="U1100" s="432"/>
      <c r="V1100" s="432"/>
      <c r="W1100" s="432"/>
      <c r="X1100" s="432"/>
      <c r="Y1100" s="432"/>
      <c r="Z1100" s="432"/>
      <c r="AA1100" s="432"/>
      <c r="AB1100" s="432"/>
      <c r="AC1100" s="432"/>
      <c r="AD1100" s="432"/>
      <c r="AE1100" s="432"/>
      <c r="AF1100" s="432"/>
      <c r="AG1100" s="432"/>
      <c r="AH1100" s="432"/>
      <c r="AI1100" s="432"/>
      <c r="AJ1100" s="432"/>
      <c r="AK1100" s="432"/>
      <c r="AL1100" s="432"/>
      <c r="AM1100" s="432"/>
      <c r="AN1100" s="432"/>
      <c r="AO1100" s="432"/>
      <c r="AP1100" s="432"/>
      <c r="AQ1100" s="432"/>
      <c r="AR1100" s="432"/>
      <c r="AS1100" s="432"/>
      <c r="AT1100" s="432"/>
      <c r="AU1100" s="432"/>
      <c r="AV1100" s="432"/>
      <c r="AW1100" s="432"/>
      <c r="AX1100" s="432"/>
      <c r="AY1100" s="432"/>
      <c r="AZ1100" s="432"/>
      <c r="BA1100" s="432"/>
      <c r="BB1100" s="432"/>
      <c r="BC1100" s="432"/>
      <c r="BD1100" s="432"/>
      <c r="BE1100" s="432"/>
      <c r="BF1100" s="432"/>
      <c r="BG1100" s="432"/>
      <c r="BH1100" s="432"/>
      <c r="BI1100" s="432"/>
      <c r="BJ1100" s="432"/>
      <c r="BK1100" s="432"/>
      <c r="BL1100" s="432"/>
      <c r="BM1100" s="432"/>
      <c r="BN1100" s="432"/>
      <c r="BO1100" s="432"/>
      <c r="BP1100" s="432"/>
      <c r="BQ1100" s="432"/>
      <c r="BR1100" s="432"/>
      <c r="BS1100" s="432"/>
      <c r="BT1100" s="432"/>
      <c r="BU1100" s="432"/>
      <c r="BV1100" s="432"/>
      <c r="BW1100" s="432"/>
      <c r="BX1100" s="432"/>
      <c r="BY1100" s="432"/>
      <c r="BZ1100" s="432"/>
      <c r="CA1100" s="432"/>
      <c r="CB1100" s="432"/>
      <c r="CC1100" s="432"/>
      <c r="CD1100" s="432"/>
      <c r="CE1100" s="432"/>
      <c r="CF1100" s="432"/>
      <c r="CG1100" s="432"/>
      <c r="CH1100" s="432"/>
      <c r="CI1100" s="432"/>
      <c r="CJ1100" s="432"/>
      <c r="CK1100" s="432"/>
      <c r="CL1100" s="432"/>
      <c r="CM1100" s="432"/>
      <c r="CN1100" s="432"/>
      <c r="CO1100" s="432"/>
      <c r="CP1100" s="432"/>
      <c r="CQ1100" s="432"/>
      <c r="CR1100" s="432"/>
      <c r="CS1100" s="432"/>
      <c r="CT1100" s="432"/>
      <c r="CU1100" s="432"/>
      <c r="CV1100" s="432"/>
      <c r="CW1100" s="432"/>
      <c r="CX1100" s="432"/>
      <c r="CY1100" s="432"/>
      <c r="CZ1100" s="432"/>
      <c r="DA1100" s="432"/>
      <c r="DB1100" s="432"/>
      <c r="DC1100" s="432"/>
      <c r="DD1100" s="432"/>
      <c r="DE1100" s="432"/>
      <c r="DF1100" s="432"/>
      <c r="DG1100" s="432"/>
      <c r="DH1100" s="432"/>
      <c r="DI1100" s="432"/>
      <c r="DJ1100" s="432"/>
      <c r="DK1100" s="432"/>
      <c r="DL1100" s="432"/>
      <c r="DM1100" s="432"/>
      <c r="DN1100" s="432"/>
      <c r="DO1100" s="432"/>
      <c r="DP1100" s="432"/>
      <c r="DQ1100" s="432"/>
      <c r="DR1100" s="432"/>
      <c r="DS1100" s="432"/>
      <c r="DT1100" s="432"/>
      <c r="DU1100" s="432"/>
      <c r="DV1100" s="432"/>
      <c r="DW1100" s="432"/>
      <c r="DX1100" s="432"/>
      <c r="DY1100" s="432"/>
      <c r="DZ1100" s="432"/>
      <c r="EA1100" s="432"/>
      <c r="EB1100" s="432"/>
      <c r="EC1100" s="432"/>
      <c r="ED1100" s="432"/>
      <c r="EE1100" s="432"/>
      <c r="EF1100" s="432"/>
      <c r="EG1100" s="432"/>
      <c r="EH1100" s="432"/>
      <c r="EI1100" s="432"/>
      <c r="EJ1100" s="432"/>
      <c r="EK1100" s="432"/>
      <c r="EL1100" s="432"/>
      <c r="EM1100" s="432"/>
      <c r="EN1100" s="432"/>
      <c r="EO1100" s="432"/>
      <c r="EP1100" s="432"/>
      <c r="EQ1100" s="432"/>
      <c r="ER1100" s="432"/>
      <c r="ES1100" s="432"/>
      <c r="ET1100" s="432"/>
      <c r="EU1100" s="432"/>
      <c r="EV1100" s="432"/>
      <c r="EW1100" s="432"/>
      <c r="EX1100" s="432"/>
      <c r="EY1100" s="432"/>
      <c r="EZ1100" s="432"/>
      <c r="FA1100" s="432"/>
      <c r="FB1100" s="432"/>
      <c r="FC1100" s="432"/>
      <c r="FD1100" s="432"/>
      <c r="FE1100" s="432"/>
      <c r="FF1100" s="432"/>
      <c r="FG1100" s="432"/>
      <c r="FH1100" s="432"/>
      <c r="FI1100" s="432"/>
      <c r="FJ1100" s="432"/>
      <c r="FK1100" s="432"/>
      <c r="FL1100" s="432"/>
      <c r="FM1100" s="432"/>
      <c r="FN1100" s="432"/>
      <c r="FO1100" s="432"/>
      <c r="FP1100" s="432"/>
      <c r="FQ1100" s="432"/>
      <c r="FR1100" s="432"/>
      <c r="FS1100" s="432"/>
      <c r="FT1100" s="432"/>
      <c r="FU1100" s="432"/>
      <c r="FV1100" s="432"/>
      <c r="FW1100" s="432"/>
      <c r="FX1100" s="432"/>
      <c r="FY1100" s="432"/>
      <c r="FZ1100" s="432"/>
      <c r="GA1100" s="432"/>
      <c r="GB1100" s="432"/>
      <c r="GC1100" s="432"/>
      <c r="GD1100" s="432"/>
      <c r="GE1100" s="432"/>
      <c r="GF1100" s="432"/>
      <c r="GG1100" s="432"/>
      <c r="GH1100" s="432"/>
      <c r="GI1100" s="432"/>
      <c r="GJ1100" s="432"/>
      <c r="GK1100" s="432"/>
      <c r="GL1100" s="432"/>
      <c r="GM1100" s="432"/>
      <c r="GN1100" s="432"/>
      <c r="GO1100" s="432"/>
      <c r="GP1100" s="432"/>
      <c r="GQ1100" s="432"/>
      <c r="GR1100" s="432"/>
      <c r="GS1100" s="432"/>
      <c r="GT1100" s="432"/>
      <c r="GU1100" s="432"/>
      <c r="GV1100" s="432"/>
      <c r="GW1100" s="432"/>
      <c r="GX1100" s="432"/>
    </row>
    <row r="1102" spans="12:206" s="4" customFormat="1">
      <c r="L1102" s="37"/>
      <c r="Q1102" s="432"/>
      <c r="R1102" s="432"/>
      <c r="S1102" s="432"/>
      <c r="T1102" s="432"/>
      <c r="U1102" s="432"/>
      <c r="V1102" s="432"/>
      <c r="W1102" s="432"/>
      <c r="X1102" s="432"/>
      <c r="Y1102" s="432"/>
      <c r="Z1102" s="432"/>
      <c r="AA1102" s="432"/>
      <c r="AB1102" s="432"/>
      <c r="AC1102" s="432"/>
      <c r="AD1102" s="432"/>
      <c r="AE1102" s="432"/>
      <c r="AF1102" s="432"/>
      <c r="AG1102" s="432"/>
      <c r="AH1102" s="432"/>
      <c r="AI1102" s="432"/>
      <c r="AJ1102" s="432"/>
      <c r="AK1102" s="432"/>
      <c r="AL1102" s="432"/>
      <c r="AM1102" s="432"/>
      <c r="AN1102" s="432"/>
      <c r="AO1102" s="432"/>
      <c r="AP1102" s="432"/>
      <c r="AQ1102" s="432"/>
      <c r="AR1102" s="432"/>
      <c r="AS1102" s="432"/>
      <c r="AT1102" s="432"/>
      <c r="AU1102" s="432"/>
      <c r="AV1102" s="432"/>
      <c r="AW1102" s="432"/>
      <c r="AX1102" s="432"/>
      <c r="AY1102" s="432"/>
      <c r="AZ1102" s="432"/>
      <c r="BA1102" s="432"/>
      <c r="BB1102" s="432"/>
      <c r="BC1102" s="432"/>
      <c r="BD1102" s="432"/>
      <c r="BE1102" s="432"/>
      <c r="BF1102" s="432"/>
      <c r="BG1102" s="432"/>
      <c r="BH1102" s="432"/>
      <c r="BI1102" s="432"/>
      <c r="BJ1102" s="432"/>
      <c r="BK1102" s="432"/>
      <c r="BL1102" s="432"/>
      <c r="BM1102" s="432"/>
      <c r="BN1102" s="432"/>
      <c r="BO1102" s="432"/>
      <c r="BP1102" s="432"/>
      <c r="BQ1102" s="432"/>
      <c r="BR1102" s="432"/>
      <c r="BS1102" s="432"/>
      <c r="BT1102" s="432"/>
      <c r="BU1102" s="432"/>
      <c r="BV1102" s="432"/>
      <c r="BW1102" s="432"/>
      <c r="BX1102" s="432"/>
      <c r="BY1102" s="432"/>
      <c r="BZ1102" s="432"/>
      <c r="CA1102" s="432"/>
      <c r="CB1102" s="432"/>
      <c r="CC1102" s="432"/>
      <c r="CD1102" s="432"/>
      <c r="CE1102" s="432"/>
      <c r="CF1102" s="432"/>
      <c r="CG1102" s="432"/>
      <c r="CH1102" s="432"/>
      <c r="CI1102" s="432"/>
      <c r="CJ1102" s="432"/>
      <c r="CK1102" s="432"/>
      <c r="CL1102" s="432"/>
      <c r="CM1102" s="432"/>
      <c r="CN1102" s="432"/>
      <c r="CO1102" s="432"/>
      <c r="CP1102" s="432"/>
      <c r="CQ1102" s="432"/>
      <c r="CR1102" s="432"/>
      <c r="CS1102" s="432"/>
      <c r="CT1102" s="432"/>
      <c r="CU1102" s="432"/>
      <c r="CV1102" s="432"/>
      <c r="CW1102" s="432"/>
      <c r="CX1102" s="432"/>
      <c r="CY1102" s="432"/>
      <c r="CZ1102" s="432"/>
      <c r="DA1102" s="432"/>
      <c r="DB1102" s="432"/>
      <c r="DC1102" s="432"/>
      <c r="DD1102" s="432"/>
      <c r="DE1102" s="432"/>
      <c r="DF1102" s="432"/>
      <c r="DG1102" s="432"/>
      <c r="DH1102" s="432"/>
      <c r="DI1102" s="432"/>
      <c r="DJ1102" s="432"/>
      <c r="DK1102" s="432"/>
      <c r="DL1102" s="432"/>
      <c r="DM1102" s="432"/>
      <c r="DN1102" s="432"/>
      <c r="DO1102" s="432"/>
      <c r="DP1102" s="432"/>
      <c r="DQ1102" s="432"/>
      <c r="DR1102" s="432"/>
      <c r="DS1102" s="432"/>
      <c r="DT1102" s="432"/>
      <c r="DU1102" s="432"/>
      <c r="DV1102" s="432"/>
      <c r="DW1102" s="432"/>
      <c r="DX1102" s="432"/>
      <c r="DY1102" s="432"/>
      <c r="DZ1102" s="432"/>
      <c r="EA1102" s="432"/>
      <c r="EB1102" s="432"/>
      <c r="EC1102" s="432"/>
      <c r="ED1102" s="432"/>
      <c r="EE1102" s="432"/>
      <c r="EF1102" s="432"/>
      <c r="EG1102" s="432"/>
      <c r="EH1102" s="432"/>
      <c r="EI1102" s="432"/>
      <c r="EJ1102" s="432"/>
      <c r="EK1102" s="432"/>
      <c r="EL1102" s="432"/>
      <c r="EM1102" s="432"/>
      <c r="EN1102" s="432"/>
      <c r="EO1102" s="432"/>
      <c r="EP1102" s="432"/>
      <c r="EQ1102" s="432"/>
      <c r="ER1102" s="432"/>
      <c r="ES1102" s="432"/>
      <c r="ET1102" s="432"/>
      <c r="EU1102" s="432"/>
      <c r="EV1102" s="432"/>
      <c r="EW1102" s="432"/>
      <c r="EX1102" s="432"/>
      <c r="EY1102" s="432"/>
      <c r="EZ1102" s="432"/>
      <c r="FA1102" s="432"/>
      <c r="FB1102" s="432"/>
      <c r="FC1102" s="432"/>
      <c r="FD1102" s="432"/>
      <c r="FE1102" s="432"/>
      <c r="FF1102" s="432"/>
      <c r="FG1102" s="432"/>
      <c r="FH1102" s="432"/>
      <c r="FI1102" s="432"/>
      <c r="FJ1102" s="432"/>
      <c r="FK1102" s="432"/>
      <c r="FL1102" s="432"/>
      <c r="FM1102" s="432"/>
      <c r="FN1102" s="432"/>
      <c r="FO1102" s="432"/>
      <c r="FP1102" s="432"/>
      <c r="FQ1102" s="432"/>
      <c r="FR1102" s="432"/>
      <c r="FS1102" s="432"/>
      <c r="FT1102" s="432"/>
      <c r="FU1102" s="432"/>
      <c r="FV1102" s="432"/>
      <c r="FW1102" s="432"/>
      <c r="FX1102" s="432"/>
      <c r="FY1102" s="432"/>
      <c r="FZ1102" s="432"/>
      <c r="GA1102" s="432"/>
      <c r="GB1102" s="432"/>
      <c r="GC1102" s="432"/>
      <c r="GD1102" s="432"/>
      <c r="GE1102" s="432"/>
      <c r="GF1102" s="432"/>
      <c r="GG1102" s="432"/>
      <c r="GH1102" s="432"/>
      <c r="GI1102" s="432"/>
      <c r="GJ1102" s="432"/>
      <c r="GK1102" s="432"/>
      <c r="GL1102" s="432"/>
      <c r="GM1102" s="432"/>
      <c r="GN1102" s="432"/>
      <c r="GO1102" s="432"/>
      <c r="GP1102" s="432"/>
      <c r="GQ1102" s="432"/>
      <c r="GR1102" s="432"/>
      <c r="GS1102" s="432"/>
      <c r="GT1102" s="432"/>
      <c r="GU1102" s="432"/>
      <c r="GV1102" s="432"/>
      <c r="GW1102" s="432"/>
      <c r="GX1102" s="432"/>
    </row>
    <row r="1103" spans="12:206" s="4" customFormat="1">
      <c r="L1103" s="37"/>
      <c r="Q1103" s="432"/>
      <c r="R1103" s="432"/>
      <c r="S1103" s="432"/>
      <c r="T1103" s="432"/>
      <c r="U1103" s="432"/>
      <c r="V1103" s="432"/>
      <c r="W1103" s="432"/>
      <c r="X1103" s="432"/>
      <c r="Y1103" s="432"/>
      <c r="Z1103" s="432"/>
      <c r="AA1103" s="432"/>
      <c r="AB1103" s="432"/>
      <c r="AC1103" s="432"/>
      <c r="AD1103" s="432"/>
      <c r="AE1103" s="432"/>
      <c r="AF1103" s="432"/>
      <c r="AG1103" s="432"/>
      <c r="AH1103" s="432"/>
      <c r="AI1103" s="432"/>
      <c r="AJ1103" s="432"/>
      <c r="AK1103" s="432"/>
      <c r="AL1103" s="432"/>
      <c r="AM1103" s="432"/>
      <c r="AN1103" s="432"/>
      <c r="AO1103" s="432"/>
      <c r="AP1103" s="432"/>
      <c r="AQ1103" s="432"/>
      <c r="AR1103" s="432"/>
      <c r="AS1103" s="432"/>
      <c r="AT1103" s="432"/>
      <c r="AU1103" s="432"/>
      <c r="AV1103" s="432"/>
      <c r="AW1103" s="432"/>
      <c r="AX1103" s="432"/>
      <c r="AY1103" s="432"/>
      <c r="AZ1103" s="432"/>
      <c r="BA1103" s="432"/>
      <c r="BB1103" s="432"/>
      <c r="BC1103" s="432"/>
      <c r="BD1103" s="432"/>
      <c r="BE1103" s="432"/>
      <c r="BF1103" s="432"/>
      <c r="BG1103" s="432"/>
      <c r="BH1103" s="432"/>
      <c r="BI1103" s="432"/>
      <c r="BJ1103" s="432"/>
      <c r="BK1103" s="432"/>
      <c r="BL1103" s="432"/>
      <c r="BM1103" s="432"/>
      <c r="BN1103" s="432"/>
      <c r="BO1103" s="432"/>
      <c r="BP1103" s="432"/>
      <c r="BQ1103" s="432"/>
      <c r="BR1103" s="432"/>
      <c r="BS1103" s="432"/>
      <c r="BT1103" s="432"/>
      <c r="BU1103" s="432"/>
      <c r="BV1103" s="432"/>
      <c r="BW1103" s="432"/>
      <c r="BX1103" s="432"/>
      <c r="BY1103" s="432"/>
      <c r="BZ1103" s="432"/>
      <c r="CA1103" s="432"/>
      <c r="CB1103" s="432"/>
      <c r="CC1103" s="432"/>
      <c r="CD1103" s="432"/>
      <c r="CE1103" s="432"/>
      <c r="CF1103" s="432"/>
      <c r="CG1103" s="432"/>
      <c r="CH1103" s="432"/>
      <c r="CI1103" s="432"/>
      <c r="CJ1103" s="432"/>
      <c r="CK1103" s="432"/>
      <c r="CL1103" s="432"/>
      <c r="CM1103" s="432"/>
      <c r="CN1103" s="432"/>
      <c r="CO1103" s="432"/>
      <c r="CP1103" s="432"/>
      <c r="CQ1103" s="432"/>
      <c r="CR1103" s="432"/>
      <c r="CS1103" s="432"/>
      <c r="CT1103" s="432"/>
      <c r="CU1103" s="432"/>
      <c r="CV1103" s="432"/>
      <c r="CW1103" s="432"/>
      <c r="CX1103" s="432"/>
      <c r="CY1103" s="432"/>
      <c r="CZ1103" s="432"/>
      <c r="DA1103" s="432"/>
      <c r="DB1103" s="432"/>
      <c r="DC1103" s="432"/>
      <c r="DD1103" s="432"/>
      <c r="DE1103" s="432"/>
      <c r="DF1103" s="432"/>
      <c r="DG1103" s="432"/>
      <c r="DH1103" s="432"/>
      <c r="DI1103" s="432"/>
      <c r="DJ1103" s="432"/>
      <c r="DK1103" s="432"/>
      <c r="DL1103" s="432"/>
      <c r="DM1103" s="432"/>
      <c r="DN1103" s="432"/>
      <c r="DO1103" s="432"/>
      <c r="DP1103" s="432"/>
      <c r="DQ1103" s="432"/>
      <c r="DR1103" s="432"/>
      <c r="DS1103" s="432"/>
      <c r="DT1103" s="432"/>
      <c r="DU1103" s="432"/>
      <c r="DV1103" s="432"/>
      <c r="DW1103" s="432"/>
      <c r="DX1103" s="432"/>
      <c r="DY1103" s="432"/>
      <c r="DZ1103" s="432"/>
      <c r="EA1103" s="432"/>
      <c r="EB1103" s="432"/>
      <c r="EC1103" s="432"/>
      <c r="ED1103" s="432"/>
      <c r="EE1103" s="432"/>
      <c r="EF1103" s="432"/>
      <c r="EG1103" s="432"/>
      <c r="EH1103" s="432"/>
      <c r="EI1103" s="432"/>
      <c r="EJ1103" s="432"/>
      <c r="EK1103" s="432"/>
      <c r="EL1103" s="432"/>
      <c r="EM1103" s="432"/>
      <c r="EN1103" s="432"/>
      <c r="EO1103" s="432"/>
      <c r="EP1103" s="432"/>
      <c r="EQ1103" s="432"/>
      <c r="ER1103" s="432"/>
      <c r="ES1103" s="432"/>
      <c r="ET1103" s="432"/>
      <c r="EU1103" s="432"/>
      <c r="EV1103" s="432"/>
      <c r="EW1103" s="432"/>
      <c r="EX1103" s="432"/>
      <c r="EY1103" s="432"/>
      <c r="EZ1103" s="432"/>
      <c r="FA1103" s="432"/>
      <c r="FB1103" s="432"/>
      <c r="FC1103" s="432"/>
      <c r="FD1103" s="432"/>
      <c r="FE1103" s="432"/>
      <c r="FF1103" s="432"/>
      <c r="FG1103" s="432"/>
      <c r="FH1103" s="432"/>
      <c r="FI1103" s="432"/>
      <c r="FJ1103" s="432"/>
      <c r="FK1103" s="432"/>
      <c r="FL1103" s="432"/>
      <c r="FM1103" s="432"/>
      <c r="FN1103" s="432"/>
      <c r="FO1103" s="432"/>
      <c r="FP1103" s="432"/>
      <c r="FQ1103" s="432"/>
      <c r="FR1103" s="432"/>
      <c r="FS1103" s="432"/>
      <c r="FT1103" s="432"/>
      <c r="FU1103" s="432"/>
      <c r="FV1103" s="432"/>
      <c r="FW1103" s="432"/>
      <c r="FX1103" s="432"/>
      <c r="FY1103" s="432"/>
      <c r="FZ1103" s="432"/>
      <c r="GA1103" s="432"/>
      <c r="GB1103" s="432"/>
      <c r="GC1103" s="432"/>
      <c r="GD1103" s="432"/>
      <c r="GE1103" s="432"/>
      <c r="GF1103" s="432"/>
      <c r="GG1103" s="432"/>
      <c r="GH1103" s="432"/>
      <c r="GI1103" s="432"/>
      <c r="GJ1103" s="432"/>
      <c r="GK1103" s="432"/>
      <c r="GL1103" s="432"/>
      <c r="GM1103" s="432"/>
      <c r="GN1103" s="432"/>
      <c r="GO1103" s="432"/>
      <c r="GP1103" s="432"/>
      <c r="GQ1103" s="432"/>
      <c r="GR1103" s="432"/>
      <c r="GS1103" s="432"/>
      <c r="GT1103" s="432"/>
      <c r="GU1103" s="432"/>
      <c r="GV1103" s="432"/>
      <c r="GW1103" s="432"/>
      <c r="GX1103" s="432"/>
    </row>
    <row r="1105" spans="12:206" s="4" customFormat="1">
      <c r="L1105" s="37"/>
      <c r="Q1105" s="432"/>
      <c r="R1105" s="432"/>
      <c r="S1105" s="432"/>
      <c r="T1105" s="432"/>
      <c r="U1105" s="432"/>
      <c r="V1105" s="432"/>
      <c r="W1105" s="432"/>
      <c r="X1105" s="432"/>
      <c r="Y1105" s="432"/>
      <c r="Z1105" s="432"/>
      <c r="AA1105" s="432"/>
      <c r="AB1105" s="432"/>
      <c r="AC1105" s="432"/>
      <c r="AD1105" s="432"/>
      <c r="AE1105" s="432"/>
      <c r="AF1105" s="432"/>
      <c r="AG1105" s="432"/>
      <c r="AH1105" s="432"/>
      <c r="AI1105" s="432"/>
      <c r="AJ1105" s="432"/>
      <c r="AK1105" s="432"/>
      <c r="AL1105" s="432"/>
      <c r="AM1105" s="432"/>
      <c r="AN1105" s="432"/>
      <c r="AO1105" s="432"/>
      <c r="AP1105" s="432"/>
      <c r="AQ1105" s="432"/>
      <c r="AR1105" s="432"/>
      <c r="AS1105" s="432"/>
      <c r="AT1105" s="432"/>
      <c r="AU1105" s="432"/>
      <c r="AV1105" s="432"/>
      <c r="AW1105" s="432"/>
      <c r="AX1105" s="432"/>
      <c r="AY1105" s="432"/>
      <c r="AZ1105" s="432"/>
      <c r="BA1105" s="432"/>
      <c r="BB1105" s="432"/>
      <c r="BC1105" s="432"/>
      <c r="BD1105" s="432"/>
      <c r="BE1105" s="432"/>
      <c r="BF1105" s="432"/>
      <c r="BG1105" s="432"/>
      <c r="BH1105" s="432"/>
      <c r="BI1105" s="432"/>
      <c r="BJ1105" s="432"/>
      <c r="BK1105" s="432"/>
      <c r="BL1105" s="432"/>
      <c r="BM1105" s="432"/>
      <c r="BN1105" s="432"/>
      <c r="BO1105" s="432"/>
      <c r="BP1105" s="432"/>
      <c r="BQ1105" s="432"/>
      <c r="BR1105" s="432"/>
      <c r="BS1105" s="432"/>
      <c r="BT1105" s="432"/>
      <c r="BU1105" s="432"/>
      <c r="BV1105" s="432"/>
      <c r="BW1105" s="432"/>
      <c r="BX1105" s="432"/>
      <c r="BY1105" s="432"/>
      <c r="BZ1105" s="432"/>
      <c r="CA1105" s="432"/>
      <c r="CB1105" s="432"/>
      <c r="CC1105" s="432"/>
      <c r="CD1105" s="432"/>
      <c r="CE1105" s="432"/>
      <c r="CF1105" s="432"/>
      <c r="CG1105" s="432"/>
      <c r="CH1105" s="432"/>
      <c r="CI1105" s="432"/>
      <c r="CJ1105" s="432"/>
      <c r="CK1105" s="432"/>
      <c r="CL1105" s="432"/>
      <c r="CM1105" s="432"/>
      <c r="CN1105" s="432"/>
      <c r="CO1105" s="432"/>
      <c r="CP1105" s="432"/>
      <c r="CQ1105" s="432"/>
      <c r="CR1105" s="432"/>
      <c r="CS1105" s="432"/>
      <c r="CT1105" s="432"/>
      <c r="CU1105" s="432"/>
      <c r="CV1105" s="432"/>
      <c r="CW1105" s="432"/>
      <c r="CX1105" s="432"/>
      <c r="CY1105" s="432"/>
      <c r="CZ1105" s="432"/>
      <c r="DA1105" s="432"/>
      <c r="DB1105" s="432"/>
      <c r="DC1105" s="432"/>
      <c r="DD1105" s="432"/>
      <c r="DE1105" s="432"/>
      <c r="DF1105" s="432"/>
      <c r="DG1105" s="432"/>
      <c r="DH1105" s="432"/>
      <c r="DI1105" s="432"/>
      <c r="DJ1105" s="432"/>
      <c r="DK1105" s="432"/>
      <c r="DL1105" s="432"/>
      <c r="DM1105" s="432"/>
      <c r="DN1105" s="432"/>
      <c r="DO1105" s="432"/>
      <c r="DP1105" s="432"/>
      <c r="DQ1105" s="432"/>
      <c r="DR1105" s="432"/>
      <c r="DS1105" s="432"/>
      <c r="DT1105" s="432"/>
      <c r="DU1105" s="432"/>
      <c r="DV1105" s="432"/>
      <c r="DW1105" s="432"/>
      <c r="DX1105" s="432"/>
      <c r="DY1105" s="432"/>
      <c r="DZ1105" s="432"/>
      <c r="EA1105" s="432"/>
      <c r="EB1105" s="432"/>
      <c r="EC1105" s="432"/>
      <c r="ED1105" s="432"/>
      <c r="EE1105" s="432"/>
      <c r="EF1105" s="432"/>
      <c r="EG1105" s="432"/>
      <c r="EH1105" s="432"/>
      <c r="EI1105" s="432"/>
      <c r="EJ1105" s="432"/>
      <c r="EK1105" s="432"/>
      <c r="EL1105" s="432"/>
      <c r="EM1105" s="432"/>
      <c r="EN1105" s="432"/>
      <c r="EO1105" s="432"/>
      <c r="EP1105" s="432"/>
      <c r="EQ1105" s="432"/>
      <c r="ER1105" s="432"/>
      <c r="ES1105" s="432"/>
      <c r="ET1105" s="432"/>
      <c r="EU1105" s="432"/>
      <c r="EV1105" s="432"/>
      <c r="EW1105" s="432"/>
      <c r="EX1105" s="432"/>
      <c r="EY1105" s="432"/>
      <c r="EZ1105" s="432"/>
      <c r="FA1105" s="432"/>
      <c r="FB1105" s="432"/>
      <c r="FC1105" s="432"/>
      <c r="FD1105" s="432"/>
      <c r="FE1105" s="432"/>
      <c r="FF1105" s="432"/>
      <c r="FG1105" s="432"/>
      <c r="FH1105" s="432"/>
      <c r="FI1105" s="432"/>
      <c r="FJ1105" s="432"/>
      <c r="FK1105" s="432"/>
      <c r="FL1105" s="432"/>
      <c r="FM1105" s="432"/>
      <c r="FN1105" s="432"/>
      <c r="FO1105" s="432"/>
      <c r="FP1105" s="432"/>
      <c r="FQ1105" s="432"/>
      <c r="FR1105" s="432"/>
      <c r="FS1105" s="432"/>
      <c r="FT1105" s="432"/>
      <c r="FU1105" s="432"/>
      <c r="FV1105" s="432"/>
      <c r="FW1105" s="432"/>
      <c r="FX1105" s="432"/>
      <c r="FY1105" s="432"/>
      <c r="FZ1105" s="432"/>
      <c r="GA1105" s="432"/>
      <c r="GB1105" s="432"/>
      <c r="GC1105" s="432"/>
      <c r="GD1105" s="432"/>
      <c r="GE1105" s="432"/>
      <c r="GF1105" s="432"/>
      <c r="GG1105" s="432"/>
      <c r="GH1105" s="432"/>
      <c r="GI1105" s="432"/>
      <c r="GJ1105" s="432"/>
      <c r="GK1105" s="432"/>
      <c r="GL1105" s="432"/>
      <c r="GM1105" s="432"/>
      <c r="GN1105" s="432"/>
      <c r="GO1105" s="432"/>
      <c r="GP1105" s="432"/>
      <c r="GQ1105" s="432"/>
      <c r="GR1105" s="432"/>
      <c r="GS1105" s="432"/>
      <c r="GT1105" s="432"/>
      <c r="GU1105" s="432"/>
      <c r="GV1105" s="432"/>
      <c r="GW1105" s="432"/>
      <c r="GX1105" s="432"/>
    </row>
    <row r="1107" spans="12:206" s="4" customFormat="1">
      <c r="L1107" s="37"/>
      <c r="Q1107" s="432"/>
      <c r="R1107" s="432"/>
      <c r="S1107" s="432"/>
      <c r="T1107" s="432"/>
      <c r="U1107" s="432"/>
      <c r="V1107" s="432"/>
      <c r="W1107" s="432"/>
      <c r="X1107" s="432"/>
      <c r="Y1107" s="432"/>
      <c r="Z1107" s="432"/>
      <c r="AA1107" s="432"/>
      <c r="AB1107" s="432"/>
      <c r="AC1107" s="432"/>
      <c r="AD1107" s="432"/>
      <c r="AE1107" s="432"/>
      <c r="AF1107" s="432"/>
      <c r="AG1107" s="432"/>
      <c r="AH1107" s="432"/>
      <c r="AI1107" s="432"/>
      <c r="AJ1107" s="432"/>
      <c r="AK1107" s="432"/>
      <c r="AL1107" s="432"/>
      <c r="AM1107" s="432"/>
      <c r="AN1107" s="432"/>
      <c r="AO1107" s="432"/>
      <c r="AP1107" s="432"/>
      <c r="AQ1107" s="432"/>
      <c r="AR1107" s="432"/>
      <c r="AS1107" s="432"/>
      <c r="AT1107" s="432"/>
      <c r="AU1107" s="432"/>
      <c r="AV1107" s="432"/>
      <c r="AW1107" s="432"/>
      <c r="AX1107" s="432"/>
      <c r="AY1107" s="432"/>
      <c r="AZ1107" s="432"/>
      <c r="BA1107" s="432"/>
      <c r="BB1107" s="432"/>
      <c r="BC1107" s="432"/>
      <c r="BD1107" s="432"/>
      <c r="BE1107" s="432"/>
      <c r="BF1107" s="432"/>
      <c r="BG1107" s="432"/>
      <c r="BH1107" s="432"/>
      <c r="BI1107" s="432"/>
      <c r="BJ1107" s="432"/>
      <c r="BK1107" s="432"/>
      <c r="BL1107" s="432"/>
      <c r="BM1107" s="432"/>
      <c r="BN1107" s="432"/>
      <c r="BO1107" s="432"/>
      <c r="BP1107" s="432"/>
      <c r="BQ1107" s="432"/>
      <c r="BR1107" s="432"/>
      <c r="BS1107" s="432"/>
      <c r="BT1107" s="432"/>
      <c r="BU1107" s="432"/>
      <c r="BV1107" s="432"/>
      <c r="BW1107" s="432"/>
      <c r="BX1107" s="432"/>
      <c r="BY1107" s="432"/>
      <c r="BZ1107" s="432"/>
      <c r="CA1107" s="432"/>
      <c r="CB1107" s="432"/>
      <c r="CC1107" s="432"/>
      <c r="CD1107" s="432"/>
      <c r="CE1107" s="432"/>
      <c r="CF1107" s="432"/>
      <c r="CG1107" s="432"/>
      <c r="CH1107" s="432"/>
      <c r="CI1107" s="432"/>
      <c r="CJ1107" s="432"/>
      <c r="CK1107" s="432"/>
      <c r="CL1107" s="432"/>
      <c r="CM1107" s="432"/>
      <c r="CN1107" s="432"/>
      <c r="CO1107" s="432"/>
      <c r="CP1107" s="432"/>
      <c r="CQ1107" s="432"/>
      <c r="CR1107" s="432"/>
      <c r="CS1107" s="432"/>
      <c r="CT1107" s="432"/>
      <c r="CU1107" s="432"/>
      <c r="CV1107" s="432"/>
      <c r="CW1107" s="432"/>
      <c r="CX1107" s="432"/>
      <c r="CY1107" s="432"/>
      <c r="CZ1107" s="432"/>
      <c r="DA1107" s="432"/>
      <c r="DB1107" s="432"/>
      <c r="DC1107" s="432"/>
      <c r="DD1107" s="432"/>
      <c r="DE1107" s="432"/>
      <c r="DF1107" s="432"/>
      <c r="DG1107" s="432"/>
      <c r="DH1107" s="432"/>
      <c r="DI1107" s="432"/>
      <c r="DJ1107" s="432"/>
      <c r="DK1107" s="432"/>
      <c r="DL1107" s="432"/>
      <c r="DM1107" s="432"/>
      <c r="DN1107" s="432"/>
      <c r="DO1107" s="432"/>
      <c r="DP1107" s="432"/>
      <c r="DQ1107" s="432"/>
      <c r="DR1107" s="432"/>
      <c r="DS1107" s="432"/>
      <c r="DT1107" s="432"/>
      <c r="DU1107" s="432"/>
      <c r="DV1107" s="432"/>
      <c r="DW1107" s="432"/>
      <c r="DX1107" s="432"/>
      <c r="DY1107" s="432"/>
      <c r="DZ1107" s="432"/>
      <c r="EA1107" s="432"/>
      <c r="EB1107" s="432"/>
      <c r="EC1107" s="432"/>
      <c r="ED1107" s="432"/>
      <c r="EE1107" s="432"/>
      <c r="EF1107" s="432"/>
      <c r="EG1107" s="432"/>
      <c r="EH1107" s="432"/>
      <c r="EI1107" s="432"/>
      <c r="EJ1107" s="432"/>
      <c r="EK1107" s="432"/>
      <c r="EL1107" s="432"/>
      <c r="EM1107" s="432"/>
      <c r="EN1107" s="432"/>
      <c r="EO1107" s="432"/>
      <c r="EP1107" s="432"/>
      <c r="EQ1107" s="432"/>
      <c r="ER1107" s="432"/>
      <c r="ES1107" s="432"/>
      <c r="ET1107" s="432"/>
      <c r="EU1107" s="432"/>
      <c r="EV1107" s="432"/>
      <c r="EW1107" s="432"/>
      <c r="EX1107" s="432"/>
      <c r="EY1107" s="432"/>
      <c r="EZ1107" s="432"/>
      <c r="FA1107" s="432"/>
      <c r="FB1107" s="432"/>
      <c r="FC1107" s="432"/>
      <c r="FD1107" s="432"/>
      <c r="FE1107" s="432"/>
      <c r="FF1107" s="432"/>
      <c r="FG1107" s="432"/>
      <c r="FH1107" s="432"/>
      <c r="FI1107" s="432"/>
      <c r="FJ1107" s="432"/>
      <c r="FK1107" s="432"/>
      <c r="FL1107" s="432"/>
      <c r="FM1107" s="432"/>
      <c r="FN1107" s="432"/>
      <c r="FO1107" s="432"/>
      <c r="FP1107" s="432"/>
      <c r="FQ1107" s="432"/>
      <c r="FR1107" s="432"/>
      <c r="FS1107" s="432"/>
      <c r="FT1107" s="432"/>
      <c r="FU1107" s="432"/>
      <c r="FV1107" s="432"/>
      <c r="FW1107" s="432"/>
      <c r="FX1107" s="432"/>
      <c r="FY1107" s="432"/>
      <c r="FZ1107" s="432"/>
      <c r="GA1107" s="432"/>
      <c r="GB1107" s="432"/>
      <c r="GC1107" s="432"/>
      <c r="GD1107" s="432"/>
      <c r="GE1107" s="432"/>
      <c r="GF1107" s="432"/>
      <c r="GG1107" s="432"/>
      <c r="GH1107" s="432"/>
      <c r="GI1107" s="432"/>
      <c r="GJ1107" s="432"/>
      <c r="GK1107" s="432"/>
      <c r="GL1107" s="432"/>
      <c r="GM1107" s="432"/>
      <c r="GN1107" s="432"/>
      <c r="GO1107" s="432"/>
      <c r="GP1107" s="432"/>
      <c r="GQ1107" s="432"/>
      <c r="GR1107" s="432"/>
      <c r="GS1107" s="432"/>
      <c r="GT1107" s="432"/>
      <c r="GU1107" s="432"/>
      <c r="GV1107" s="432"/>
      <c r="GW1107" s="432"/>
      <c r="GX1107" s="432"/>
    </row>
    <row r="1109" spans="12:206" s="4" customFormat="1">
      <c r="L1109" s="37"/>
      <c r="Q1109" s="432"/>
      <c r="R1109" s="432"/>
      <c r="S1109" s="432"/>
      <c r="T1109" s="432"/>
      <c r="U1109" s="432"/>
      <c r="V1109" s="432"/>
      <c r="W1109" s="432"/>
      <c r="X1109" s="432"/>
      <c r="Y1109" s="432"/>
      <c r="Z1109" s="432"/>
      <c r="AA1109" s="432"/>
      <c r="AB1109" s="432"/>
      <c r="AC1109" s="432"/>
      <c r="AD1109" s="432"/>
      <c r="AE1109" s="432"/>
      <c r="AF1109" s="432"/>
      <c r="AG1109" s="432"/>
      <c r="AH1109" s="432"/>
      <c r="AI1109" s="432"/>
      <c r="AJ1109" s="432"/>
      <c r="AK1109" s="432"/>
      <c r="AL1109" s="432"/>
      <c r="AM1109" s="432"/>
      <c r="AN1109" s="432"/>
      <c r="AO1109" s="432"/>
      <c r="AP1109" s="432"/>
      <c r="AQ1109" s="432"/>
      <c r="AR1109" s="432"/>
      <c r="AS1109" s="432"/>
      <c r="AT1109" s="432"/>
      <c r="AU1109" s="432"/>
      <c r="AV1109" s="432"/>
      <c r="AW1109" s="432"/>
      <c r="AX1109" s="432"/>
      <c r="AY1109" s="432"/>
      <c r="AZ1109" s="432"/>
      <c r="BA1109" s="432"/>
      <c r="BB1109" s="432"/>
      <c r="BC1109" s="432"/>
      <c r="BD1109" s="432"/>
      <c r="BE1109" s="432"/>
      <c r="BF1109" s="432"/>
      <c r="BG1109" s="432"/>
      <c r="BH1109" s="432"/>
      <c r="BI1109" s="432"/>
      <c r="BJ1109" s="432"/>
      <c r="BK1109" s="432"/>
      <c r="BL1109" s="432"/>
      <c r="BM1109" s="432"/>
      <c r="BN1109" s="432"/>
      <c r="BO1109" s="432"/>
      <c r="BP1109" s="432"/>
      <c r="BQ1109" s="432"/>
      <c r="BR1109" s="432"/>
      <c r="BS1109" s="432"/>
      <c r="BT1109" s="432"/>
      <c r="BU1109" s="432"/>
      <c r="BV1109" s="432"/>
      <c r="BW1109" s="432"/>
      <c r="BX1109" s="432"/>
      <c r="BY1109" s="432"/>
      <c r="BZ1109" s="432"/>
      <c r="CA1109" s="432"/>
      <c r="CB1109" s="432"/>
      <c r="CC1109" s="432"/>
      <c r="CD1109" s="432"/>
      <c r="CE1109" s="432"/>
      <c r="CF1109" s="432"/>
      <c r="CG1109" s="432"/>
      <c r="CH1109" s="432"/>
      <c r="CI1109" s="432"/>
      <c r="CJ1109" s="432"/>
      <c r="CK1109" s="432"/>
      <c r="CL1109" s="432"/>
      <c r="CM1109" s="432"/>
      <c r="CN1109" s="432"/>
      <c r="CO1109" s="432"/>
      <c r="CP1109" s="432"/>
      <c r="CQ1109" s="432"/>
      <c r="CR1109" s="432"/>
      <c r="CS1109" s="432"/>
      <c r="CT1109" s="432"/>
      <c r="CU1109" s="432"/>
      <c r="CV1109" s="432"/>
      <c r="CW1109" s="432"/>
      <c r="CX1109" s="432"/>
      <c r="CY1109" s="432"/>
      <c r="CZ1109" s="432"/>
      <c r="DA1109" s="432"/>
      <c r="DB1109" s="432"/>
      <c r="DC1109" s="432"/>
      <c r="DD1109" s="432"/>
      <c r="DE1109" s="432"/>
      <c r="DF1109" s="432"/>
      <c r="DG1109" s="432"/>
      <c r="DH1109" s="432"/>
      <c r="DI1109" s="432"/>
      <c r="DJ1109" s="432"/>
      <c r="DK1109" s="432"/>
      <c r="DL1109" s="432"/>
      <c r="DM1109" s="432"/>
      <c r="DN1109" s="432"/>
      <c r="DO1109" s="432"/>
      <c r="DP1109" s="432"/>
      <c r="DQ1109" s="432"/>
      <c r="DR1109" s="432"/>
      <c r="DS1109" s="432"/>
      <c r="DT1109" s="432"/>
      <c r="DU1109" s="432"/>
      <c r="DV1109" s="432"/>
      <c r="DW1109" s="432"/>
      <c r="DX1109" s="432"/>
      <c r="DY1109" s="432"/>
      <c r="DZ1109" s="432"/>
      <c r="EA1109" s="432"/>
      <c r="EB1109" s="432"/>
      <c r="EC1109" s="432"/>
      <c r="ED1109" s="432"/>
      <c r="EE1109" s="432"/>
      <c r="EF1109" s="432"/>
      <c r="EG1109" s="432"/>
      <c r="EH1109" s="432"/>
      <c r="EI1109" s="432"/>
      <c r="EJ1109" s="432"/>
      <c r="EK1109" s="432"/>
      <c r="EL1109" s="432"/>
      <c r="EM1109" s="432"/>
      <c r="EN1109" s="432"/>
      <c r="EO1109" s="432"/>
      <c r="EP1109" s="432"/>
      <c r="EQ1109" s="432"/>
      <c r="ER1109" s="432"/>
      <c r="ES1109" s="432"/>
      <c r="ET1109" s="432"/>
      <c r="EU1109" s="432"/>
      <c r="EV1109" s="432"/>
      <c r="EW1109" s="432"/>
      <c r="EX1109" s="432"/>
      <c r="EY1109" s="432"/>
      <c r="EZ1109" s="432"/>
      <c r="FA1109" s="432"/>
      <c r="FB1109" s="432"/>
      <c r="FC1109" s="432"/>
      <c r="FD1109" s="432"/>
      <c r="FE1109" s="432"/>
      <c r="FF1109" s="432"/>
      <c r="FG1109" s="432"/>
      <c r="FH1109" s="432"/>
      <c r="FI1109" s="432"/>
      <c r="FJ1109" s="432"/>
      <c r="FK1109" s="432"/>
      <c r="FL1109" s="432"/>
      <c r="FM1109" s="432"/>
      <c r="FN1109" s="432"/>
      <c r="FO1109" s="432"/>
      <c r="FP1109" s="432"/>
      <c r="FQ1109" s="432"/>
      <c r="FR1109" s="432"/>
      <c r="FS1109" s="432"/>
      <c r="FT1109" s="432"/>
      <c r="FU1109" s="432"/>
      <c r="FV1109" s="432"/>
      <c r="FW1109" s="432"/>
      <c r="FX1109" s="432"/>
      <c r="FY1109" s="432"/>
      <c r="FZ1109" s="432"/>
      <c r="GA1109" s="432"/>
      <c r="GB1109" s="432"/>
      <c r="GC1109" s="432"/>
      <c r="GD1109" s="432"/>
      <c r="GE1109" s="432"/>
      <c r="GF1109" s="432"/>
      <c r="GG1109" s="432"/>
      <c r="GH1109" s="432"/>
      <c r="GI1109" s="432"/>
      <c r="GJ1109" s="432"/>
      <c r="GK1109" s="432"/>
      <c r="GL1109" s="432"/>
      <c r="GM1109" s="432"/>
      <c r="GN1109" s="432"/>
      <c r="GO1109" s="432"/>
      <c r="GP1109" s="432"/>
      <c r="GQ1109" s="432"/>
      <c r="GR1109" s="432"/>
      <c r="GS1109" s="432"/>
      <c r="GT1109" s="432"/>
      <c r="GU1109" s="432"/>
      <c r="GV1109" s="432"/>
      <c r="GW1109" s="432"/>
      <c r="GX1109" s="432"/>
    </row>
    <row r="1111" spans="12:206" s="4" customFormat="1">
      <c r="L1111" s="37"/>
      <c r="Q1111" s="432"/>
      <c r="R1111" s="432"/>
      <c r="S1111" s="432"/>
      <c r="T1111" s="432"/>
      <c r="U1111" s="432"/>
      <c r="V1111" s="432"/>
      <c r="W1111" s="432"/>
      <c r="X1111" s="432"/>
      <c r="Y1111" s="432"/>
      <c r="Z1111" s="432"/>
      <c r="AA1111" s="432"/>
      <c r="AB1111" s="432"/>
      <c r="AC1111" s="432"/>
      <c r="AD1111" s="432"/>
      <c r="AE1111" s="432"/>
      <c r="AF1111" s="432"/>
      <c r="AG1111" s="432"/>
      <c r="AH1111" s="432"/>
      <c r="AI1111" s="432"/>
      <c r="AJ1111" s="432"/>
      <c r="AK1111" s="432"/>
      <c r="AL1111" s="432"/>
      <c r="AM1111" s="432"/>
      <c r="AN1111" s="432"/>
      <c r="AO1111" s="432"/>
      <c r="AP1111" s="432"/>
      <c r="AQ1111" s="432"/>
      <c r="AR1111" s="432"/>
      <c r="AS1111" s="432"/>
      <c r="AT1111" s="432"/>
      <c r="AU1111" s="432"/>
      <c r="AV1111" s="432"/>
      <c r="AW1111" s="432"/>
      <c r="AX1111" s="432"/>
      <c r="AY1111" s="432"/>
      <c r="AZ1111" s="432"/>
      <c r="BA1111" s="432"/>
      <c r="BB1111" s="432"/>
      <c r="BC1111" s="432"/>
      <c r="BD1111" s="432"/>
      <c r="BE1111" s="432"/>
      <c r="BF1111" s="432"/>
      <c r="BG1111" s="432"/>
      <c r="BH1111" s="432"/>
      <c r="BI1111" s="432"/>
      <c r="BJ1111" s="432"/>
      <c r="BK1111" s="432"/>
      <c r="BL1111" s="432"/>
      <c r="BM1111" s="432"/>
      <c r="BN1111" s="432"/>
      <c r="BO1111" s="432"/>
      <c r="BP1111" s="432"/>
      <c r="BQ1111" s="432"/>
      <c r="BR1111" s="432"/>
      <c r="BS1111" s="432"/>
      <c r="BT1111" s="432"/>
      <c r="BU1111" s="432"/>
      <c r="BV1111" s="432"/>
      <c r="BW1111" s="432"/>
      <c r="BX1111" s="432"/>
      <c r="BY1111" s="432"/>
      <c r="BZ1111" s="432"/>
      <c r="CA1111" s="432"/>
      <c r="CB1111" s="432"/>
      <c r="CC1111" s="432"/>
      <c r="CD1111" s="432"/>
      <c r="CE1111" s="432"/>
      <c r="CF1111" s="432"/>
      <c r="CG1111" s="432"/>
      <c r="CH1111" s="432"/>
      <c r="CI1111" s="432"/>
      <c r="CJ1111" s="432"/>
      <c r="CK1111" s="432"/>
      <c r="CL1111" s="432"/>
      <c r="CM1111" s="432"/>
      <c r="CN1111" s="432"/>
      <c r="CO1111" s="432"/>
      <c r="CP1111" s="432"/>
      <c r="CQ1111" s="432"/>
      <c r="CR1111" s="432"/>
      <c r="CS1111" s="432"/>
      <c r="CT1111" s="432"/>
      <c r="CU1111" s="432"/>
      <c r="CV1111" s="432"/>
      <c r="CW1111" s="432"/>
      <c r="CX1111" s="432"/>
      <c r="CY1111" s="432"/>
      <c r="CZ1111" s="432"/>
      <c r="DA1111" s="432"/>
      <c r="DB1111" s="432"/>
      <c r="DC1111" s="432"/>
      <c r="DD1111" s="432"/>
      <c r="DE1111" s="432"/>
      <c r="DF1111" s="432"/>
      <c r="DG1111" s="432"/>
      <c r="DH1111" s="432"/>
      <c r="DI1111" s="432"/>
      <c r="DJ1111" s="432"/>
      <c r="DK1111" s="432"/>
      <c r="DL1111" s="432"/>
      <c r="DM1111" s="432"/>
      <c r="DN1111" s="432"/>
      <c r="DO1111" s="432"/>
      <c r="DP1111" s="432"/>
      <c r="DQ1111" s="432"/>
      <c r="DR1111" s="432"/>
      <c r="DS1111" s="432"/>
      <c r="DT1111" s="432"/>
      <c r="DU1111" s="432"/>
      <c r="DV1111" s="432"/>
      <c r="DW1111" s="432"/>
      <c r="DX1111" s="432"/>
      <c r="DY1111" s="432"/>
      <c r="DZ1111" s="432"/>
      <c r="EA1111" s="432"/>
      <c r="EB1111" s="432"/>
      <c r="EC1111" s="432"/>
      <c r="ED1111" s="432"/>
      <c r="EE1111" s="432"/>
      <c r="EF1111" s="432"/>
      <c r="EG1111" s="432"/>
      <c r="EH1111" s="432"/>
      <c r="EI1111" s="432"/>
      <c r="EJ1111" s="432"/>
      <c r="EK1111" s="432"/>
      <c r="EL1111" s="432"/>
      <c r="EM1111" s="432"/>
      <c r="EN1111" s="432"/>
      <c r="EO1111" s="432"/>
      <c r="EP1111" s="432"/>
      <c r="EQ1111" s="432"/>
      <c r="ER1111" s="432"/>
      <c r="ES1111" s="432"/>
      <c r="ET1111" s="432"/>
      <c r="EU1111" s="432"/>
      <c r="EV1111" s="432"/>
      <c r="EW1111" s="432"/>
      <c r="EX1111" s="432"/>
      <c r="EY1111" s="432"/>
      <c r="EZ1111" s="432"/>
      <c r="FA1111" s="432"/>
      <c r="FB1111" s="432"/>
      <c r="FC1111" s="432"/>
      <c r="FD1111" s="432"/>
      <c r="FE1111" s="432"/>
      <c r="FF1111" s="432"/>
      <c r="FG1111" s="432"/>
      <c r="FH1111" s="432"/>
      <c r="FI1111" s="432"/>
      <c r="FJ1111" s="432"/>
      <c r="FK1111" s="432"/>
      <c r="FL1111" s="432"/>
      <c r="FM1111" s="432"/>
      <c r="FN1111" s="432"/>
      <c r="FO1111" s="432"/>
      <c r="FP1111" s="432"/>
      <c r="FQ1111" s="432"/>
      <c r="FR1111" s="432"/>
      <c r="FS1111" s="432"/>
      <c r="FT1111" s="432"/>
      <c r="FU1111" s="432"/>
      <c r="FV1111" s="432"/>
      <c r="FW1111" s="432"/>
      <c r="FX1111" s="432"/>
      <c r="FY1111" s="432"/>
      <c r="FZ1111" s="432"/>
      <c r="GA1111" s="432"/>
      <c r="GB1111" s="432"/>
      <c r="GC1111" s="432"/>
      <c r="GD1111" s="432"/>
      <c r="GE1111" s="432"/>
      <c r="GF1111" s="432"/>
      <c r="GG1111" s="432"/>
      <c r="GH1111" s="432"/>
      <c r="GI1111" s="432"/>
      <c r="GJ1111" s="432"/>
      <c r="GK1111" s="432"/>
      <c r="GL1111" s="432"/>
      <c r="GM1111" s="432"/>
      <c r="GN1111" s="432"/>
      <c r="GO1111" s="432"/>
      <c r="GP1111" s="432"/>
      <c r="GQ1111" s="432"/>
      <c r="GR1111" s="432"/>
      <c r="GS1111" s="432"/>
      <c r="GT1111" s="432"/>
      <c r="GU1111" s="432"/>
      <c r="GV1111" s="432"/>
      <c r="GW1111" s="432"/>
      <c r="GX1111" s="432"/>
    </row>
    <row r="1112" spans="12:206" s="4" customFormat="1">
      <c r="L1112" s="37"/>
      <c r="Q1112" s="432"/>
      <c r="R1112" s="432"/>
      <c r="S1112" s="432"/>
      <c r="T1112" s="432"/>
      <c r="U1112" s="432"/>
      <c r="V1112" s="432"/>
      <c r="W1112" s="432"/>
      <c r="X1112" s="432"/>
      <c r="Y1112" s="432"/>
      <c r="Z1112" s="432"/>
      <c r="AA1112" s="432"/>
      <c r="AB1112" s="432"/>
      <c r="AC1112" s="432"/>
      <c r="AD1112" s="432"/>
      <c r="AE1112" s="432"/>
      <c r="AF1112" s="432"/>
      <c r="AG1112" s="432"/>
      <c r="AH1112" s="432"/>
      <c r="AI1112" s="432"/>
      <c r="AJ1112" s="432"/>
      <c r="AK1112" s="432"/>
      <c r="AL1112" s="432"/>
      <c r="AM1112" s="432"/>
      <c r="AN1112" s="432"/>
      <c r="AO1112" s="432"/>
      <c r="AP1112" s="432"/>
      <c r="AQ1112" s="432"/>
      <c r="AR1112" s="432"/>
      <c r="AS1112" s="432"/>
      <c r="AT1112" s="432"/>
      <c r="AU1112" s="432"/>
      <c r="AV1112" s="432"/>
      <c r="AW1112" s="432"/>
      <c r="AX1112" s="432"/>
      <c r="AY1112" s="432"/>
      <c r="AZ1112" s="432"/>
      <c r="BA1112" s="432"/>
      <c r="BB1112" s="432"/>
      <c r="BC1112" s="432"/>
      <c r="BD1112" s="432"/>
      <c r="BE1112" s="432"/>
      <c r="BF1112" s="432"/>
      <c r="BG1112" s="432"/>
      <c r="BH1112" s="432"/>
      <c r="BI1112" s="432"/>
      <c r="BJ1112" s="432"/>
      <c r="BK1112" s="432"/>
      <c r="BL1112" s="432"/>
      <c r="BM1112" s="432"/>
      <c r="BN1112" s="432"/>
      <c r="BO1112" s="432"/>
      <c r="BP1112" s="432"/>
      <c r="BQ1112" s="432"/>
      <c r="BR1112" s="432"/>
      <c r="BS1112" s="432"/>
      <c r="BT1112" s="432"/>
      <c r="BU1112" s="432"/>
      <c r="BV1112" s="432"/>
      <c r="BW1112" s="432"/>
      <c r="BX1112" s="432"/>
      <c r="BY1112" s="432"/>
      <c r="BZ1112" s="432"/>
      <c r="CA1112" s="432"/>
      <c r="CB1112" s="432"/>
      <c r="CC1112" s="432"/>
      <c r="CD1112" s="432"/>
      <c r="CE1112" s="432"/>
      <c r="CF1112" s="432"/>
      <c r="CG1112" s="432"/>
      <c r="CH1112" s="432"/>
      <c r="CI1112" s="432"/>
      <c r="CJ1112" s="432"/>
      <c r="CK1112" s="432"/>
      <c r="CL1112" s="432"/>
      <c r="CM1112" s="432"/>
      <c r="CN1112" s="432"/>
      <c r="CO1112" s="432"/>
      <c r="CP1112" s="432"/>
      <c r="CQ1112" s="432"/>
      <c r="CR1112" s="432"/>
      <c r="CS1112" s="432"/>
      <c r="CT1112" s="432"/>
      <c r="CU1112" s="432"/>
      <c r="CV1112" s="432"/>
      <c r="CW1112" s="432"/>
      <c r="CX1112" s="432"/>
      <c r="CY1112" s="432"/>
      <c r="CZ1112" s="432"/>
      <c r="DA1112" s="432"/>
      <c r="DB1112" s="432"/>
      <c r="DC1112" s="432"/>
      <c r="DD1112" s="432"/>
      <c r="DE1112" s="432"/>
      <c r="DF1112" s="432"/>
      <c r="DG1112" s="432"/>
      <c r="DH1112" s="432"/>
      <c r="DI1112" s="432"/>
      <c r="DJ1112" s="432"/>
      <c r="DK1112" s="432"/>
      <c r="DL1112" s="432"/>
      <c r="DM1112" s="432"/>
      <c r="DN1112" s="432"/>
      <c r="DO1112" s="432"/>
      <c r="DP1112" s="432"/>
      <c r="DQ1112" s="432"/>
      <c r="DR1112" s="432"/>
      <c r="DS1112" s="432"/>
      <c r="DT1112" s="432"/>
      <c r="DU1112" s="432"/>
      <c r="DV1112" s="432"/>
      <c r="DW1112" s="432"/>
      <c r="DX1112" s="432"/>
      <c r="DY1112" s="432"/>
      <c r="DZ1112" s="432"/>
      <c r="EA1112" s="432"/>
      <c r="EB1112" s="432"/>
      <c r="EC1112" s="432"/>
      <c r="ED1112" s="432"/>
      <c r="EE1112" s="432"/>
      <c r="EF1112" s="432"/>
      <c r="EG1112" s="432"/>
      <c r="EH1112" s="432"/>
      <c r="EI1112" s="432"/>
      <c r="EJ1112" s="432"/>
      <c r="EK1112" s="432"/>
      <c r="EL1112" s="432"/>
      <c r="EM1112" s="432"/>
      <c r="EN1112" s="432"/>
      <c r="EO1112" s="432"/>
      <c r="EP1112" s="432"/>
      <c r="EQ1112" s="432"/>
      <c r="ER1112" s="432"/>
      <c r="ES1112" s="432"/>
      <c r="ET1112" s="432"/>
      <c r="EU1112" s="432"/>
      <c r="EV1112" s="432"/>
      <c r="EW1112" s="432"/>
      <c r="EX1112" s="432"/>
      <c r="EY1112" s="432"/>
      <c r="EZ1112" s="432"/>
      <c r="FA1112" s="432"/>
      <c r="FB1112" s="432"/>
      <c r="FC1112" s="432"/>
      <c r="FD1112" s="432"/>
      <c r="FE1112" s="432"/>
      <c r="FF1112" s="432"/>
      <c r="FG1112" s="432"/>
      <c r="FH1112" s="432"/>
      <c r="FI1112" s="432"/>
      <c r="FJ1112" s="432"/>
      <c r="FK1112" s="432"/>
      <c r="FL1112" s="432"/>
      <c r="FM1112" s="432"/>
      <c r="FN1112" s="432"/>
      <c r="FO1112" s="432"/>
      <c r="FP1112" s="432"/>
      <c r="FQ1112" s="432"/>
      <c r="FR1112" s="432"/>
      <c r="FS1112" s="432"/>
      <c r="FT1112" s="432"/>
      <c r="FU1112" s="432"/>
      <c r="FV1112" s="432"/>
      <c r="FW1112" s="432"/>
      <c r="FX1112" s="432"/>
      <c r="FY1112" s="432"/>
      <c r="FZ1112" s="432"/>
      <c r="GA1112" s="432"/>
      <c r="GB1112" s="432"/>
      <c r="GC1112" s="432"/>
      <c r="GD1112" s="432"/>
      <c r="GE1112" s="432"/>
      <c r="GF1112" s="432"/>
      <c r="GG1112" s="432"/>
      <c r="GH1112" s="432"/>
      <c r="GI1112" s="432"/>
      <c r="GJ1112" s="432"/>
      <c r="GK1112" s="432"/>
      <c r="GL1112" s="432"/>
      <c r="GM1112" s="432"/>
      <c r="GN1112" s="432"/>
      <c r="GO1112" s="432"/>
      <c r="GP1112" s="432"/>
      <c r="GQ1112" s="432"/>
      <c r="GR1112" s="432"/>
      <c r="GS1112" s="432"/>
      <c r="GT1112" s="432"/>
      <c r="GU1112" s="432"/>
      <c r="GV1112" s="432"/>
      <c r="GW1112" s="432"/>
      <c r="GX1112" s="432"/>
    </row>
    <row r="1113" spans="12:206" s="4" customFormat="1">
      <c r="L1113" s="37"/>
      <c r="Q1113" s="432"/>
      <c r="R1113" s="432"/>
      <c r="S1113" s="432"/>
      <c r="T1113" s="432"/>
      <c r="U1113" s="432"/>
      <c r="V1113" s="432"/>
      <c r="W1113" s="432"/>
      <c r="X1113" s="432"/>
      <c r="Y1113" s="432"/>
      <c r="Z1113" s="432"/>
      <c r="AA1113" s="432"/>
      <c r="AB1113" s="432"/>
      <c r="AC1113" s="432"/>
      <c r="AD1113" s="432"/>
      <c r="AE1113" s="432"/>
      <c r="AF1113" s="432"/>
      <c r="AG1113" s="432"/>
      <c r="AH1113" s="432"/>
      <c r="AI1113" s="432"/>
      <c r="AJ1113" s="432"/>
      <c r="AK1113" s="432"/>
      <c r="AL1113" s="432"/>
      <c r="AM1113" s="432"/>
      <c r="AN1113" s="432"/>
      <c r="AO1113" s="432"/>
      <c r="AP1113" s="432"/>
      <c r="AQ1113" s="432"/>
      <c r="AR1113" s="432"/>
      <c r="AS1113" s="432"/>
      <c r="AT1113" s="432"/>
      <c r="AU1113" s="432"/>
      <c r="AV1113" s="432"/>
      <c r="AW1113" s="432"/>
      <c r="AX1113" s="432"/>
      <c r="AY1113" s="432"/>
      <c r="AZ1113" s="432"/>
      <c r="BA1113" s="432"/>
      <c r="BB1113" s="432"/>
      <c r="BC1113" s="432"/>
      <c r="BD1113" s="432"/>
      <c r="BE1113" s="432"/>
      <c r="BF1113" s="432"/>
      <c r="BG1113" s="432"/>
      <c r="BH1113" s="432"/>
      <c r="BI1113" s="432"/>
      <c r="BJ1113" s="432"/>
      <c r="BK1113" s="432"/>
      <c r="BL1113" s="432"/>
      <c r="BM1113" s="432"/>
      <c r="BN1113" s="432"/>
      <c r="BO1113" s="432"/>
      <c r="BP1113" s="432"/>
      <c r="BQ1113" s="432"/>
      <c r="BR1113" s="432"/>
      <c r="BS1113" s="432"/>
      <c r="BT1113" s="432"/>
      <c r="BU1113" s="432"/>
      <c r="BV1113" s="432"/>
      <c r="BW1113" s="432"/>
      <c r="BX1113" s="432"/>
      <c r="BY1113" s="432"/>
      <c r="BZ1113" s="432"/>
      <c r="CA1113" s="432"/>
      <c r="CB1113" s="432"/>
      <c r="CC1113" s="432"/>
      <c r="CD1113" s="432"/>
      <c r="CE1113" s="432"/>
      <c r="CF1113" s="432"/>
      <c r="CG1113" s="432"/>
      <c r="CH1113" s="432"/>
      <c r="CI1113" s="432"/>
      <c r="CJ1113" s="432"/>
      <c r="CK1113" s="432"/>
      <c r="CL1113" s="432"/>
      <c r="CM1113" s="432"/>
      <c r="CN1113" s="432"/>
      <c r="CO1113" s="432"/>
      <c r="CP1113" s="432"/>
      <c r="CQ1113" s="432"/>
      <c r="CR1113" s="432"/>
      <c r="CS1113" s="432"/>
      <c r="CT1113" s="432"/>
      <c r="CU1113" s="432"/>
      <c r="CV1113" s="432"/>
      <c r="CW1113" s="432"/>
      <c r="CX1113" s="432"/>
      <c r="CY1113" s="432"/>
      <c r="CZ1113" s="432"/>
      <c r="DA1113" s="432"/>
      <c r="DB1113" s="432"/>
      <c r="DC1113" s="432"/>
      <c r="DD1113" s="432"/>
      <c r="DE1113" s="432"/>
      <c r="DF1113" s="432"/>
      <c r="DG1113" s="432"/>
      <c r="DH1113" s="432"/>
      <c r="DI1113" s="432"/>
      <c r="DJ1113" s="432"/>
      <c r="DK1113" s="432"/>
      <c r="DL1113" s="432"/>
      <c r="DM1113" s="432"/>
      <c r="DN1113" s="432"/>
      <c r="DO1113" s="432"/>
      <c r="DP1113" s="432"/>
      <c r="DQ1113" s="432"/>
      <c r="DR1113" s="432"/>
      <c r="DS1113" s="432"/>
      <c r="DT1113" s="432"/>
      <c r="DU1113" s="432"/>
      <c r="DV1113" s="432"/>
      <c r="DW1113" s="432"/>
      <c r="DX1113" s="432"/>
      <c r="DY1113" s="432"/>
      <c r="DZ1113" s="432"/>
      <c r="EA1113" s="432"/>
      <c r="EB1113" s="432"/>
      <c r="EC1113" s="432"/>
      <c r="ED1113" s="432"/>
      <c r="EE1113" s="432"/>
      <c r="EF1113" s="432"/>
      <c r="EG1113" s="432"/>
      <c r="EH1113" s="432"/>
      <c r="EI1113" s="432"/>
      <c r="EJ1113" s="432"/>
      <c r="EK1113" s="432"/>
      <c r="EL1113" s="432"/>
      <c r="EM1113" s="432"/>
      <c r="EN1113" s="432"/>
      <c r="EO1113" s="432"/>
      <c r="EP1113" s="432"/>
      <c r="EQ1113" s="432"/>
      <c r="ER1113" s="432"/>
      <c r="ES1113" s="432"/>
      <c r="ET1113" s="432"/>
      <c r="EU1113" s="432"/>
      <c r="EV1113" s="432"/>
      <c r="EW1113" s="432"/>
      <c r="EX1113" s="432"/>
      <c r="EY1113" s="432"/>
      <c r="EZ1113" s="432"/>
      <c r="FA1113" s="432"/>
      <c r="FB1113" s="432"/>
      <c r="FC1113" s="432"/>
      <c r="FD1113" s="432"/>
      <c r="FE1113" s="432"/>
      <c r="FF1113" s="432"/>
      <c r="FG1113" s="432"/>
      <c r="FH1113" s="432"/>
      <c r="FI1113" s="432"/>
      <c r="FJ1113" s="432"/>
      <c r="FK1113" s="432"/>
      <c r="FL1113" s="432"/>
      <c r="FM1113" s="432"/>
      <c r="FN1113" s="432"/>
      <c r="FO1113" s="432"/>
      <c r="FP1113" s="432"/>
      <c r="FQ1113" s="432"/>
      <c r="FR1113" s="432"/>
      <c r="FS1113" s="432"/>
      <c r="FT1113" s="432"/>
      <c r="FU1113" s="432"/>
      <c r="FV1113" s="432"/>
      <c r="FW1113" s="432"/>
      <c r="FX1113" s="432"/>
      <c r="FY1113" s="432"/>
      <c r="FZ1113" s="432"/>
      <c r="GA1113" s="432"/>
      <c r="GB1113" s="432"/>
      <c r="GC1113" s="432"/>
      <c r="GD1113" s="432"/>
      <c r="GE1113" s="432"/>
      <c r="GF1113" s="432"/>
      <c r="GG1113" s="432"/>
      <c r="GH1113" s="432"/>
      <c r="GI1113" s="432"/>
      <c r="GJ1113" s="432"/>
      <c r="GK1113" s="432"/>
      <c r="GL1113" s="432"/>
      <c r="GM1113" s="432"/>
      <c r="GN1113" s="432"/>
      <c r="GO1113" s="432"/>
      <c r="GP1113" s="432"/>
      <c r="GQ1113" s="432"/>
      <c r="GR1113" s="432"/>
      <c r="GS1113" s="432"/>
      <c r="GT1113" s="432"/>
      <c r="GU1113" s="432"/>
      <c r="GV1113" s="432"/>
      <c r="GW1113" s="432"/>
      <c r="GX1113" s="432"/>
    </row>
    <row r="1114" spans="12:206" s="4" customFormat="1">
      <c r="L1114" s="37"/>
      <c r="Q1114" s="432"/>
      <c r="R1114" s="432"/>
      <c r="S1114" s="432"/>
      <c r="T1114" s="432"/>
      <c r="U1114" s="432"/>
      <c r="V1114" s="432"/>
      <c r="W1114" s="432"/>
      <c r="X1114" s="432"/>
      <c r="Y1114" s="432"/>
      <c r="Z1114" s="432"/>
      <c r="AA1114" s="432"/>
      <c r="AB1114" s="432"/>
      <c r="AC1114" s="432"/>
      <c r="AD1114" s="432"/>
      <c r="AE1114" s="432"/>
      <c r="AF1114" s="432"/>
      <c r="AG1114" s="432"/>
      <c r="AH1114" s="432"/>
      <c r="AI1114" s="432"/>
      <c r="AJ1114" s="432"/>
      <c r="AK1114" s="432"/>
      <c r="AL1114" s="432"/>
      <c r="AM1114" s="432"/>
      <c r="AN1114" s="432"/>
      <c r="AO1114" s="432"/>
      <c r="AP1114" s="432"/>
      <c r="AQ1114" s="432"/>
      <c r="AR1114" s="432"/>
      <c r="AS1114" s="432"/>
      <c r="AT1114" s="432"/>
      <c r="AU1114" s="432"/>
      <c r="AV1114" s="432"/>
      <c r="AW1114" s="432"/>
      <c r="AX1114" s="432"/>
      <c r="AY1114" s="432"/>
      <c r="AZ1114" s="432"/>
      <c r="BA1114" s="432"/>
      <c r="BB1114" s="432"/>
      <c r="BC1114" s="432"/>
      <c r="BD1114" s="432"/>
      <c r="BE1114" s="432"/>
      <c r="BF1114" s="432"/>
      <c r="BG1114" s="432"/>
      <c r="BH1114" s="432"/>
      <c r="BI1114" s="432"/>
      <c r="BJ1114" s="432"/>
      <c r="BK1114" s="432"/>
      <c r="BL1114" s="432"/>
      <c r="BM1114" s="432"/>
      <c r="BN1114" s="432"/>
      <c r="BO1114" s="432"/>
      <c r="BP1114" s="432"/>
      <c r="BQ1114" s="432"/>
      <c r="BR1114" s="432"/>
      <c r="BS1114" s="432"/>
      <c r="BT1114" s="432"/>
      <c r="BU1114" s="432"/>
      <c r="BV1114" s="432"/>
      <c r="BW1114" s="432"/>
      <c r="BX1114" s="432"/>
      <c r="BY1114" s="432"/>
      <c r="BZ1114" s="432"/>
      <c r="CA1114" s="432"/>
      <c r="CB1114" s="432"/>
      <c r="CC1114" s="432"/>
      <c r="CD1114" s="432"/>
      <c r="CE1114" s="432"/>
      <c r="CF1114" s="432"/>
      <c r="CG1114" s="432"/>
      <c r="CH1114" s="432"/>
      <c r="CI1114" s="432"/>
      <c r="CJ1114" s="432"/>
      <c r="CK1114" s="432"/>
      <c r="CL1114" s="432"/>
      <c r="CM1114" s="432"/>
      <c r="CN1114" s="432"/>
      <c r="CO1114" s="432"/>
      <c r="CP1114" s="432"/>
      <c r="CQ1114" s="432"/>
      <c r="CR1114" s="432"/>
      <c r="CS1114" s="432"/>
      <c r="CT1114" s="432"/>
      <c r="CU1114" s="432"/>
      <c r="CV1114" s="432"/>
      <c r="CW1114" s="432"/>
      <c r="CX1114" s="432"/>
      <c r="CY1114" s="432"/>
      <c r="CZ1114" s="432"/>
      <c r="DA1114" s="432"/>
      <c r="DB1114" s="432"/>
      <c r="DC1114" s="432"/>
      <c r="DD1114" s="432"/>
      <c r="DE1114" s="432"/>
      <c r="DF1114" s="432"/>
      <c r="DG1114" s="432"/>
      <c r="DH1114" s="432"/>
      <c r="DI1114" s="432"/>
      <c r="DJ1114" s="432"/>
      <c r="DK1114" s="432"/>
      <c r="DL1114" s="432"/>
      <c r="DM1114" s="432"/>
      <c r="DN1114" s="432"/>
      <c r="DO1114" s="432"/>
      <c r="DP1114" s="432"/>
      <c r="DQ1114" s="432"/>
      <c r="DR1114" s="432"/>
      <c r="DS1114" s="432"/>
      <c r="DT1114" s="432"/>
      <c r="DU1114" s="432"/>
      <c r="DV1114" s="432"/>
      <c r="DW1114" s="432"/>
      <c r="DX1114" s="432"/>
      <c r="DY1114" s="432"/>
      <c r="DZ1114" s="432"/>
      <c r="EA1114" s="432"/>
      <c r="EB1114" s="432"/>
      <c r="EC1114" s="432"/>
      <c r="ED1114" s="432"/>
      <c r="EE1114" s="432"/>
      <c r="EF1114" s="432"/>
      <c r="EG1114" s="432"/>
      <c r="EH1114" s="432"/>
      <c r="EI1114" s="432"/>
      <c r="EJ1114" s="432"/>
      <c r="EK1114" s="432"/>
      <c r="EL1114" s="432"/>
      <c r="EM1114" s="432"/>
      <c r="EN1114" s="432"/>
      <c r="EO1114" s="432"/>
      <c r="EP1114" s="432"/>
      <c r="EQ1114" s="432"/>
      <c r="ER1114" s="432"/>
      <c r="ES1114" s="432"/>
      <c r="ET1114" s="432"/>
      <c r="EU1114" s="432"/>
      <c r="EV1114" s="432"/>
      <c r="EW1114" s="432"/>
      <c r="EX1114" s="432"/>
      <c r="EY1114" s="432"/>
      <c r="EZ1114" s="432"/>
      <c r="FA1114" s="432"/>
      <c r="FB1114" s="432"/>
      <c r="FC1114" s="432"/>
      <c r="FD1114" s="432"/>
      <c r="FE1114" s="432"/>
      <c r="FF1114" s="432"/>
      <c r="FG1114" s="432"/>
      <c r="FH1114" s="432"/>
      <c r="FI1114" s="432"/>
      <c r="FJ1114" s="432"/>
      <c r="FK1114" s="432"/>
      <c r="FL1114" s="432"/>
      <c r="FM1114" s="432"/>
      <c r="FN1114" s="432"/>
      <c r="FO1114" s="432"/>
      <c r="FP1114" s="432"/>
      <c r="FQ1114" s="432"/>
      <c r="FR1114" s="432"/>
      <c r="FS1114" s="432"/>
      <c r="FT1114" s="432"/>
      <c r="FU1114" s="432"/>
      <c r="FV1114" s="432"/>
      <c r="FW1114" s="432"/>
      <c r="FX1114" s="432"/>
      <c r="FY1114" s="432"/>
      <c r="FZ1114" s="432"/>
      <c r="GA1114" s="432"/>
      <c r="GB1114" s="432"/>
      <c r="GC1114" s="432"/>
      <c r="GD1114" s="432"/>
      <c r="GE1114" s="432"/>
      <c r="GF1114" s="432"/>
      <c r="GG1114" s="432"/>
      <c r="GH1114" s="432"/>
      <c r="GI1114" s="432"/>
      <c r="GJ1114" s="432"/>
      <c r="GK1114" s="432"/>
      <c r="GL1114" s="432"/>
      <c r="GM1114" s="432"/>
      <c r="GN1114" s="432"/>
      <c r="GO1114" s="432"/>
      <c r="GP1114" s="432"/>
      <c r="GQ1114" s="432"/>
      <c r="GR1114" s="432"/>
      <c r="GS1114" s="432"/>
      <c r="GT1114" s="432"/>
      <c r="GU1114" s="432"/>
      <c r="GV1114" s="432"/>
      <c r="GW1114" s="432"/>
      <c r="GX1114" s="432"/>
    </row>
    <row r="1115" spans="12:206" s="4" customFormat="1">
      <c r="L1115" s="37"/>
      <c r="Q1115" s="432"/>
      <c r="R1115" s="432"/>
      <c r="S1115" s="432"/>
      <c r="T1115" s="432"/>
      <c r="U1115" s="432"/>
      <c r="V1115" s="432"/>
      <c r="W1115" s="432"/>
      <c r="X1115" s="432"/>
      <c r="Y1115" s="432"/>
      <c r="Z1115" s="432"/>
      <c r="AA1115" s="432"/>
      <c r="AB1115" s="432"/>
      <c r="AC1115" s="432"/>
      <c r="AD1115" s="432"/>
      <c r="AE1115" s="432"/>
      <c r="AF1115" s="432"/>
      <c r="AG1115" s="432"/>
      <c r="AH1115" s="432"/>
      <c r="AI1115" s="432"/>
      <c r="AJ1115" s="432"/>
      <c r="AK1115" s="432"/>
      <c r="AL1115" s="432"/>
      <c r="AM1115" s="432"/>
      <c r="AN1115" s="432"/>
      <c r="AO1115" s="432"/>
      <c r="AP1115" s="432"/>
      <c r="AQ1115" s="432"/>
      <c r="AR1115" s="432"/>
      <c r="AS1115" s="432"/>
      <c r="AT1115" s="432"/>
      <c r="AU1115" s="432"/>
      <c r="AV1115" s="432"/>
      <c r="AW1115" s="432"/>
      <c r="AX1115" s="432"/>
      <c r="AY1115" s="432"/>
      <c r="AZ1115" s="432"/>
      <c r="BA1115" s="432"/>
      <c r="BB1115" s="432"/>
      <c r="BC1115" s="432"/>
      <c r="BD1115" s="432"/>
      <c r="BE1115" s="432"/>
      <c r="BF1115" s="432"/>
      <c r="BG1115" s="432"/>
      <c r="BH1115" s="432"/>
      <c r="BI1115" s="432"/>
      <c r="BJ1115" s="432"/>
      <c r="BK1115" s="432"/>
      <c r="BL1115" s="432"/>
      <c r="BM1115" s="432"/>
      <c r="BN1115" s="432"/>
      <c r="BO1115" s="432"/>
      <c r="BP1115" s="432"/>
      <c r="BQ1115" s="432"/>
      <c r="BR1115" s="432"/>
      <c r="BS1115" s="432"/>
      <c r="BT1115" s="432"/>
      <c r="BU1115" s="432"/>
      <c r="BV1115" s="432"/>
      <c r="BW1115" s="432"/>
      <c r="BX1115" s="432"/>
      <c r="BY1115" s="432"/>
      <c r="BZ1115" s="432"/>
      <c r="CA1115" s="432"/>
      <c r="CB1115" s="432"/>
      <c r="CC1115" s="432"/>
      <c r="CD1115" s="432"/>
      <c r="CE1115" s="432"/>
      <c r="CF1115" s="432"/>
      <c r="CG1115" s="432"/>
      <c r="CH1115" s="432"/>
      <c r="CI1115" s="432"/>
      <c r="CJ1115" s="432"/>
      <c r="CK1115" s="432"/>
      <c r="CL1115" s="432"/>
      <c r="CM1115" s="432"/>
      <c r="CN1115" s="432"/>
      <c r="CO1115" s="432"/>
      <c r="CP1115" s="432"/>
      <c r="CQ1115" s="432"/>
      <c r="CR1115" s="432"/>
      <c r="CS1115" s="432"/>
      <c r="CT1115" s="432"/>
      <c r="CU1115" s="432"/>
      <c r="CV1115" s="432"/>
      <c r="CW1115" s="432"/>
      <c r="CX1115" s="432"/>
      <c r="CY1115" s="432"/>
      <c r="CZ1115" s="432"/>
      <c r="DA1115" s="432"/>
      <c r="DB1115" s="432"/>
      <c r="DC1115" s="432"/>
      <c r="DD1115" s="432"/>
      <c r="DE1115" s="432"/>
      <c r="DF1115" s="432"/>
      <c r="DG1115" s="432"/>
      <c r="DH1115" s="432"/>
      <c r="DI1115" s="432"/>
      <c r="DJ1115" s="432"/>
      <c r="DK1115" s="432"/>
      <c r="DL1115" s="432"/>
      <c r="DM1115" s="432"/>
      <c r="DN1115" s="432"/>
      <c r="DO1115" s="432"/>
      <c r="DP1115" s="432"/>
      <c r="DQ1115" s="432"/>
      <c r="DR1115" s="432"/>
      <c r="DS1115" s="432"/>
      <c r="DT1115" s="432"/>
      <c r="DU1115" s="432"/>
      <c r="DV1115" s="432"/>
      <c r="DW1115" s="432"/>
      <c r="DX1115" s="432"/>
      <c r="DY1115" s="432"/>
      <c r="DZ1115" s="432"/>
      <c r="EA1115" s="432"/>
      <c r="EB1115" s="432"/>
      <c r="EC1115" s="432"/>
      <c r="ED1115" s="432"/>
      <c r="EE1115" s="432"/>
      <c r="EF1115" s="432"/>
      <c r="EG1115" s="432"/>
      <c r="EH1115" s="432"/>
      <c r="EI1115" s="432"/>
      <c r="EJ1115" s="432"/>
      <c r="EK1115" s="432"/>
      <c r="EL1115" s="432"/>
      <c r="EM1115" s="432"/>
      <c r="EN1115" s="432"/>
      <c r="EO1115" s="432"/>
      <c r="EP1115" s="432"/>
      <c r="EQ1115" s="432"/>
      <c r="ER1115" s="432"/>
      <c r="ES1115" s="432"/>
      <c r="ET1115" s="432"/>
      <c r="EU1115" s="432"/>
      <c r="EV1115" s="432"/>
      <c r="EW1115" s="432"/>
      <c r="EX1115" s="432"/>
      <c r="EY1115" s="432"/>
      <c r="EZ1115" s="432"/>
      <c r="FA1115" s="432"/>
      <c r="FB1115" s="432"/>
      <c r="FC1115" s="432"/>
      <c r="FD1115" s="432"/>
      <c r="FE1115" s="432"/>
      <c r="FF1115" s="432"/>
      <c r="FG1115" s="432"/>
      <c r="FH1115" s="432"/>
      <c r="FI1115" s="432"/>
      <c r="FJ1115" s="432"/>
      <c r="FK1115" s="432"/>
      <c r="FL1115" s="432"/>
      <c r="FM1115" s="432"/>
      <c r="FN1115" s="432"/>
      <c r="FO1115" s="432"/>
      <c r="FP1115" s="432"/>
      <c r="FQ1115" s="432"/>
      <c r="FR1115" s="432"/>
      <c r="FS1115" s="432"/>
      <c r="FT1115" s="432"/>
      <c r="FU1115" s="432"/>
      <c r="FV1115" s="432"/>
      <c r="FW1115" s="432"/>
      <c r="FX1115" s="432"/>
      <c r="FY1115" s="432"/>
      <c r="FZ1115" s="432"/>
      <c r="GA1115" s="432"/>
      <c r="GB1115" s="432"/>
      <c r="GC1115" s="432"/>
      <c r="GD1115" s="432"/>
      <c r="GE1115" s="432"/>
      <c r="GF1115" s="432"/>
      <c r="GG1115" s="432"/>
      <c r="GH1115" s="432"/>
      <c r="GI1115" s="432"/>
      <c r="GJ1115" s="432"/>
      <c r="GK1115" s="432"/>
      <c r="GL1115" s="432"/>
      <c r="GM1115" s="432"/>
      <c r="GN1115" s="432"/>
      <c r="GO1115" s="432"/>
      <c r="GP1115" s="432"/>
      <c r="GQ1115" s="432"/>
      <c r="GR1115" s="432"/>
      <c r="GS1115" s="432"/>
      <c r="GT1115" s="432"/>
      <c r="GU1115" s="432"/>
      <c r="GV1115" s="432"/>
      <c r="GW1115" s="432"/>
      <c r="GX1115" s="432"/>
    </row>
    <row r="1116" spans="12:206" s="4" customFormat="1">
      <c r="L1116" s="37"/>
      <c r="Q1116" s="432"/>
      <c r="R1116" s="432"/>
      <c r="S1116" s="432"/>
      <c r="T1116" s="432"/>
      <c r="U1116" s="432"/>
      <c r="V1116" s="432"/>
      <c r="W1116" s="432"/>
      <c r="X1116" s="432"/>
      <c r="Y1116" s="432"/>
      <c r="Z1116" s="432"/>
      <c r="AA1116" s="432"/>
      <c r="AB1116" s="432"/>
      <c r="AC1116" s="432"/>
      <c r="AD1116" s="432"/>
      <c r="AE1116" s="432"/>
      <c r="AF1116" s="432"/>
      <c r="AG1116" s="432"/>
      <c r="AH1116" s="432"/>
      <c r="AI1116" s="432"/>
      <c r="AJ1116" s="432"/>
      <c r="AK1116" s="432"/>
      <c r="AL1116" s="432"/>
      <c r="AM1116" s="432"/>
      <c r="AN1116" s="432"/>
      <c r="AO1116" s="432"/>
      <c r="AP1116" s="432"/>
      <c r="AQ1116" s="432"/>
      <c r="AR1116" s="432"/>
      <c r="AS1116" s="432"/>
      <c r="AT1116" s="432"/>
      <c r="AU1116" s="432"/>
      <c r="AV1116" s="432"/>
      <c r="AW1116" s="432"/>
      <c r="AX1116" s="432"/>
      <c r="AY1116" s="432"/>
      <c r="AZ1116" s="432"/>
      <c r="BA1116" s="432"/>
      <c r="BB1116" s="432"/>
      <c r="BC1116" s="432"/>
      <c r="BD1116" s="432"/>
      <c r="BE1116" s="432"/>
      <c r="BF1116" s="432"/>
      <c r="BG1116" s="432"/>
      <c r="BH1116" s="432"/>
      <c r="BI1116" s="432"/>
      <c r="BJ1116" s="432"/>
      <c r="BK1116" s="432"/>
      <c r="BL1116" s="432"/>
      <c r="BM1116" s="432"/>
      <c r="BN1116" s="432"/>
      <c r="BO1116" s="432"/>
      <c r="BP1116" s="432"/>
      <c r="BQ1116" s="432"/>
      <c r="BR1116" s="432"/>
      <c r="BS1116" s="432"/>
      <c r="BT1116" s="432"/>
      <c r="BU1116" s="432"/>
      <c r="BV1116" s="432"/>
      <c r="BW1116" s="432"/>
      <c r="BX1116" s="432"/>
      <c r="BY1116" s="432"/>
      <c r="BZ1116" s="432"/>
      <c r="CA1116" s="432"/>
      <c r="CB1116" s="432"/>
      <c r="CC1116" s="432"/>
      <c r="CD1116" s="432"/>
      <c r="CE1116" s="432"/>
      <c r="CF1116" s="432"/>
      <c r="CG1116" s="432"/>
      <c r="CH1116" s="432"/>
      <c r="CI1116" s="432"/>
      <c r="CJ1116" s="432"/>
      <c r="CK1116" s="432"/>
      <c r="CL1116" s="432"/>
      <c r="CM1116" s="432"/>
      <c r="CN1116" s="432"/>
      <c r="CO1116" s="432"/>
      <c r="CP1116" s="432"/>
      <c r="CQ1116" s="432"/>
      <c r="CR1116" s="432"/>
      <c r="CS1116" s="432"/>
      <c r="CT1116" s="432"/>
      <c r="CU1116" s="432"/>
      <c r="CV1116" s="432"/>
      <c r="CW1116" s="432"/>
      <c r="CX1116" s="432"/>
      <c r="CY1116" s="432"/>
      <c r="CZ1116" s="432"/>
      <c r="DA1116" s="432"/>
      <c r="DB1116" s="432"/>
      <c r="DC1116" s="432"/>
      <c r="DD1116" s="432"/>
      <c r="DE1116" s="432"/>
      <c r="DF1116" s="432"/>
      <c r="DG1116" s="432"/>
      <c r="DH1116" s="432"/>
      <c r="DI1116" s="432"/>
      <c r="DJ1116" s="432"/>
      <c r="DK1116" s="432"/>
      <c r="DL1116" s="432"/>
      <c r="DM1116" s="432"/>
      <c r="DN1116" s="432"/>
      <c r="DO1116" s="432"/>
      <c r="DP1116" s="432"/>
      <c r="DQ1116" s="432"/>
      <c r="DR1116" s="432"/>
      <c r="DS1116" s="432"/>
      <c r="DT1116" s="432"/>
      <c r="DU1116" s="432"/>
      <c r="DV1116" s="432"/>
      <c r="DW1116" s="432"/>
      <c r="DX1116" s="432"/>
      <c r="DY1116" s="432"/>
      <c r="DZ1116" s="432"/>
      <c r="EA1116" s="432"/>
      <c r="EB1116" s="432"/>
      <c r="EC1116" s="432"/>
      <c r="ED1116" s="432"/>
      <c r="EE1116" s="432"/>
      <c r="EF1116" s="432"/>
      <c r="EG1116" s="432"/>
      <c r="EH1116" s="432"/>
      <c r="EI1116" s="432"/>
      <c r="EJ1116" s="432"/>
      <c r="EK1116" s="432"/>
      <c r="EL1116" s="432"/>
      <c r="EM1116" s="432"/>
      <c r="EN1116" s="432"/>
      <c r="EO1116" s="432"/>
      <c r="EP1116" s="432"/>
      <c r="EQ1116" s="432"/>
      <c r="ER1116" s="432"/>
      <c r="ES1116" s="432"/>
      <c r="ET1116" s="432"/>
      <c r="EU1116" s="432"/>
      <c r="EV1116" s="432"/>
      <c r="EW1116" s="432"/>
      <c r="EX1116" s="432"/>
      <c r="EY1116" s="432"/>
      <c r="EZ1116" s="432"/>
      <c r="FA1116" s="432"/>
      <c r="FB1116" s="432"/>
      <c r="FC1116" s="432"/>
      <c r="FD1116" s="432"/>
      <c r="FE1116" s="432"/>
      <c r="FF1116" s="432"/>
      <c r="FG1116" s="432"/>
      <c r="FH1116" s="432"/>
      <c r="FI1116" s="432"/>
      <c r="FJ1116" s="432"/>
      <c r="FK1116" s="432"/>
      <c r="FL1116" s="432"/>
      <c r="FM1116" s="432"/>
      <c r="FN1116" s="432"/>
      <c r="FO1116" s="432"/>
      <c r="FP1116" s="432"/>
      <c r="FQ1116" s="432"/>
      <c r="FR1116" s="432"/>
      <c r="FS1116" s="432"/>
      <c r="FT1116" s="432"/>
      <c r="FU1116" s="432"/>
      <c r="FV1116" s="432"/>
      <c r="FW1116" s="432"/>
      <c r="FX1116" s="432"/>
      <c r="FY1116" s="432"/>
      <c r="FZ1116" s="432"/>
      <c r="GA1116" s="432"/>
      <c r="GB1116" s="432"/>
      <c r="GC1116" s="432"/>
      <c r="GD1116" s="432"/>
      <c r="GE1116" s="432"/>
      <c r="GF1116" s="432"/>
      <c r="GG1116" s="432"/>
      <c r="GH1116" s="432"/>
      <c r="GI1116" s="432"/>
      <c r="GJ1116" s="432"/>
      <c r="GK1116" s="432"/>
      <c r="GL1116" s="432"/>
      <c r="GM1116" s="432"/>
      <c r="GN1116" s="432"/>
      <c r="GO1116" s="432"/>
      <c r="GP1116" s="432"/>
      <c r="GQ1116" s="432"/>
      <c r="GR1116" s="432"/>
      <c r="GS1116" s="432"/>
      <c r="GT1116" s="432"/>
      <c r="GU1116" s="432"/>
      <c r="GV1116" s="432"/>
      <c r="GW1116" s="432"/>
      <c r="GX1116" s="432"/>
    </row>
    <row r="1117" spans="12:206" s="4" customFormat="1">
      <c r="L1117" s="37"/>
      <c r="Q1117" s="432"/>
      <c r="R1117" s="432"/>
      <c r="S1117" s="432"/>
      <c r="T1117" s="432"/>
      <c r="U1117" s="432"/>
      <c r="V1117" s="432"/>
      <c r="W1117" s="432"/>
      <c r="X1117" s="432"/>
      <c r="Y1117" s="432"/>
      <c r="Z1117" s="432"/>
      <c r="AA1117" s="432"/>
      <c r="AB1117" s="432"/>
      <c r="AC1117" s="432"/>
      <c r="AD1117" s="432"/>
      <c r="AE1117" s="432"/>
      <c r="AF1117" s="432"/>
      <c r="AG1117" s="432"/>
      <c r="AH1117" s="432"/>
      <c r="AI1117" s="432"/>
      <c r="AJ1117" s="432"/>
      <c r="AK1117" s="432"/>
      <c r="AL1117" s="432"/>
      <c r="AM1117" s="432"/>
      <c r="AN1117" s="432"/>
      <c r="AO1117" s="432"/>
      <c r="AP1117" s="432"/>
      <c r="AQ1117" s="432"/>
      <c r="AR1117" s="432"/>
      <c r="AS1117" s="432"/>
      <c r="AT1117" s="432"/>
      <c r="AU1117" s="432"/>
      <c r="AV1117" s="432"/>
      <c r="AW1117" s="432"/>
      <c r="AX1117" s="432"/>
      <c r="AY1117" s="432"/>
      <c r="AZ1117" s="432"/>
      <c r="BA1117" s="432"/>
      <c r="BB1117" s="432"/>
      <c r="BC1117" s="432"/>
      <c r="BD1117" s="432"/>
      <c r="BE1117" s="432"/>
      <c r="BF1117" s="432"/>
      <c r="BG1117" s="432"/>
      <c r="BH1117" s="432"/>
      <c r="BI1117" s="432"/>
      <c r="BJ1117" s="432"/>
      <c r="BK1117" s="432"/>
      <c r="BL1117" s="432"/>
      <c r="BM1117" s="432"/>
      <c r="BN1117" s="432"/>
      <c r="BO1117" s="432"/>
      <c r="BP1117" s="432"/>
      <c r="BQ1117" s="432"/>
      <c r="BR1117" s="432"/>
      <c r="BS1117" s="432"/>
      <c r="BT1117" s="432"/>
      <c r="BU1117" s="432"/>
      <c r="BV1117" s="432"/>
      <c r="BW1117" s="432"/>
      <c r="BX1117" s="432"/>
      <c r="BY1117" s="432"/>
      <c r="BZ1117" s="432"/>
      <c r="CA1117" s="432"/>
      <c r="CB1117" s="432"/>
      <c r="CC1117" s="432"/>
      <c r="CD1117" s="432"/>
      <c r="CE1117" s="432"/>
      <c r="CF1117" s="432"/>
      <c r="CG1117" s="432"/>
      <c r="CH1117" s="432"/>
      <c r="CI1117" s="432"/>
      <c r="CJ1117" s="432"/>
      <c r="CK1117" s="432"/>
      <c r="CL1117" s="432"/>
      <c r="CM1117" s="432"/>
      <c r="CN1117" s="432"/>
      <c r="CO1117" s="432"/>
      <c r="CP1117" s="432"/>
      <c r="CQ1117" s="432"/>
      <c r="CR1117" s="432"/>
      <c r="CS1117" s="432"/>
      <c r="CT1117" s="432"/>
      <c r="CU1117" s="432"/>
      <c r="CV1117" s="432"/>
      <c r="CW1117" s="432"/>
      <c r="CX1117" s="432"/>
      <c r="CY1117" s="432"/>
      <c r="CZ1117" s="432"/>
      <c r="DA1117" s="432"/>
      <c r="DB1117" s="432"/>
      <c r="DC1117" s="432"/>
      <c r="DD1117" s="432"/>
      <c r="DE1117" s="432"/>
      <c r="DF1117" s="432"/>
      <c r="DG1117" s="432"/>
      <c r="DH1117" s="432"/>
      <c r="DI1117" s="432"/>
      <c r="DJ1117" s="432"/>
      <c r="DK1117" s="432"/>
      <c r="DL1117" s="432"/>
      <c r="DM1117" s="432"/>
      <c r="DN1117" s="432"/>
      <c r="DO1117" s="432"/>
      <c r="DP1117" s="432"/>
      <c r="DQ1117" s="432"/>
      <c r="DR1117" s="432"/>
      <c r="DS1117" s="432"/>
      <c r="DT1117" s="432"/>
      <c r="DU1117" s="432"/>
      <c r="DV1117" s="432"/>
      <c r="DW1117" s="432"/>
      <c r="DX1117" s="432"/>
      <c r="DY1117" s="432"/>
      <c r="DZ1117" s="432"/>
      <c r="EA1117" s="432"/>
      <c r="EB1117" s="432"/>
      <c r="EC1117" s="432"/>
      <c r="ED1117" s="432"/>
      <c r="EE1117" s="432"/>
      <c r="EF1117" s="432"/>
      <c r="EG1117" s="432"/>
      <c r="EH1117" s="432"/>
      <c r="EI1117" s="432"/>
      <c r="EJ1117" s="432"/>
      <c r="EK1117" s="432"/>
      <c r="EL1117" s="432"/>
      <c r="EM1117" s="432"/>
      <c r="EN1117" s="432"/>
      <c r="EO1117" s="432"/>
      <c r="EP1117" s="432"/>
      <c r="EQ1117" s="432"/>
      <c r="ER1117" s="432"/>
      <c r="ES1117" s="432"/>
      <c r="ET1117" s="432"/>
      <c r="EU1117" s="432"/>
      <c r="EV1117" s="432"/>
      <c r="EW1117" s="432"/>
      <c r="EX1117" s="432"/>
      <c r="EY1117" s="432"/>
      <c r="EZ1117" s="432"/>
      <c r="FA1117" s="432"/>
      <c r="FB1117" s="432"/>
      <c r="FC1117" s="432"/>
      <c r="FD1117" s="432"/>
      <c r="FE1117" s="432"/>
      <c r="FF1117" s="432"/>
      <c r="FG1117" s="432"/>
      <c r="FH1117" s="432"/>
      <c r="FI1117" s="432"/>
      <c r="FJ1117" s="432"/>
      <c r="FK1117" s="432"/>
      <c r="FL1117" s="432"/>
      <c r="FM1117" s="432"/>
      <c r="FN1117" s="432"/>
      <c r="FO1117" s="432"/>
      <c r="FP1117" s="432"/>
      <c r="FQ1117" s="432"/>
      <c r="FR1117" s="432"/>
      <c r="FS1117" s="432"/>
      <c r="FT1117" s="432"/>
      <c r="FU1117" s="432"/>
      <c r="FV1117" s="432"/>
      <c r="FW1117" s="432"/>
      <c r="FX1117" s="432"/>
      <c r="FY1117" s="432"/>
      <c r="FZ1117" s="432"/>
      <c r="GA1117" s="432"/>
      <c r="GB1117" s="432"/>
      <c r="GC1117" s="432"/>
      <c r="GD1117" s="432"/>
      <c r="GE1117" s="432"/>
      <c r="GF1117" s="432"/>
      <c r="GG1117" s="432"/>
      <c r="GH1117" s="432"/>
      <c r="GI1117" s="432"/>
      <c r="GJ1117" s="432"/>
      <c r="GK1117" s="432"/>
      <c r="GL1117" s="432"/>
      <c r="GM1117" s="432"/>
      <c r="GN1117" s="432"/>
      <c r="GO1117" s="432"/>
      <c r="GP1117" s="432"/>
      <c r="GQ1117" s="432"/>
      <c r="GR1117" s="432"/>
      <c r="GS1117" s="432"/>
      <c r="GT1117" s="432"/>
      <c r="GU1117" s="432"/>
      <c r="GV1117" s="432"/>
      <c r="GW1117" s="432"/>
      <c r="GX1117" s="432"/>
    </row>
    <row r="1119" spans="12:206" s="4" customFormat="1">
      <c r="L1119" s="37"/>
      <c r="Q1119" s="432"/>
      <c r="R1119" s="432"/>
      <c r="S1119" s="432"/>
      <c r="T1119" s="432"/>
      <c r="U1119" s="432"/>
      <c r="V1119" s="432"/>
      <c r="W1119" s="432"/>
      <c r="X1119" s="432"/>
      <c r="Y1119" s="432"/>
      <c r="Z1119" s="432"/>
      <c r="AA1119" s="432"/>
      <c r="AB1119" s="432"/>
      <c r="AC1119" s="432"/>
      <c r="AD1119" s="432"/>
      <c r="AE1119" s="432"/>
      <c r="AF1119" s="432"/>
      <c r="AG1119" s="432"/>
      <c r="AH1119" s="432"/>
      <c r="AI1119" s="432"/>
      <c r="AJ1119" s="432"/>
      <c r="AK1119" s="432"/>
      <c r="AL1119" s="432"/>
      <c r="AM1119" s="432"/>
      <c r="AN1119" s="432"/>
      <c r="AO1119" s="432"/>
      <c r="AP1119" s="432"/>
      <c r="AQ1119" s="432"/>
      <c r="AR1119" s="432"/>
      <c r="AS1119" s="432"/>
      <c r="AT1119" s="432"/>
      <c r="AU1119" s="432"/>
      <c r="AV1119" s="432"/>
      <c r="AW1119" s="432"/>
      <c r="AX1119" s="432"/>
      <c r="AY1119" s="432"/>
      <c r="AZ1119" s="432"/>
      <c r="BA1119" s="432"/>
      <c r="BB1119" s="432"/>
      <c r="BC1119" s="432"/>
      <c r="BD1119" s="432"/>
      <c r="BE1119" s="432"/>
      <c r="BF1119" s="432"/>
      <c r="BG1119" s="432"/>
      <c r="BH1119" s="432"/>
      <c r="BI1119" s="432"/>
      <c r="BJ1119" s="432"/>
      <c r="BK1119" s="432"/>
      <c r="BL1119" s="432"/>
      <c r="BM1119" s="432"/>
      <c r="BN1119" s="432"/>
      <c r="BO1119" s="432"/>
      <c r="BP1119" s="432"/>
      <c r="BQ1119" s="432"/>
      <c r="BR1119" s="432"/>
      <c r="BS1119" s="432"/>
      <c r="BT1119" s="432"/>
      <c r="BU1119" s="432"/>
      <c r="BV1119" s="432"/>
      <c r="BW1119" s="432"/>
      <c r="BX1119" s="432"/>
      <c r="BY1119" s="432"/>
      <c r="BZ1119" s="432"/>
      <c r="CA1119" s="432"/>
      <c r="CB1119" s="432"/>
      <c r="CC1119" s="432"/>
      <c r="CD1119" s="432"/>
      <c r="CE1119" s="432"/>
      <c r="CF1119" s="432"/>
      <c r="CG1119" s="432"/>
      <c r="CH1119" s="432"/>
      <c r="CI1119" s="432"/>
      <c r="CJ1119" s="432"/>
      <c r="CK1119" s="432"/>
      <c r="CL1119" s="432"/>
      <c r="CM1119" s="432"/>
      <c r="CN1119" s="432"/>
      <c r="CO1119" s="432"/>
      <c r="CP1119" s="432"/>
      <c r="CQ1119" s="432"/>
      <c r="CR1119" s="432"/>
      <c r="CS1119" s="432"/>
      <c r="CT1119" s="432"/>
      <c r="CU1119" s="432"/>
      <c r="CV1119" s="432"/>
      <c r="CW1119" s="432"/>
      <c r="CX1119" s="432"/>
      <c r="CY1119" s="432"/>
      <c r="CZ1119" s="432"/>
      <c r="DA1119" s="432"/>
      <c r="DB1119" s="432"/>
      <c r="DC1119" s="432"/>
      <c r="DD1119" s="432"/>
      <c r="DE1119" s="432"/>
      <c r="DF1119" s="432"/>
      <c r="DG1119" s="432"/>
      <c r="DH1119" s="432"/>
      <c r="DI1119" s="432"/>
      <c r="DJ1119" s="432"/>
      <c r="DK1119" s="432"/>
      <c r="DL1119" s="432"/>
      <c r="DM1119" s="432"/>
      <c r="DN1119" s="432"/>
      <c r="DO1119" s="432"/>
      <c r="DP1119" s="432"/>
      <c r="DQ1119" s="432"/>
      <c r="DR1119" s="432"/>
      <c r="DS1119" s="432"/>
      <c r="DT1119" s="432"/>
      <c r="DU1119" s="432"/>
      <c r="DV1119" s="432"/>
      <c r="DW1119" s="432"/>
      <c r="DX1119" s="432"/>
      <c r="DY1119" s="432"/>
      <c r="DZ1119" s="432"/>
      <c r="EA1119" s="432"/>
      <c r="EB1119" s="432"/>
      <c r="EC1119" s="432"/>
      <c r="ED1119" s="432"/>
      <c r="EE1119" s="432"/>
      <c r="EF1119" s="432"/>
      <c r="EG1119" s="432"/>
      <c r="EH1119" s="432"/>
      <c r="EI1119" s="432"/>
      <c r="EJ1119" s="432"/>
      <c r="EK1119" s="432"/>
      <c r="EL1119" s="432"/>
      <c r="EM1119" s="432"/>
      <c r="EN1119" s="432"/>
      <c r="EO1119" s="432"/>
      <c r="EP1119" s="432"/>
      <c r="EQ1119" s="432"/>
      <c r="ER1119" s="432"/>
      <c r="ES1119" s="432"/>
      <c r="ET1119" s="432"/>
      <c r="EU1119" s="432"/>
      <c r="EV1119" s="432"/>
      <c r="EW1119" s="432"/>
      <c r="EX1119" s="432"/>
      <c r="EY1119" s="432"/>
      <c r="EZ1119" s="432"/>
      <c r="FA1119" s="432"/>
      <c r="FB1119" s="432"/>
      <c r="FC1119" s="432"/>
      <c r="FD1119" s="432"/>
      <c r="FE1119" s="432"/>
      <c r="FF1119" s="432"/>
      <c r="FG1119" s="432"/>
      <c r="FH1119" s="432"/>
      <c r="FI1119" s="432"/>
      <c r="FJ1119" s="432"/>
      <c r="FK1119" s="432"/>
      <c r="FL1119" s="432"/>
      <c r="FM1119" s="432"/>
      <c r="FN1119" s="432"/>
      <c r="FO1119" s="432"/>
      <c r="FP1119" s="432"/>
      <c r="FQ1119" s="432"/>
      <c r="FR1119" s="432"/>
      <c r="FS1119" s="432"/>
      <c r="FT1119" s="432"/>
      <c r="FU1119" s="432"/>
      <c r="FV1119" s="432"/>
      <c r="FW1119" s="432"/>
      <c r="FX1119" s="432"/>
      <c r="FY1119" s="432"/>
      <c r="FZ1119" s="432"/>
      <c r="GA1119" s="432"/>
      <c r="GB1119" s="432"/>
      <c r="GC1119" s="432"/>
      <c r="GD1119" s="432"/>
      <c r="GE1119" s="432"/>
      <c r="GF1119" s="432"/>
      <c r="GG1119" s="432"/>
      <c r="GH1119" s="432"/>
      <c r="GI1119" s="432"/>
      <c r="GJ1119" s="432"/>
      <c r="GK1119" s="432"/>
      <c r="GL1119" s="432"/>
      <c r="GM1119" s="432"/>
      <c r="GN1119" s="432"/>
      <c r="GO1119" s="432"/>
      <c r="GP1119" s="432"/>
      <c r="GQ1119" s="432"/>
      <c r="GR1119" s="432"/>
      <c r="GS1119" s="432"/>
      <c r="GT1119" s="432"/>
      <c r="GU1119" s="432"/>
      <c r="GV1119" s="432"/>
      <c r="GW1119" s="432"/>
      <c r="GX1119" s="432"/>
    </row>
    <row r="1121" spans="12:206" s="4" customFormat="1">
      <c r="L1121" s="37"/>
      <c r="Q1121" s="432"/>
      <c r="R1121" s="432"/>
      <c r="S1121" s="432"/>
      <c r="T1121" s="432"/>
      <c r="U1121" s="432"/>
      <c r="V1121" s="432"/>
      <c r="W1121" s="432"/>
      <c r="X1121" s="432"/>
      <c r="Y1121" s="432"/>
      <c r="Z1121" s="432"/>
      <c r="AA1121" s="432"/>
      <c r="AB1121" s="432"/>
      <c r="AC1121" s="432"/>
      <c r="AD1121" s="432"/>
      <c r="AE1121" s="432"/>
      <c r="AF1121" s="432"/>
      <c r="AG1121" s="432"/>
      <c r="AH1121" s="432"/>
      <c r="AI1121" s="432"/>
      <c r="AJ1121" s="432"/>
      <c r="AK1121" s="432"/>
      <c r="AL1121" s="432"/>
      <c r="AM1121" s="432"/>
      <c r="AN1121" s="432"/>
      <c r="AO1121" s="432"/>
      <c r="AP1121" s="432"/>
      <c r="AQ1121" s="432"/>
      <c r="AR1121" s="432"/>
      <c r="AS1121" s="432"/>
      <c r="AT1121" s="432"/>
      <c r="AU1121" s="432"/>
      <c r="AV1121" s="432"/>
      <c r="AW1121" s="432"/>
      <c r="AX1121" s="432"/>
      <c r="AY1121" s="432"/>
      <c r="AZ1121" s="432"/>
      <c r="BA1121" s="432"/>
      <c r="BB1121" s="432"/>
      <c r="BC1121" s="432"/>
      <c r="BD1121" s="432"/>
      <c r="BE1121" s="432"/>
      <c r="BF1121" s="432"/>
      <c r="BG1121" s="432"/>
      <c r="BH1121" s="432"/>
      <c r="BI1121" s="432"/>
      <c r="BJ1121" s="432"/>
      <c r="BK1121" s="432"/>
      <c r="BL1121" s="432"/>
      <c r="BM1121" s="432"/>
      <c r="BN1121" s="432"/>
      <c r="BO1121" s="432"/>
      <c r="BP1121" s="432"/>
      <c r="BQ1121" s="432"/>
      <c r="BR1121" s="432"/>
      <c r="BS1121" s="432"/>
      <c r="BT1121" s="432"/>
      <c r="BU1121" s="432"/>
      <c r="BV1121" s="432"/>
      <c r="BW1121" s="432"/>
      <c r="BX1121" s="432"/>
      <c r="BY1121" s="432"/>
      <c r="BZ1121" s="432"/>
      <c r="CA1121" s="432"/>
      <c r="CB1121" s="432"/>
      <c r="CC1121" s="432"/>
      <c r="CD1121" s="432"/>
      <c r="CE1121" s="432"/>
      <c r="CF1121" s="432"/>
      <c r="CG1121" s="432"/>
      <c r="CH1121" s="432"/>
      <c r="CI1121" s="432"/>
      <c r="CJ1121" s="432"/>
      <c r="CK1121" s="432"/>
      <c r="CL1121" s="432"/>
      <c r="CM1121" s="432"/>
      <c r="CN1121" s="432"/>
      <c r="CO1121" s="432"/>
      <c r="CP1121" s="432"/>
      <c r="CQ1121" s="432"/>
      <c r="CR1121" s="432"/>
      <c r="CS1121" s="432"/>
      <c r="CT1121" s="432"/>
      <c r="CU1121" s="432"/>
      <c r="CV1121" s="432"/>
      <c r="CW1121" s="432"/>
      <c r="CX1121" s="432"/>
      <c r="CY1121" s="432"/>
      <c r="CZ1121" s="432"/>
      <c r="DA1121" s="432"/>
      <c r="DB1121" s="432"/>
      <c r="DC1121" s="432"/>
      <c r="DD1121" s="432"/>
      <c r="DE1121" s="432"/>
      <c r="DF1121" s="432"/>
      <c r="DG1121" s="432"/>
      <c r="DH1121" s="432"/>
      <c r="DI1121" s="432"/>
      <c r="DJ1121" s="432"/>
      <c r="DK1121" s="432"/>
      <c r="DL1121" s="432"/>
      <c r="DM1121" s="432"/>
      <c r="DN1121" s="432"/>
      <c r="DO1121" s="432"/>
      <c r="DP1121" s="432"/>
      <c r="DQ1121" s="432"/>
      <c r="DR1121" s="432"/>
      <c r="DS1121" s="432"/>
      <c r="DT1121" s="432"/>
      <c r="DU1121" s="432"/>
      <c r="DV1121" s="432"/>
      <c r="DW1121" s="432"/>
      <c r="DX1121" s="432"/>
      <c r="DY1121" s="432"/>
      <c r="DZ1121" s="432"/>
      <c r="EA1121" s="432"/>
      <c r="EB1121" s="432"/>
      <c r="EC1121" s="432"/>
      <c r="ED1121" s="432"/>
      <c r="EE1121" s="432"/>
      <c r="EF1121" s="432"/>
      <c r="EG1121" s="432"/>
      <c r="EH1121" s="432"/>
      <c r="EI1121" s="432"/>
      <c r="EJ1121" s="432"/>
      <c r="EK1121" s="432"/>
      <c r="EL1121" s="432"/>
      <c r="EM1121" s="432"/>
      <c r="EN1121" s="432"/>
      <c r="EO1121" s="432"/>
      <c r="EP1121" s="432"/>
      <c r="EQ1121" s="432"/>
      <c r="ER1121" s="432"/>
      <c r="ES1121" s="432"/>
      <c r="ET1121" s="432"/>
      <c r="EU1121" s="432"/>
      <c r="EV1121" s="432"/>
      <c r="EW1121" s="432"/>
      <c r="EX1121" s="432"/>
      <c r="EY1121" s="432"/>
      <c r="EZ1121" s="432"/>
      <c r="FA1121" s="432"/>
      <c r="FB1121" s="432"/>
      <c r="FC1121" s="432"/>
      <c r="FD1121" s="432"/>
      <c r="FE1121" s="432"/>
      <c r="FF1121" s="432"/>
      <c r="FG1121" s="432"/>
      <c r="FH1121" s="432"/>
      <c r="FI1121" s="432"/>
      <c r="FJ1121" s="432"/>
      <c r="FK1121" s="432"/>
      <c r="FL1121" s="432"/>
      <c r="FM1121" s="432"/>
      <c r="FN1121" s="432"/>
      <c r="FO1121" s="432"/>
      <c r="FP1121" s="432"/>
      <c r="FQ1121" s="432"/>
      <c r="FR1121" s="432"/>
      <c r="FS1121" s="432"/>
      <c r="FT1121" s="432"/>
      <c r="FU1121" s="432"/>
      <c r="FV1121" s="432"/>
      <c r="FW1121" s="432"/>
      <c r="FX1121" s="432"/>
      <c r="FY1121" s="432"/>
      <c r="FZ1121" s="432"/>
      <c r="GA1121" s="432"/>
      <c r="GB1121" s="432"/>
      <c r="GC1121" s="432"/>
      <c r="GD1121" s="432"/>
      <c r="GE1121" s="432"/>
      <c r="GF1121" s="432"/>
      <c r="GG1121" s="432"/>
      <c r="GH1121" s="432"/>
      <c r="GI1121" s="432"/>
      <c r="GJ1121" s="432"/>
      <c r="GK1121" s="432"/>
      <c r="GL1121" s="432"/>
      <c r="GM1121" s="432"/>
      <c r="GN1121" s="432"/>
      <c r="GO1121" s="432"/>
      <c r="GP1121" s="432"/>
      <c r="GQ1121" s="432"/>
      <c r="GR1121" s="432"/>
      <c r="GS1121" s="432"/>
      <c r="GT1121" s="432"/>
      <c r="GU1121" s="432"/>
      <c r="GV1121" s="432"/>
      <c r="GW1121" s="432"/>
      <c r="GX1121" s="432"/>
    </row>
    <row r="1123" spans="12:206" s="4" customFormat="1">
      <c r="L1123" s="37"/>
      <c r="Q1123" s="432"/>
      <c r="R1123" s="432"/>
      <c r="S1123" s="432"/>
      <c r="T1123" s="432"/>
      <c r="U1123" s="432"/>
      <c r="V1123" s="432"/>
      <c r="W1123" s="432"/>
      <c r="X1123" s="432"/>
      <c r="Y1123" s="432"/>
      <c r="Z1123" s="432"/>
      <c r="AA1123" s="432"/>
      <c r="AB1123" s="432"/>
      <c r="AC1123" s="432"/>
      <c r="AD1123" s="432"/>
      <c r="AE1123" s="432"/>
      <c r="AF1123" s="432"/>
      <c r="AG1123" s="432"/>
      <c r="AH1123" s="432"/>
      <c r="AI1123" s="432"/>
      <c r="AJ1123" s="432"/>
      <c r="AK1123" s="432"/>
      <c r="AL1123" s="432"/>
      <c r="AM1123" s="432"/>
      <c r="AN1123" s="432"/>
      <c r="AO1123" s="432"/>
      <c r="AP1123" s="432"/>
      <c r="AQ1123" s="432"/>
      <c r="AR1123" s="432"/>
      <c r="AS1123" s="432"/>
      <c r="AT1123" s="432"/>
      <c r="AU1123" s="432"/>
      <c r="AV1123" s="432"/>
      <c r="AW1123" s="432"/>
      <c r="AX1123" s="432"/>
      <c r="AY1123" s="432"/>
      <c r="AZ1123" s="432"/>
      <c r="BA1123" s="432"/>
      <c r="BB1123" s="432"/>
      <c r="BC1123" s="432"/>
      <c r="BD1123" s="432"/>
      <c r="BE1123" s="432"/>
      <c r="BF1123" s="432"/>
      <c r="BG1123" s="432"/>
      <c r="BH1123" s="432"/>
      <c r="BI1123" s="432"/>
      <c r="BJ1123" s="432"/>
      <c r="BK1123" s="432"/>
      <c r="BL1123" s="432"/>
      <c r="BM1123" s="432"/>
      <c r="BN1123" s="432"/>
      <c r="BO1123" s="432"/>
      <c r="BP1123" s="432"/>
      <c r="BQ1123" s="432"/>
      <c r="BR1123" s="432"/>
      <c r="BS1123" s="432"/>
      <c r="BT1123" s="432"/>
      <c r="BU1123" s="432"/>
      <c r="BV1123" s="432"/>
      <c r="BW1123" s="432"/>
      <c r="BX1123" s="432"/>
      <c r="BY1123" s="432"/>
      <c r="BZ1123" s="432"/>
      <c r="CA1123" s="432"/>
      <c r="CB1123" s="432"/>
      <c r="CC1123" s="432"/>
      <c r="CD1123" s="432"/>
      <c r="CE1123" s="432"/>
      <c r="CF1123" s="432"/>
      <c r="CG1123" s="432"/>
      <c r="CH1123" s="432"/>
      <c r="CI1123" s="432"/>
      <c r="CJ1123" s="432"/>
      <c r="CK1123" s="432"/>
      <c r="CL1123" s="432"/>
      <c r="CM1123" s="432"/>
      <c r="CN1123" s="432"/>
      <c r="CO1123" s="432"/>
      <c r="CP1123" s="432"/>
      <c r="CQ1123" s="432"/>
      <c r="CR1123" s="432"/>
      <c r="CS1123" s="432"/>
      <c r="CT1123" s="432"/>
      <c r="CU1123" s="432"/>
      <c r="CV1123" s="432"/>
      <c r="CW1123" s="432"/>
      <c r="CX1123" s="432"/>
      <c r="CY1123" s="432"/>
      <c r="CZ1123" s="432"/>
      <c r="DA1123" s="432"/>
      <c r="DB1123" s="432"/>
      <c r="DC1123" s="432"/>
      <c r="DD1123" s="432"/>
      <c r="DE1123" s="432"/>
      <c r="DF1123" s="432"/>
      <c r="DG1123" s="432"/>
      <c r="DH1123" s="432"/>
      <c r="DI1123" s="432"/>
      <c r="DJ1123" s="432"/>
      <c r="DK1123" s="432"/>
      <c r="DL1123" s="432"/>
      <c r="DM1123" s="432"/>
      <c r="DN1123" s="432"/>
      <c r="DO1123" s="432"/>
      <c r="DP1123" s="432"/>
      <c r="DQ1123" s="432"/>
      <c r="DR1123" s="432"/>
      <c r="DS1123" s="432"/>
      <c r="DT1123" s="432"/>
      <c r="DU1123" s="432"/>
      <c r="DV1123" s="432"/>
      <c r="DW1123" s="432"/>
      <c r="DX1123" s="432"/>
      <c r="DY1123" s="432"/>
      <c r="DZ1123" s="432"/>
      <c r="EA1123" s="432"/>
      <c r="EB1123" s="432"/>
      <c r="EC1123" s="432"/>
      <c r="ED1123" s="432"/>
      <c r="EE1123" s="432"/>
      <c r="EF1123" s="432"/>
      <c r="EG1123" s="432"/>
      <c r="EH1123" s="432"/>
      <c r="EI1123" s="432"/>
      <c r="EJ1123" s="432"/>
      <c r="EK1123" s="432"/>
      <c r="EL1123" s="432"/>
      <c r="EM1123" s="432"/>
      <c r="EN1123" s="432"/>
      <c r="EO1123" s="432"/>
      <c r="EP1123" s="432"/>
      <c r="EQ1123" s="432"/>
      <c r="ER1123" s="432"/>
      <c r="ES1123" s="432"/>
      <c r="ET1123" s="432"/>
      <c r="EU1123" s="432"/>
      <c r="EV1123" s="432"/>
      <c r="EW1123" s="432"/>
      <c r="EX1123" s="432"/>
      <c r="EY1123" s="432"/>
      <c r="EZ1123" s="432"/>
      <c r="FA1123" s="432"/>
      <c r="FB1123" s="432"/>
      <c r="FC1123" s="432"/>
      <c r="FD1123" s="432"/>
      <c r="FE1123" s="432"/>
      <c r="FF1123" s="432"/>
      <c r="FG1123" s="432"/>
      <c r="FH1123" s="432"/>
      <c r="FI1123" s="432"/>
      <c r="FJ1123" s="432"/>
      <c r="FK1123" s="432"/>
      <c r="FL1123" s="432"/>
      <c r="FM1123" s="432"/>
      <c r="FN1123" s="432"/>
      <c r="FO1123" s="432"/>
      <c r="FP1123" s="432"/>
      <c r="FQ1123" s="432"/>
      <c r="FR1123" s="432"/>
      <c r="FS1123" s="432"/>
      <c r="FT1123" s="432"/>
      <c r="FU1123" s="432"/>
      <c r="FV1123" s="432"/>
      <c r="FW1123" s="432"/>
      <c r="FX1123" s="432"/>
      <c r="FY1123" s="432"/>
      <c r="FZ1123" s="432"/>
      <c r="GA1123" s="432"/>
      <c r="GB1123" s="432"/>
      <c r="GC1123" s="432"/>
      <c r="GD1123" s="432"/>
      <c r="GE1123" s="432"/>
      <c r="GF1123" s="432"/>
      <c r="GG1123" s="432"/>
      <c r="GH1123" s="432"/>
      <c r="GI1123" s="432"/>
      <c r="GJ1123" s="432"/>
      <c r="GK1123" s="432"/>
      <c r="GL1123" s="432"/>
      <c r="GM1123" s="432"/>
      <c r="GN1123" s="432"/>
      <c r="GO1123" s="432"/>
      <c r="GP1123" s="432"/>
      <c r="GQ1123" s="432"/>
      <c r="GR1123" s="432"/>
      <c r="GS1123" s="432"/>
      <c r="GT1123" s="432"/>
      <c r="GU1123" s="432"/>
      <c r="GV1123" s="432"/>
      <c r="GW1123" s="432"/>
      <c r="GX1123" s="432"/>
    </row>
    <row r="1125" spans="12:206" s="4" customFormat="1">
      <c r="L1125" s="37"/>
      <c r="Q1125" s="432"/>
      <c r="R1125" s="432"/>
      <c r="S1125" s="432"/>
      <c r="T1125" s="432"/>
      <c r="U1125" s="432"/>
      <c r="V1125" s="432"/>
      <c r="W1125" s="432"/>
      <c r="X1125" s="432"/>
      <c r="Y1125" s="432"/>
      <c r="Z1125" s="432"/>
      <c r="AA1125" s="432"/>
      <c r="AB1125" s="432"/>
      <c r="AC1125" s="432"/>
      <c r="AD1125" s="432"/>
      <c r="AE1125" s="432"/>
      <c r="AF1125" s="432"/>
      <c r="AG1125" s="432"/>
      <c r="AH1125" s="432"/>
      <c r="AI1125" s="432"/>
      <c r="AJ1125" s="432"/>
      <c r="AK1125" s="432"/>
      <c r="AL1125" s="432"/>
      <c r="AM1125" s="432"/>
      <c r="AN1125" s="432"/>
      <c r="AO1125" s="432"/>
      <c r="AP1125" s="432"/>
      <c r="AQ1125" s="432"/>
      <c r="AR1125" s="432"/>
      <c r="AS1125" s="432"/>
      <c r="AT1125" s="432"/>
      <c r="AU1125" s="432"/>
      <c r="AV1125" s="432"/>
      <c r="AW1125" s="432"/>
      <c r="AX1125" s="432"/>
      <c r="AY1125" s="432"/>
      <c r="AZ1125" s="432"/>
      <c r="BA1125" s="432"/>
      <c r="BB1125" s="432"/>
      <c r="BC1125" s="432"/>
      <c r="BD1125" s="432"/>
      <c r="BE1125" s="432"/>
      <c r="BF1125" s="432"/>
      <c r="BG1125" s="432"/>
      <c r="BH1125" s="432"/>
      <c r="BI1125" s="432"/>
      <c r="BJ1125" s="432"/>
      <c r="BK1125" s="432"/>
      <c r="BL1125" s="432"/>
      <c r="BM1125" s="432"/>
      <c r="BN1125" s="432"/>
      <c r="BO1125" s="432"/>
      <c r="BP1125" s="432"/>
      <c r="BQ1125" s="432"/>
      <c r="BR1125" s="432"/>
      <c r="BS1125" s="432"/>
      <c r="BT1125" s="432"/>
      <c r="BU1125" s="432"/>
      <c r="BV1125" s="432"/>
      <c r="BW1125" s="432"/>
      <c r="BX1125" s="432"/>
      <c r="BY1125" s="432"/>
      <c r="BZ1125" s="432"/>
      <c r="CA1125" s="432"/>
      <c r="CB1125" s="432"/>
      <c r="CC1125" s="432"/>
      <c r="CD1125" s="432"/>
      <c r="CE1125" s="432"/>
      <c r="CF1125" s="432"/>
      <c r="CG1125" s="432"/>
      <c r="CH1125" s="432"/>
      <c r="CI1125" s="432"/>
      <c r="CJ1125" s="432"/>
      <c r="CK1125" s="432"/>
      <c r="CL1125" s="432"/>
      <c r="CM1125" s="432"/>
      <c r="CN1125" s="432"/>
      <c r="CO1125" s="432"/>
      <c r="CP1125" s="432"/>
      <c r="CQ1125" s="432"/>
      <c r="CR1125" s="432"/>
      <c r="CS1125" s="432"/>
      <c r="CT1125" s="432"/>
      <c r="CU1125" s="432"/>
      <c r="CV1125" s="432"/>
      <c r="CW1125" s="432"/>
      <c r="CX1125" s="432"/>
      <c r="CY1125" s="432"/>
      <c r="CZ1125" s="432"/>
      <c r="DA1125" s="432"/>
      <c r="DB1125" s="432"/>
      <c r="DC1125" s="432"/>
      <c r="DD1125" s="432"/>
      <c r="DE1125" s="432"/>
      <c r="DF1125" s="432"/>
      <c r="DG1125" s="432"/>
      <c r="DH1125" s="432"/>
      <c r="DI1125" s="432"/>
      <c r="DJ1125" s="432"/>
      <c r="DK1125" s="432"/>
      <c r="DL1125" s="432"/>
      <c r="DM1125" s="432"/>
      <c r="DN1125" s="432"/>
      <c r="DO1125" s="432"/>
      <c r="DP1125" s="432"/>
      <c r="DQ1125" s="432"/>
      <c r="DR1125" s="432"/>
      <c r="DS1125" s="432"/>
      <c r="DT1125" s="432"/>
      <c r="DU1125" s="432"/>
      <c r="DV1125" s="432"/>
      <c r="DW1125" s="432"/>
      <c r="DX1125" s="432"/>
      <c r="DY1125" s="432"/>
      <c r="DZ1125" s="432"/>
      <c r="EA1125" s="432"/>
      <c r="EB1125" s="432"/>
      <c r="EC1125" s="432"/>
      <c r="ED1125" s="432"/>
      <c r="EE1125" s="432"/>
      <c r="EF1125" s="432"/>
      <c r="EG1125" s="432"/>
      <c r="EH1125" s="432"/>
      <c r="EI1125" s="432"/>
      <c r="EJ1125" s="432"/>
      <c r="EK1125" s="432"/>
      <c r="EL1125" s="432"/>
      <c r="EM1125" s="432"/>
      <c r="EN1125" s="432"/>
      <c r="EO1125" s="432"/>
      <c r="EP1125" s="432"/>
      <c r="EQ1125" s="432"/>
      <c r="ER1125" s="432"/>
      <c r="ES1125" s="432"/>
      <c r="ET1125" s="432"/>
      <c r="EU1125" s="432"/>
      <c r="EV1125" s="432"/>
      <c r="EW1125" s="432"/>
      <c r="EX1125" s="432"/>
      <c r="EY1125" s="432"/>
      <c r="EZ1125" s="432"/>
      <c r="FA1125" s="432"/>
      <c r="FB1125" s="432"/>
      <c r="FC1125" s="432"/>
      <c r="FD1125" s="432"/>
      <c r="FE1125" s="432"/>
      <c r="FF1125" s="432"/>
      <c r="FG1125" s="432"/>
      <c r="FH1125" s="432"/>
      <c r="FI1125" s="432"/>
      <c r="FJ1125" s="432"/>
      <c r="FK1125" s="432"/>
      <c r="FL1125" s="432"/>
      <c r="FM1125" s="432"/>
      <c r="FN1125" s="432"/>
      <c r="FO1125" s="432"/>
      <c r="FP1125" s="432"/>
      <c r="FQ1125" s="432"/>
      <c r="FR1125" s="432"/>
      <c r="FS1125" s="432"/>
      <c r="FT1125" s="432"/>
      <c r="FU1125" s="432"/>
      <c r="FV1125" s="432"/>
      <c r="FW1125" s="432"/>
      <c r="FX1125" s="432"/>
      <c r="FY1125" s="432"/>
      <c r="FZ1125" s="432"/>
      <c r="GA1125" s="432"/>
      <c r="GB1125" s="432"/>
      <c r="GC1125" s="432"/>
      <c r="GD1125" s="432"/>
      <c r="GE1125" s="432"/>
      <c r="GF1125" s="432"/>
      <c r="GG1125" s="432"/>
      <c r="GH1125" s="432"/>
      <c r="GI1125" s="432"/>
      <c r="GJ1125" s="432"/>
      <c r="GK1125" s="432"/>
      <c r="GL1125" s="432"/>
      <c r="GM1125" s="432"/>
      <c r="GN1125" s="432"/>
      <c r="GO1125" s="432"/>
      <c r="GP1125" s="432"/>
      <c r="GQ1125" s="432"/>
      <c r="GR1125" s="432"/>
      <c r="GS1125" s="432"/>
      <c r="GT1125" s="432"/>
      <c r="GU1125" s="432"/>
      <c r="GV1125" s="432"/>
      <c r="GW1125" s="432"/>
      <c r="GX1125" s="432"/>
    </row>
    <row r="1126" spans="12:206" s="4" customFormat="1">
      <c r="L1126" s="37"/>
      <c r="Q1126" s="432"/>
      <c r="R1126" s="432"/>
      <c r="S1126" s="432"/>
      <c r="T1126" s="432"/>
      <c r="U1126" s="432"/>
      <c r="V1126" s="432"/>
      <c r="W1126" s="432"/>
      <c r="X1126" s="432"/>
      <c r="Y1126" s="432"/>
      <c r="Z1126" s="432"/>
      <c r="AA1126" s="432"/>
      <c r="AB1126" s="432"/>
      <c r="AC1126" s="432"/>
      <c r="AD1126" s="432"/>
      <c r="AE1126" s="432"/>
      <c r="AF1126" s="432"/>
      <c r="AG1126" s="432"/>
      <c r="AH1126" s="432"/>
      <c r="AI1126" s="432"/>
      <c r="AJ1126" s="432"/>
      <c r="AK1126" s="432"/>
      <c r="AL1126" s="432"/>
      <c r="AM1126" s="432"/>
      <c r="AN1126" s="432"/>
      <c r="AO1126" s="432"/>
      <c r="AP1126" s="432"/>
      <c r="AQ1126" s="432"/>
      <c r="AR1126" s="432"/>
      <c r="AS1126" s="432"/>
      <c r="AT1126" s="432"/>
      <c r="AU1126" s="432"/>
      <c r="AV1126" s="432"/>
      <c r="AW1126" s="432"/>
      <c r="AX1126" s="432"/>
      <c r="AY1126" s="432"/>
      <c r="AZ1126" s="432"/>
      <c r="BA1126" s="432"/>
      <c r="BB1126" s="432"/>
      <c r="BC1126" s="432"/>
      <c r="BD1126" s="432"/>
      <c r="BE1126" s="432"/>
      <c r="BF1126" s="432"/>
      <c r="BG1126" s="432"/>
      <c r="BH1126" s="432"/>
      <c r="BI1126" s="432"/>
      <c r="BJ1126" s="432"/>
      <c r="BK1126" s="432"/>
      <c r="BL1126" s="432"/>
      <c r="BM1126" s="432"/>
      <c r="BN1126" s="432"/>
      <c r="BO1126" s="432"/>
      <c r="BP1126" s="432"/>
      <c r="BQ1126" s="432"/>
      <c r="BR1126" s="432"/>
      <c r="BS1126" s="432"/>
      <c r="BT1126" s="432"/>
      <c r="BU1126" s="432"/>
      <c r="BV1126" s="432"/>
      <c r="BW1126" s="432"/>
      <c r="BX1126" s="432"/>
      <c r="BY1126" s="432"/>
      <c r="BZ1126" s="432"/>
      <c r="CA1126" s="432"/>
      <c r="CB1126" s="432"/>
      <c r="CC1126" s="432"/>
      <c r="CD1126" s="432"/>
      <c r="CE1126" s="432"/>
      <c r="CF1126" s="432"/>
      <c r="CG1126" s="432"/>
      <c r="CH1126" s="432"/>
      <c r="CI1126" s="432"/>
      <c r="CJ1126" s="432"/>
      <c r="CK1126" s="432"/>
      <c r="CL1126" s="432"/>
      <c r="CM1126" s="432"/>
      <c r="CN1126" s="432"/>
      <c r="CO1126" s="432"/>
      <c r="CP1126" s="432"/>
      <c r="CQ1126" s="432"/>
      <c r="CR1126" s="432"/>
      <c r="CS1126" s="432"/>
      <c r="CT1126" s="432"/>
      <c r="CU1126" s="432"/>
      <c r="CV1126" s="432"/>
      <c r="CW1126" s="432"/>
      <c r="CX1126" s="432"/>
      <c r="CY1126" s="432"/>
      <c r="CZ1126" s="432"/>
      <c r="DA1126" s="432"/>
      <c r="DB1126" s="432"/>
      <c r="DC1126" s="432"/>
      <c r="DD1126" s="432"/>
      <c r="DE1126" s="432"/>
      <c r="DF1126" s="432"/>
      <c r="DG1126" s="432"/>
      <c r="DH1126" s="432"/>
      <c r="DI1126" s="432"/>
      <c r="DJ1126" s="432"/>
      <c r="DK1126" s="432"/>
      <c r="DL1126" s="432"/>
      <c r="DM1126" s="432"/>
      <c r="DN1126" s="432"/>
      <c r="DO1126" s="432"/>
      <c r="DP1126" s="432"/>
      <c r="DQ1126" s="432"/>
      <c r="DR1126" s="432"/>
      <c r="DS1126" s="432"/>
      <c r="DT1126" s="432"/>
      <c r="DU1126" s="432"/>
      <c r="DV1126" s="432"/>
      <c r="DW1126" s="432"/>
      <c r="DX1126" s="432"/>
      <c r="DY1126" s="432"/>
      <c r="DZ1126" s="432"/>
      <c r="EA1126" s="432"/>
      <c r="EB1126" s="432"/>
      <c r="EC1126" s="432"/>
      <c r="ED1126" s="432"/>
      <c r="EE1126" s="432"/>
      <c r="EF1126" s="432"/>
      <c r="EG1126" s="432"/>
      <c r="EH1126" s="432"/>
      <c r="EI1126" s="432"/>
      <c r="EJ1126" s="432"/>
      <c r="EK1126" s="432"/>
      <c r="EL1126" s="432"/>
      <c r="EM1126" s="432"/>
      <c r="EN1126" s="432"/>
      <c r="EO1126" s="432"/>
      <c r="EP1126" s="432"/>
      <c r="EQ1126" s="432"/>
      <c r="ER1126" s="432"/>
      <c r="ES1126" s="432"/>
      <c r="ET1126" s="432"/>
      <c r="EU1126" s="432"/>
      <c r="EV1126" s="432"/>
      <c r="EW1126" s="432"/>
      <c r="EX1126" s="432"/>
      <c r="EY1126" s="432"/>
      <c r="EZ1126" s="432"/>
      <c r="FA1126" s="432"/>
      <c r="FB1126" s="432"/>
      <c r="FC1126" s="432"/>
      <c r="FD1126" s="432"/>
      <c r="FE1126" s="432"/>
      <c r="FF1126" s="432"/>
      <c r="FG1126" s="432"/>
      <c r="FH1126" s="432"/>
      <c r="FI1126" s="432"/>
      <c r="FJ1126" s="432"/>
      <c r="FK1126" s="432"/>
      <c r="FL1126" s="432"/>
      <c r="FM1126" s="432"/>
      <c r="FN1126" s="432"/>
      <c r="FO1126" s="432"/>
      <c r="FP1126" s="432"/>
      <c r="FQ1126" s="432"/>
      <c r="FR1126" s="432"/>
      <c r="FS1126" s="432"/>
      <c r="FT1126" s="432"/>
      <c r="FU1126" s="432"/>
      <c r="FV1126" s="432"/>
      <c r="FW1126" s="432"/>
      <c r="FX1126" s="432"/>
      <c r="FY1126" s="432"/>
      <c r="FZ1126" s="432"/>
      <c r="GA1126" s="432"/>
      <c r="GB1126" s="432"/>
      <c r="GC1126" s="432"/>
      <c r="GD1126" s="432"/>
      <c r="GE1126" s="432"/>
      <c r="GF1126" s="432"/>
      <c r="GG1126" s="432"/>
      <c r="GH1126" s="432"/>
      <c r="GI1126" s="432"/>
      <c r="GJ1126" s="432"/>
      <c r="GK1126" s="432"/>
      <c r="GL1126" s="432"/>
      <c r="GM1126" s="432"/>
      <c r="GN1126" s="432"/>
      <c r="GO1126" s="432"/>
      <c r="GP1126" s="432"/>
      <c r="GQ1126" s="432"/>
      <c r="GR1126" s="432"/>
      <c r="GS1126" s="432"/>
      <c r="GT1126" s="432"/>
      <c r="GU1126" s="432"/>
      <c r="GV1126" s="432"/>
      <c r="GW1126" s="432"/>
      <c r="GX1126" s="432"/>
    </row>
    <row r="1128" spans="12:206" s="4" customFormat="1">
      <c r="L1128" s="37"/>
      <c r="Q1128" s="432"/>
      <c r="R1128" s="432"/>
      <c r="S1128" s="432"/>
      <c r="T1128" s="432"/>
      <c r="U1128" s="432"/>
      <c r="V1128" s="432"/>
      <c r="W1128" s="432"/>
      <c r="X1128" s="432"/>
      <c r="Y1128" s="432"/>
      <c r="Z1128" s="432"/>
      <c r="AA1128" s="432"/>
      <c r="AB1128" s="432"/>
      <c r="AC1128" s="432"/>
      <c r="AD1128" s="432"/>
      <c r="AE1128" s="432"/>
      <c r="AF1128" s="432"/>
      <c r="AG1128" s="432"/>
      <c r="AH1128" s="432"/>
      <c r="AI1128" s="432"/>
      <c r="AJ1128" s="432"/>
      <c r="AK1128" s="432"/>
      <c r="AL1128" s="432"/>
      <c r="AM1128" s="432"/>
      <c r="AN1128" s="432"/>
      <c r="AO1128" s="432"/>
      <c r="AP1128" s="432"/>
      <c r="AQ1128" s="432"/>
      <c r="AR1128" s="432"/>
      <c r="AS1128" s="432"/>
      <c r="AT1128" s="432"/>
      <c r="AU1128" s="432"/>
      <c r="AV1128" s="432"/>
      <c r="AW1128" s="432"/>
      <c r="AX1128" s="432"/>
      <c r="AY1128" s="432"/>
      <c r="AZ1128" s="432"/>
      <c r="BA1128" s="432"/>
      <c r="BB1128" s="432"/>
      <c r="BC1128" s="432"/>
      <c r="BD1128" s="432"/>
      <c r="BE1128" s="432"/>
      <c r="BF1128" s="432"/>
      <c r="BG1128" s="432"/>
      <c r="BH1128" s="432"/>
      <c r="BI1128" s="432"/>
      <c r="BJ1128" s="432"/>
      <c r="BK1128" s="432"/>
      <c r="BL1128" s="432"/>
      <c r="BM1128" s="432"/>
      <c r="BN1128" s="432"/>
      <c r="BO1128" s="432"/>
      <c r="BP1128" s="432"/>
      <c r="BQ1128" s="432"/>
      <c r="BR1128" s="432"/>
      <c r="BS1128" s="432"/>
      <c r="BT1128" s="432"/>
      <c r="BU1128" s="432"/>
      <c r="BV1128" s="432"/>
      <c r="BW1128" s="432"/>
      <c r="BX1128" s="432"/>
      <c r="BY1128" s="432"/>
      <c r="BZ1128" s="432"/>
      <c r="CA1128" s="432"/>
      <c r="CB1128" s="432"/>
      <c r="CC1128" s="432"/>
      <c r="CD1128" s="432"/>
      <c r="CE1128" s="432"/>
      <c r="CF1128" s="432"/>
      <c r="CG1128" s="432"/>
      <c r="CH1128" s="432"/>
      <c r="CI1128" s="432"/>
      <c r="CJ1128" s="432"/>
      <c r="CK1128" s="432"/>
      <c r="CL1128" s="432"/>
      <c r="CM1128" s="432"/>
      <c r="CN1128" s="432"/>
      <c r="CO1128" s="432"/>
      <c r="CP1128" s="432"/>
      <c r="CQ1128" s="432"/>
      <c r="CR1128" s="432"/>
      <c r="CS1128" s="432"/>
      <c r="CT1128" s="432"/>
      <c r="CU1128" s="432"/>
      <c r="CV1128" s="432"/>
      <c r="CW1128" s="432"/>
      <c r="CX1128" s="432"/>
      <c r="CY1128" s="432"/>
      <c r="CZ1128" s="432"/>
      <c r="DA1128" s="432"/>
      <c r="DB1128" s="432"/>
      <c r="DC1128" s="432"/>
      <c r="DD1128" s="432"/>
      <c r="DE1128" s="432"/>
      <c r="DF1128" s="432"/>
      <c r="DG1128" s="432"/>
      <c r="DH1128" s="432"/>
      <c r="DI1128" s="432"/>
      <c r="DJ1128" s="432"/>
      <c r="DK1128" s="432"/>
      <c r="DL1128" s="432"/>
      <c r="DM1128" s="432"/>
      <c r="DN1128" s="432"/>
      <c r="DO1128" s="432"/>
      <c r="DP1128" s="432"/>
      <c r="DQ1128" s="432"/>
      <c r="DR1128" s="432"/>
      <c r="DS1128" s="432"/>
      <c r="DT1128" s="432"/>
      <c r="DU1128" s="432"/>
      <c r="DV1128" s="432"/>
      <c r="DW1128" s="432"/>
      <c r="DX1128" s="432"/>
      <c r="DY1128" s="432"/>
      <c r="DZ1128" s="432"/>
      <c r="EA1128" s="432"/>
      <c r="EB1128" s="432"/>
      <c r="EC1128" s="432"/>
      <c r="ED1128" s="432"/>
      <c r="EE1128" s="432"/>
      <c r="EF1128" s="432"/>
      <c r="EG1128" s="432"/>
      <c r="EH1128" s="432"/>
      <c r="EI1128" s="432"/>
      <c r="EJ1128" s="432"/>
      <c r="EK1128" s="432"/>
      <c r="EL1128" s="432"/>
      <c r="EM1128" s="432"/>
      <c r="EN1128" s="432"/>
      <c r="EO1128" s="432"/>
      <c r="EP1128" s="432"/>
      <c r="EQ1128" s="432"/>
      <c r="ER1128" s="432"/>
      <c r="ES1128" s="432"/>
      <c r="ET1128" s="432"/>
      <c r="EU1128" s="432"/>
      <c r="EV1128" s="432"/>
      <c r="EW1128" s="432"/>
      <c r="EX1128" s="432"/>
      <c r="EY1128" s="432"/>
      <c r="EZ1128" s="432"/>
      <c r="FA1128" s="432"/>
      <c r="FB1128" s="432"/>
      <c r="FC1128" s="432"/>
      <c r="FD1128" s="432"/>
      <c r="FE1128" s="432"/>
      <c r="FF1128" s="432"/>
      <c r="FG1128" s="432"/>
      <c r="FH1128" s="432"/>
      <c r="FI1128" s="432"/>
      <c r="FJ1128" s="432"/>
      <c r="FK1128" s="432"/>
      <c r="FL1128" s="432"/>
      <c r="FM1128" s="432"/>
      <c r="FN1128" s="432"/>
      <c r="FO1128" s="432"/>
      <c r="FP1128" s="432"/>
      <c r="FQ1128" s="432"/>
      <c r="FR1128" s="432"/>
      <c r="FS1128" s="432"/>
      <c r="FT1128" s="432"/>
      <c r="FU1128" s="432"/>
      <c r="FV1128" s="432"/>
      <c r="FW1128" s="432"/>
      <c r="FX1128" s="432"/>
      <c r="FY1128" s="432"/>
      <c r="FZ1128" s="432"/>
      <c r="GA1128" s="432"/>
      <c r="GB1128" s="432"/>
      <c r="GC1128" s="432"/>
      <c r="GD1128" s="432"/>
      <c r="GE1128" s="432"/>
      <c r="GF1128" s="432"/>
      <c r="GG1128" s="432"/>
      <c r="GH1128" s="432"/>
      <c r="GI1128" s="432"/>
      <c r="GJ1128" s="432"/>
      <c r="GK1128" s="432"/>
      <c r="GL1128" s="432"/>
      <c r="GM1128" s="432"/>
      <c r="GN1128" s="432"/>
      <c r="GO1128" s="432"/>
      <c r="GP1128" s="432"/>
      <c r="GQ1128" s="432"/>
      <c r="GR1128" s="432"/>
      <c r="GS1128" s="432"/>
      <c r="GT1128" s="432"/>
      <c r="GU1128" s="432"/>
      <c r="GV1128" s="432"/>
      <c r="GW1128" s="432"/>
      <c r="GX1128" s="432"/>
    </row>
    <row r="1130" spans="12:206" s="4" customFormat="1">
      <c r="L1130" s="37"/>
      <c r="Q1130" s="432"/>
      <c r="R1130" s="432"/>
      <c r="S1130" s="432"/>
      <c r="T1130" s="432"/>
      <c r="U1130" s="432"/>
      <c r="V1130" s="432"/>
      <c r="W1130" s="432"/>
      <c r="X1130" s="432"/>
      <c r="Y1130" s="432"/>
      <c r="Z1130" s="432"/>
      <c r="AA1130" s="432"/>
      <c r="AB1130" s="432"/>
      <c r="AC1130" s="432"/>
      <c r="AD1130" s="432"/>
      <c r="AE1130" s="432"/>
      <c r="AF1130" s="432"/>
      <c r="AG1130" s="432"/>
      <c r="AH1130" s="432"/>
      <c r="AI1130" s="432"/>
      <c r="AJ1130" s="432"/>
      <c r="AK1130" s="432"/>
      <c r="AL1130" s="432"/>
      <c r="AM1130" s="432"/>
      <c r="AN1130" s="432"/>
      <c r="AO1130" s="432"/>
      <c r="AP1130" s="432"/>
      <c r="AQ1130" s="432"/>
      <c r="AR1130" s="432"/>
      <c r="AS1130" s="432"/>
      <c r="AT1130" s="432"/>
      <c r="AU1130" s="432"/>
      <c r="AV1130" s="432"/>
      <c r="AW1130" s="432"/>
      <c r="AX1130" s="432"/>
      <c r="AY1130" s="432"/>
      <c r="AZ1130" s="432"/>
      <c r="BA1130" s="432"/>
      <c r="BB1130" s="432"/>
      <c r="BC1130" s="432"/>
      <c r="BD1130" s="432"/>
      <c r="BE1130" s="432"/>
      <c r="BF1130" s="432"/>
      <c r="BG1130" s="432"/>
      <c r="BH1130" s="432"/>
      <c r="BI1130" s="432"/>
      <c r="BJ1130" s="432"/>
      <c r="BK1130" s="432"/>
      <c r="BL1130" s="432"/>
      <c r="BM1130" s="432"/>
      <c r="BN1130" s="432"/>
      <c r="BO1130" s="432"/>
      <c r="BP1130" s="432"/>
      <c r="BQ1130" s="432"/>
      <c r="BR1130" s="432"/>
      <c r="BS1130" s="432"/>
      <c r="BT1130" s="432"/>
      <c r="BU1130" s="432"/>
      <c r="BV1130" s="432"/>
      <c r="BW1130" s="432"/>
      <c r="BX1130" s="432"/>
      <c r="BY1130" s="432"/>
      <c r="BZ1130" s="432"/>
      <c r="CA1130" s="432"/>
      <c r="CB1130" s="432"/>
      <c r="CC1130" s="432"/>
      <c r="CD1130" s="432"/>
      <c r="CE1130" s="432"/>
      <c r="CF1130" s="432"/>
      <c r="CG1130" s="432"/>
      <c r="CH1130" s="432"/>
      <c r="CI1130" s="432"/>
      <c r="CJ1130" s="432"/>
      <c r="CK1130" s="432"/>
      <c r="CL1130" s="432"/>
      <c r="CM1130" s="432"/>
      <c r="CN1130" s="432"/>
      <c r="CO1130" s="432"/>
      <c r="CP1130" s="432"/>
      <c r="CQ1130" s="432"/>
      <c r="CR1130" s="432"/>
      <c r="CS1130" s="432"/>
      <c r="CT1130" s="432"/>
      <c r="CU1130" s="432"/>
      <c r="CV1130" s="432"/>
      <c r="CW1130" s="432"/>
      <c r="CX1130" s="432"/>
      <c r="CY1130" s="432"/>
      <c r="CZ1130" s="432"/>
      <c r="DA1130" s="432"/>
      <c r="DB1130" s="432"/>
      <c r="DC1130" s="432"/>
      <c r="DD1130" s="432"/>
      <c r="DE1130" s="432"/>
      <c r="DF1130" s="432"/>
      <c r="DG1130" s="432"/>
      <c r="DH1130" s="432"/>
      <c r="DI1130" s="432"/>
      <c r="DJ1130" s="432"/>
      <c r="DK1130" s="432"/>
      <c r="DL1130" s="432"/>
      <c r="DM1130" s="432"/>
      <c r="DN1130" s="432"/>
      <c r="DO1130" s="432"/>
      <c r="DP1130" s="432"/>
      <c r="DQ1130" s="432"/>
      <c r="DR1130" s="432"/>
      <c r="DS1130" s="432"/>
      <c r="DT1130" s="432"/>
      <c r="DU1130" s="432"/>
      <c r="DV1130" s="432"/>
      <c r="DW1130" s="432"/>
      <c r="DX1130" s="432"/>
      <c r="DY1130" s="432"/>
      <c r="DZ1130" s="432"/>
      <c r="EA1130" s="432"/>
      <c r="EB1130" s="432"/>
      <c r="EC1130" s="432"/>
      <c r="ED1130" s="432"/>
      <c r="EE1130" s="432"/>
      <c r="EF1130" s="432"/>
      <c r="EG1130" s="432"/>
      <c r="EH1130" s="432"/>
      <c r="EI1130" s="432"/>
      <c r="EJ1130" s="432"/>
      <c r="EK1130" s="432"/>
      <c r="EL1130" s="432"/>
      <c r="EM1130" s="432"/>
      <c r="EN1130" s="432"/>
      <c r="EO1130" s="432"/>
      <c r="EP1130" s="432"/>
      <c r="EQ1130" s="432"/>
      <c r="ER1130" s="432"/>
      <c r="ES1130" s="432"/>
      <c r="ET1130" s="432"/>
      <c r="EU1130" s="432"/>
      <c r="EV1130" s="432"/>
      <c r="EW1130" s="432"/>
      <c r="EX1130" s="432"/>
      <c r="EY1130" s="432"/>
      <c r="EZ1130" s="432"/>
      <c r="FA1130" s="432"/>
      <c r="FB1130" s="432"/>
      <c r="FC1130" s="432"/>
      <c r="FD1130" s="432"/>
      <c r="FE1130" s="432"/>
      <c r="FF1130" s="432"/>
      <c r="FG1130" s="432"/>
      <c r="FH1130" s="432"/>
      <c r="FI1130" s="432"/>
      <c r="FJ1130" s="432"/>
      <c r="FK1130" s="432"/>
      <c r="FL1130" s="432"/>
      <c r="FM1130" s="432"/>
      <c r="FN1130" s="432"/>
      <c r="FO1130" s="432"/>
      <c r="FP1130" s="432"/>
      <c r="FQ1130" s="432"/>
      <c r="FR1130" s="432"/>
      <c r="FS1130" s="432"/>
      <c r="FT1130" s="432"/>
      <c r="FU1130" s="432"/>
      <c r="FV1130" s="432"/>
      <c r="FW1130" s="432"/>
      <c r="FX1130" s="432"/>
      <c r="FY1130" s="432"/>
      <c r="FZ1130" s="432"/>
      <c r="GA1130" s="432"/>
      <c r="GB1130" s="432"/>
      <c r="GC1130" s="432"/>
      <c r="GD1130" s="432"/>
      <c r="GE1130" s="432"/>
      <c r="GF1130" s="432"/>
      <c r="GG1130" s="432"/>
      <c r="GH1130" s="432"/>
      <c r="GI1130" s="432"/>
      <c r="GJ1130" s="432"/>
      <c r="GK1130" s="432"/>
      <c r="GL1130" s="432"/>
      <c r="GM1130" s="432"/>
      <c r="GN1130" s="432"/>
      <c r="GO1130" s="432"/>
      <c r="GP1130" s="432"/>
      <c r="GQ1130" s="432"/>
      <c r="GR1130" s="432"/>
      <c r="GS1130" s="432"/>
      <c r="GT1130" s="432"/>
      <c r="GU1130" s="432"/>
      <c r="GV1130" s="432"/>
      <c r="GW1130" s="432"/>
      <c r="GX1130" s="432"/>
    </row>
    <row r="1132" spans="12:206" s="4" customFormat="1">
      <c r="L1132" s="37"/>
      <c r="Q1132" s="432"/>
      <c r="R1132" s="432"/>
      <c r="S1132" s="432"/>
      <c r="T1132" s="432"/>
      <c r="U1132" s="432"/>
      <c r="V1132" s="432"/>
      <c r="W1132" s="432"/>
      <c r="X1132" s="432"/>
      <c r="Y1132" s="432"/>
      <c r="Z1132" s="432"/>
      <c r="AA1132" s="432"/>
      <c r="AB1132" s="432"/>
      <c r="AC1132" s="432"/>
      <c r="AD1132" s="432"/>
      <c r="AE1132" s="432"/>
      <c r="AF1132" s="432"/>
      <c r="AG1132" s="432"/>
      <c r="AH1132" s="432"/>
      <c r="AI1132" s="432"/>
      <c r="AJ1132" s="432"/>
      <c r="AK1132" s="432"/>
      <c r="AL1132" s="432"/>
      <c r="AM1132" s="432"/>
      <c r="AN1132" s="432"/>
      <c r="AO1132" s="432"/>
      <c r="AP1132" s="432"/>
      <c r="AQ1132" s="432"/>
      <c r="AR1132" s="432"/>
      <c r="AS1132" s="432"/>
      <c r="AT1132" s="432"/>
      <c r="AU1132" s="432"/>
      <c r="AV1132" s="432"/>
      <c r="AW1132" s="432"/>
      <c r="AX1132" s="432"/>
      <c r="AY1132" s="432"/>
      <c r="AZ1132" s="432"/>
      <c r="BA1132" s="432"/>
      <c r="BB1132" s="432"/>
      <c r="BC1132" s="432"/>
      <c r="BD1132" s="432"/>
      <c r="BE1132" s="432"/>
      <c r="BF1132" s="432"/>
      <c r="BG1132" s="432"/>
      <c r="BH1132" s="432"/>
      <c r="BI1132" s="432"/>
      <c r="BJ1132" s="432"/>
      <c r="BK1132" s="432"/>
      <c r="BL1132" s="432"/>
      <c r="BM1132" s="432"/>
      <c r="BN1132" s="432"/>
      <c r="BO1132" s="432"/>
      <c r="BP1132" s="432"/>
      <c r="BQ1132" s="432"/>
      <c r="BR1132" s="432"/>
      <c r="BS1132" s="432"/>
      <c r="BT1132" s="432"/>
      <c r="BU1132" s="432"/>
      <c r="BV1132" s="432"/>
      <c r="BW1132" s="432"/>
      <c r="BX1132" s="432"/>
      <c r="BY1132" s="432"/>
      <c r="BZ1132" s="432"/>
      <c r="CA1132" s="432"/>
      <c r="CB1132" s="432"/>
      <c r="CC1132" s="432"/>
      <c r="CD1132" s="432"/>
      <c r="CE1132" s="432"/>
      <c r="CF1132" s="432"/>
      <c r="CG1132" s="432"/>
      <c r="CH1132" s="432"/>
      <c r="CI1132" s="432"/>
      <c r="CJ1132" s="432"/>
      <c r="CK1132" s="432"/>
      <c r="CL1132" s="432"/>
      <c r="CM1132" s="432"/>
      <c r="CN1132" s="432"/>
      <c r="CO1132" s="432"/>
      <c r="CP1132" s="432"/>
      <c r="CQ1132" s="432"/>
      <c r="CR1132" s="432"/>
      <c r="CS1132" s="432"/>
      <c r="CT1132" s="432"/>
      <c r="CU1132" s="432"/>
      <c r="CV1132" s="432"/>
      <c r="CW1132" s="432"/>
      <c r="CX1132" s="432"/>
      <c r="CY1132" s="432"/>
      <c r="CZ1132" s="432"/>
      <c r="DA1132" s="432"/>
      <c r="DB1132" s="432"/>
      <c r="DC1132" s="432"/>
      <c r="DD1132" s="432"/>
      <c r="DE1132" s="432"/>
      <c r="DF1132" s="432"/>
      <c r="DG1132" s="432"/>
      <c r="DH1132" s="432"/>
      <c r="DI1132" s="432"/>
      <c r="DJ1132" s="432"/>
      <c r="DK1132" s="432"/>
      <c r="DL1132" s="432"/>
      <c r="DM1132" s="432"/>
      <c r="DN1132" s="432"/>
      <c r="DO1132" s="432"/>
      <c r="DP1132" s="432"/>
      <c r="DQ1132" s="432"/>
      <c r="DR1132" s="432"/>
      <c r="DS1132" s="432"/>
      <c r="DT1132" s="432"/>
      <c r="DU1132" s="432"/>
      <c r="DV1132" s="432"/>
      <c r="DW1132" s="432"/>
      <c r="DX1132" s="432"/>
      <c r="DY1132" s="432"/>
      <c r="DZ1132" s="432"/>
      <c r="EA1132" s="432"/>
      <c r="EB1132" s="432"/>
      <c r="EC1132" s="432"/>
      <c r="ED1132" s="432"/>
      <c r="EE1132" s="432"/>
      <c r="EF1132" s="432"/>
      <c r="EG1132" s="432"/>
      <c r="EH1132" s="432"/>
      <c r="EI1132" s="432"/>
      <c r="EJ1132" s="432"/>
      <c r="EK1132" s="432"/>
      <c r="EL1132" s="432"/>
      <c r="EM1132" s="432"/>
      <c r="EN1132" s="432"/>
      <c r="EO1132" s="432"/>
      <c r="EP1132" s="432"/>
      <c r="EQ1132" s="432"/>
      <c r="ER1132" s="432"/>
      <c r="ES1132" s="432"/>
      <c r="ET1132" s="432"/>
      <c r="EU1132" s="432"/>
      <c r="EV1132" s="432"/>
      <c r="EW1132" s="432"/>
      <c r="EX1132" s="432"/>
      <c r="EY1132" s="432"/>
      <c r="EZ1132" s="432"/>
      <c r="FA1132" s="432"/>
      <c r="FB1132" s="432"/>
      <c r="FC1132" s="432"/>
      <c r="FD1132" s="432"/>
      <c r="FE1132" s="432"/>
      <c r="FF1132" s="432"/>
      <c r="FG1132" s="432"/>
      <c r="FH1132" s="432"/>
      <c r="FI1132" s="432"/>
      <c r="FJ1132" s="432"/>
      <c r="FK1132" s="432"/>
      <c r="FL1132" s="432"/>
      <c r="FM1132" s="432"/>
      <c r="FN1132" s="432"/>
      <c r="FO1132" s="432"/>
      <c r="FP1132" s="432"/>
      <c r="FQ1132" s="432"/>
      <c r="FR1132" s="432"/>
      <c r="FS1132" s="432"/>
      <c r="FT1132" s="432"/>
      <c r="FU1132" s="432"/>
      <c r="FV1132" s="432"/>
      <c r="FW1132" s="432"/>
      <c r="FX1132" s="432"/>
      <c r="FY1132" s="432"/>
      <c r="FZ1132" s="432"/>
      <c r="GA1132" s="432"/>
      <c r="GB1132" s="432"/>
      <c r="GC1132" s="432"/>
      <c r="GD1132" s="432"/>
      <c r="GE1132" s="432"/>
      <c r="GF1132" s="432"/>
      <c r="GG1132" s="432"/>
      <c r="GH1132" s="432"/>
      <c r="GI1132" s="432"/>
      <c r="GJ1132" s="432"/>
      <c r="GK1132" s="432"/>
      <c r="GL1132" s="432"/>
      <c r="GM1132" s="432"/>
      <c r="GN1132" s="432"/>
      <c r="GO1132" s="432"/>
      <c r="GP1132" s="432"/>
      <c r="GQ1132" s="432"/>
      <c r="GR1132" s="432"/>
      <c r="GS1132" s="432"/>
      <c r="GT1132" s="432"/>
      <c r="GU1132" s="432"/>
      <c r="GV1132" s="432"/>
      <c r="GW1132" s="432"/>
      <c r="GX1132" s="432"/>
    </row>
    <row r="1134" spans="12:206" s="4" customFormat="1">
      <c r="L1134" s="37"/>
      <c r="Q1134" s="432"/>
      <c r="R1134" s="432"/>
      <c r="S1134" s="432"/>
      <c r="T1134" s="432"/>
      <c r="U1134" s="432"/>
      <c r="V1134" s="432"/>
      <c r="W1134" s="432"/>
      <c r="X1134" s="432"/>
      <c r="Y1134" s="432"/>
      <c r="Z1134" s="432"/>
      <c r="AA1134" s="432"/>
      <c r="AB1134" s="432"/>
      <c r="AC1134" s="432"/>
      <c r="AD1134" s="432"/>
      <c r="AE1134" s="432"/>
      <c r="AF1134" s="432"/>
      <c r="AG1134" s="432"/>
      <c r="AH1134" s="432"/>
      <c r="AI1134" s="432"/>
      <c r="AJ1134" s="432"/>
      <c r="AK1134" s="432"/>
      <c r="AL1134" s="432"/>
      <c r="AM1134" s="432"/>
      <c r="AN1134" s="432"/>
      <c r="AO1134" s="432"/>
      <c r="AP1134" s="432"/>
      <c r="AQ1134" s="432"/>
      <c r="AR1134" s="432"/>
      <c r="AS1134" s="432"/>
      <c r="AT1134" s="432"/>
      <c r="AU1134" s="432"/>
      <c r="AV1134" s="432"/>
      <c r="AW1134" s="432"/>
      <c r="AX1134" s="432"/>
      <c r="AY1134" s="432"/>
      <c r="AZ1134" s="432"/>
      <c r="BA1134" s="432"/>
      <c r="BB1134" s="432"/>
      <c r="BC1134" s="432"/>
      <c r="BD1134" s="432"/>
      <c r="BE1134" s="432"/>
      <c r="BF1134" s="432"/>
      <c r="BG1134" s="432"/>
      <c r="BH1134" s="432"/>
      <c r="BI1134" s="432"/>
      <c r="BJ1134" s="432"/>
      <c r="BK1134" s="432"/>
      <c r="BL1134" s="432"/>
      <c r="BM1134" s="432"/>
      <c r="BN1134" s="432"/>
      <c r="BO1134" s="432"/>
      <c r="BP1134" s="432"/>
      <c r="BQ1134" s="432"/>
      <c r="BR1134" s="432"/>
      <c r="BS1134" s="432"/>
      <c r="BT1134" s="432"/>
      <c r="BU1134" s="432"/>
      <c r="BV1134" s="432"/>
      <c r="BW1134" s="432"/>
      <c r="BX1134" s="432"/>
      <c r="BY1134" s="432"/>
      <c r="BZ1134" s="432"/>
      <c r="CA1134" s="432"/>
      <c r="CB1134" s="432"/>
      <c r="CC1134" s="432"/>
      <c r="CD1134" s="432"/>
      <c r="CE1134" s="432"/>
      <c r="CF1134" s="432"/>
      <c r="CG1134" s="432"/>
      <c r="CH1134" s="432"/>
      <c r="CI1134" s="432"/>
      <c r="CJ1134" s="432"/>
      <c r="CK1134" s="432"/>
      <c r="CL1134" s="432"/>
      <c r="CM1134" s="432"/>
      <c r="CN1134" s="432"/>
      <c r="CO1134" s="432"/>
      <c r="CP1134" s="432"/>
      <c r="CQ1134" s="432"/>
      <c r="CR1134" s="432"/>
      <c r="CS1134" s="432"/>
      <c r="CT1134" s="432"/>
      <c r="CU1134" s="432"/>
      <c r="CV1134" s="432"/>
      <c r="CW1134" s="432"/>
      <c r="CX1134" s="432"/>
      <c r="CY1134" s="432"/>
      <c r="CZ1134" s="432"/>
      <c r="DA1134" s="432"/>
      <c r="DB1134" s="432"/>
      <c r="DC1134" s="432"/>
      <c r="DD1134" s="432"/>
      <c r="DE1134" s="432"/>
      <c r="DF1134" s="432"/>
      <c r="DG1134" s="432"/>
      <c r="DH1134" s="432"/>
      <c r="DI1134" s="432"/>
      <c r="DJ1134" s="432"/>
      <c r="DK1134" s="432"/>
      <c r="DL1134" s="432"/>
      <c r="DM1134" s="432"/>
      <c r="DN1134" s="432"/>
      <c r="DO1134" s="432"/>
      <c r="DP1134" s="432"/>
      <c r="DQ1134" s="432"/>
      <c r="DR1134" s="432"/>
      <c r="DS1134" s="432"/>
      <c r="DT1134" s="432"/>
      <c r="DU1134" s="432"/>
      <c r="DV1134" s="432"/>
      <c r="DW1134" s="432"/>
      <c r="DX1134" s="432"/>
      <c r="DY1134" s="432"/>
      <c r="DZ1134" s="432"/>
      <c r="EA1134" s="432"/>
      <c r="EB1134" s="432"/>
      <c r="EC1134" s="432"/>
      <c r="ED1134" s="432"/>
      <c r="EE1134" s="432"/>
      <c r="EF1134" s="432"/>
      <c r="EG1134" s="432"/>
      <c r="EH1134" s="432"/>
      <c r="EI1134" s="432"/>
      <c r="EJ1134" s="432"/>
      <c r="EK1134" s="432"/>
      <c r="EL1134" s="432"/>
      <c r="EM1134" s="432"/>
      <c r="EN1134" s="432"/>
      <c r="EO1134" s="432"/>
      <c r="EP1134" s="432"/>
      <c r="EQ1134" s="432"/>
      <c r="ER1134" s="432"/>
      <c r="ES1134" s="432"/>
      <c r="ET1134" s="432"/>
      <c r="EU1134" s="432"/>
      <c r="EV1134" s="432"/>
      <c r="EW1134" s="432"/>
      <c r="EX1134" s="432"/>
      <c r="EY1134" s="432"/>
      <c r="EZ1134" s="432"/>
      <c r="FA1134" s="432"/>
      <c r="FB1134" s="432"/>
      <c r="FC1134" s="432"/>
      <c r="FD1134" s="432"/>
      <c r="FE1134" s="432"/>
      <c r="FF1134" s="432"/>
      <c r="FG1134" s="432"/>
      <c r="FH1134" s="432"/>
      <c r="FI1134" s="432"/>
      <c r="FJ1134" s="432"/>
      <c r="FK1134" s="432"/>
      <c r="FL1134" s="432"/>
      <c r="FM1134" s="432"/>
      <c r="FN1134" s="432"/>
      <c r="FO1134" s="432"/>
      <c r="FP1134" s="432"/>
      <c r="FQ1134" s="432"/>
      <c r="FR1134" s="432"/>
      <c r="FS1134" s="432"/>
      <c r="FT1134" s="432"/>
      <c r="FU1134" s="432"/>
      <c r="FV1134" s="432"/>
      <c r="FW1134" s="432"/>
      <c r="FX1134" s="432"/>
      <c r="FY1134" s="432"/>
      <c r="FZ1134" s="432"/>
      <c r="GA1134" s="432"/>
      <c r="GB1134" s="432"/>
      <c r="GC1134" s="432"/>
      <c r="GD1134" s="432"/>
      <c r="GE1134" s="432"/>
      <c r="GF1134" s="432"/>
      <c r="GG1134" s="432"/>
      <c r="GH1134" s="432"/>
      <c r="GI1134" s="432"/>
      <c r="GJ1134" s="432"/>
      <c r="GK1134" s="432"/>
      <c r="GL1134" s="432"/>
      <c r="GM1134" s="432"/>
      <c r="GN1134" s="432"/>
      <c r="GO1134" s="432"/>
      <c r="GP1134" s="432"/>
      <c r="GQ1134" s="432"/>
      <c r="GR1134" s="432"/>
      <c r="GS1134" s="432"/>
      <c r="GT1134" s="432"/>
      <c r="GU1134" s="432"/>
      <c r="GV1134" s="432"/>
      <c r="GW1134" s="432"/>
      <c r="GX1134" s="432"/>
    </row>
    <row r="1136" spans="12:206" s="4" customFormat="1">
      <c r="L1136" s="37"/>
      <c r="Q1136" s="432"/>
      <c r="R1136" s="432"/>
      <c r="S1136" s="432"/>
      <c r="T1136" s="432"/>
      <c r="U1136" s="432"/>
      <c r="V1136" s="432"/>
      <c r="W1136" s="432"/>
      <c r="X1136" s="432"/>
      <c r="Y1136" s="432"/>
      <c r="Z1136" s="432"/>
      <c r="AA1136" s="432"/>
      <c r="AB1136" s="432"/>
      <c r="AC1136" s="432"/>
      <c r="AD1136" s="432"/>
      <c r="AE1136" s="432"/>
      <c r="AF1136" s="432"/>
      <c r="AG1136" s="432"/>
      <c r="AH1136" s="432"/>
      <c r="AI1136" s="432"/>
      <c r="AJ1136" s="432"/>
      <c r="AK1136" s="432"/>
      <c r="AL1136" s="432"/>
      <c r="AM1136" s="432"/>
      <c r="AN1136" s="432"/>
      <c r="AO1136" s="432"/>
      <c r="AP1136" s="432"/>
      <c r="AQ1136" s="432"/>
      <c r="AR1136" s="432"/>
      <c r="AS1136" s="432"/>
      <c r="AT1136" s="432"/>
      <c r="AU1136" s="432"/>
      <c r="AV1136" s="432"/>
      <c r="AW1136" s="432"/>
      <c r="AX1136" s="432"/>
      <c r="AY1136" s="432"/>
      <c r="AZ1136" s="432"/>
      <c r="BA1136" s="432"/>
      <c r="BB1136" s="432"/>
      <c r="BC1136" s="432"/>
      <c r="BD1136" s="432"/>
      <c r="BE1136" s="432"/>
      <c r="BF1136" s="432"/>
      <c r="BG1136" s="432"/>
      <c r="BH1136" s="432"/>
      <c r="BI1136" s="432"/>
      <c r="BJ1136" s="432"/>
      <c r="BK1136" s="432"/>
      <c r="BL1136" s="432"/>
      <c r="BM1136" s="432"/>
      <c r="BN1136" s="432"/>
      <c r="BO1136" s="432"/>
      <c r="BP1136" s="432"/>
      <c r="BQ1136" s="432"/>
      <c r="BR1136" s="432"/>
      <c r="BS1136" s="432"/>
      <c r="BT1136" s="432"/>
      <c r="BU1136" s="432"/>
      <c r="BV1136" s="432"/>
      <c r="BW1136" s="432"/>
      <c r="BX1136" s="432"/>
      <c r="BY1136" s="432"/>
      <c r="BZ1136" s="432"/>
      <c r="CA1136" s="432"/>
      <c r="CB1136" s="432"/>
      <c r="CC1136" s="432"/>
      <c r="CD1136" s="432"/>
      <c r="CE1136" s="432"/>
      <c r="CF1136" s="432"/>
      <c r="CG1136" s="432"/>
      <c r="CH1136" s="432"/>
      <c r="CI1136" s="432"/>
      <c r="CJ1136" s="432"/>
      <c r="CK1136" s="432"/>
      <c r="CL1136" s="432"/>
      <c r="CM1136" s="432"/>
      <c r="CN1136" s="432"/>
      <c r="CO1136" s="432"/>
      <c r="CP1136" s="432"/>
      <c r="CQ1136" s="432"/>
      <c r="CR1136" s="432"/>
      <c r="CS1136" s="432"/>
      <c r="CT1136" s="432"/>
      <c r="CU1136" s="432"/>
      <c r="CV1136" s="432"/>
      <c r="CW1136" s="432"/>
      <c r="CX1136" s="432"/>
      <c r="CY1136" s="432"/>
      <c r="CZ1136" s="432"/>
      <c r="DA1136" s="432"/>
      <c r="DB1136" s="432"/>
      <c r="DC1136" s="432"/>
      <c r="DD1136" s="432"/>
      <c r="DE1136" s="432"/>
      <c r="DF1136" s="432"/>
      <c r="DG1136" s="432"/>
      <c r="DH1136" s="432"/>
      <c r="DI1136" s="432"/>
      <c r="DJ1136" s="432"/>
      <c r="DK1136" s="432"/>
      <c r="DL1136" s="432"/>
      <c r="DM1136" s="432"/>
      <c r="DN1136" s="432"/>
      <c r="DO1136" s="432"/>
      <c r="DP1136" s="432"/>
      <c r="DQ1136" s="432"/>
      <c r="DR1136" s="432"/>
      <c r="DS1136" s="432"/>
      <c r="DT1136" s="432"/>
      <c r="DU1136" s="432"/>
      <c r="DV1136" s="432"/>
      <c r="DW1136" s="432"/>
      <c r="DX1136" s="432"/>
      <c r="DY1136" s="432"/>
      <c r="DZ1136" s="432"/>
      <c r="EA1136" s="432"/>
      <c r="EB1136" s="432"/>
      <c r="EC1136" s="432"/>
      <c r="ED1136" s="432"/>
      <c r="EE1136" s="432"/>
      <c r="EF1136" s="432"/>
      <c r="EG1136" s="432"/>
      <c r="EH1136" s="432"/>
      <c r="EI1136" s="432"/>
      <c r="EJ1136" s="432"/>
      <c r="EK1136" s="432"/>
      <c r="EL1136" s="432"/>
      <c r="EM1136" s="432"/>
      <c r="EN1136" s="432"/>
      <c r="EO1136" s="432"/>
      <c r="EP1136" s="432"/>
      <c r="EQ1136" s="432"/>
      <c r="ER1136" s="432"/>
      <c r="ES1136" s="432"/>
      <c r="ET1136" s="432"/>
      <c r="EU1136" s="432"/>
      <c r="EV1136" s="432"/>
      <c r="EW1136" s="432"/>
      <c r="EX1136" s="432"/>
      <c r="EY1136" s="432"/>
      <c r="EZ1136" s="432"/>
      <c r="FA1136" s="432"/>
      <c r="FB1136" s="432"/>
      <c r="FC1136" s="432"/>
      <c r="FD1136" s="432"/>
      <c r="FE1136" s="432"/>
      <c r="FF1136" s="432"/>
      <c r="FG1136" s="432"/>
      <c r="FH1136" s="432"/>
      <c r="FI1136" s="432"/>
      <c r="FJ1136" s="432"/>
      <c r="FK1136" s="432"/>
      <c r="FL1136" s="432"/>
      <c r="FM1136" s="432"/>
      <c r="FN1136" s="432"/>
      <c r="FO1136" s="432"/>
      <c r="FP1136" s="432"/>
      <c r="FQ1136" s="432"/>
      <c r="FR1136" s="432"/>
      <c r="FS1136" s="432"/>
      <c r="FT1136" s="432"/>
      <c r="FU1136" s="432"/>
      <c r="FV1136" s="432"/>
      <c r="FW1136" s="432"/>
      <c r="FX1136" s="432"/>
      <c r="FY1136" s="432"/>
      <c r="FZ1136" s="432"/>
      <c r="GA1136" s="432"/>
      <c r="GB1136" s="432"/>
      <c r="GC1136" s="432"/>
      <c r="GD1136" s="432"/>
      <c r="GE1136" s="432"/>
      <c r="GF1136" s="432"/>
      <c r="GG1136" s="432"/>
      <c r="GH1136" s="432"/>
      <c r="GI1136" s="432"/>
      <c r="GJ1136" s="432"/>
      <c r="GK1136" s="432"/>
      <c r="GL1136" s="432"/>
      <c r="GM1136" s="432"/>
      <c r="GN1136" s="432"/>
      <c r="GO1136" s="432"/>
      <c r="GP1136" s="432"/>
      <c r="GQ1136" s="432"/>
      <c r="GR1136" s="432"/>
      <c r="GS1136" s="432"/>
      <c r="GT1136" s="432"/>
      <c r="GU1136" s="432"/>
      <c r="GV1136" s="432"/>
      <c r="GW1136" s="432"/>
      <c r="GX1136" s="432"/>
    </row>
    <row r="1138" spans="12:206" s="4" customFormat="1">
      <c r="L1138" s="37"/>
      <c r="Q1138" s="432"/>
      <c r="R1138" s="432"/>
      <c r="S1138" s="432"/>
      <c r="T1138" s="432"/>
      <c r="U1138" s="432"/>
      <c r="V1138" s="432"/>
      <c r="W1138" s="432"/>
      <c r="X1138" s="432"/>
      <c r="Y1138" s="432"/>
      <c r="Z1138" s="432"/>
      <c r="AA1138" s="432"/>
      <c r="AB1138" s="432"/>
      <c r="AC1138" s="432"/>
      <c r="AD1138" s="432"/>
      <c r="AE1138" s="432"/>
      <c r="AF1138" s="432"/>
      <c r="AG1138" s="432"/>
      <c r="AH1138" s="432"/>
      <c r="AI1138" s="432"/>
      <c r="AJ1138" s="432"/>
      <c r="AK1138" s="432"/>
      <c r="AL1138" s="432"/>
      <c r="AM1138" s="432"/>
      <c r="AN1138" s="432"/>
      <c r="AO1138" s="432"/>
      <c r="AP1138" s="432"/>
      <c r="AQ1138" s="432"/>
      <c r="AR1138" s="432"/>
      <c r="AS1138" s="432"/>
      <c r="AT1138" s="432"/>
      <c r="AU1138" s="432"/>
      <c r="AV1138" s="432"/>
      <c r="AW1138" s="432"/>
      <c r="AX1138" s="432"/>
      <c r="AY1138" s="432"/>
      <c r="AZ1138" s="432"/>
      <c r="BA1138" s="432"/>
      <c r="BB1138" s="432"/>
      <c r="BC1138" s="432"/>
      <c r="BD1138" s="432"/>
      <c r="BE1138" s="432"/>
      <c r="BF1138" s="432"/>
      <c r="BG1138" s="432"/>
      <c r="BH1138" s="432"/>
      <c r="BI1138" s="432"/>
      <c r="BJ1138" s="432"/>
      <c r="BK1138" s="432"/>
      <c r="BL1138" s="432"/>
      <c r="BM1138" s="432"/>
      <c r="BN1138" s="432"/>
      <c r="BO1138" s="432"/>
      <c r="BP1138" s="432"/>
      <c r="BQ1138" s="432"/>
      <c r="BR1138" s="432"/>
      <c r="BS1138" s="432"/>
      <c r="BT1138" s="432"/>
      <c r="BU1138" s="432"/>
      <c r="BV1138" s="432"/>
      <c r="BW1138" s="432"/>
      <c r="BX1138" s="432"/>
      <c r="BY1138" s="432"/>
      <c r="BZ1138" s="432"/>
      <c r="CA1138" s="432"/>
      <c r="CB1138" s="432"/>
      <c r="CC1138" s="432"/>
      <c r="CD1138" s="432"/>
      <c r="CE1138" s="432"/>
      <c r="CF1138" s="432"/>
      <c r="CG1138" s="432"/>
      <c r="CH1138" s="432"/>
      <c r="CI1138" s="432"/>
      <c r="CJ1138" s="432"/>
      <c r="CK1138" s="432"/>
      <c r="CL1138" s="432"/>
      <c r="CM1138" s="432"/>
      <c r="CN1138" s="432"/>
      <c r="CO1138" s="432"/>
      <c r="CP1138" s="432"/>
      <c r="CQ1138" s="432"/>
      <c r="CR1138" s="432"/>
      <c r="CS1138" s="432"/>
      <c r="CT1138" s="432"/>
      <c r="CU1138" s="432"/>
      <c r="CV1138" s="432"/>
      <c r="CW1138" s="432"/>
      <c r="CX1138" s="432"/>
      <c r="CY1138" s="432"/>
      <c r="CZ1138" s="432"/>
      <c r="DA1138" s="432"/>
      <c r="DB1138" s="432"/>
      <c r="DC1138" s="432"/>
      <c r="DD1138" s="432"/>
      <c r="DE1138" s="432"/>
      <c r="DF1138" s="432"/>
      <c r="DG1138" s="432"/>
      <c r="DH1138" s="432"/>
      <c r="DI1138" s="432"/>
      <c r="DJ1138" s="432"/>
      <c r="DK1138" s="432"/>
      <c r="DL1138" s="432"/>
      <c r="DM1138" s="432"/>
      <c r="DN1138" s="432"/>
      <c r="DO1138" s="432"/>
      <c r="DP1138" s="432"/>
      <c r="DQ1138" s="432"/>
      <c r="DR1138" s="432"/>
      <c r="DS1138" s="432"/>
      <c r="DT1138" s="432"/>
      <c r="DU1138" s="432"/>
      <c r="DV1138" s="432"/>
      <c r="DW1138" s="432"/>
      <c r="DX1138" s="432"/>
      <c r="DY1138" s="432"/>
      <c r="DZ1138" s="432"/>
      <c r="EA1138" s="432"/>
      <c r="EB1138" s="432"/>
      <c r="EC1138" s="432"/>
      <c r="ED1138" s="432"/>
      <c r="EE1138" s="432"/>
      <c r="EF1138" s="432"/>
      <c r="EG1138" s="432"/>
      <c r="EH1138" s="432"/>
      <c r="EI1138" s="432"/>
      <c r="EJ1138" s="432"/>
      <c r="EK1138" s="432"/>
      <c r="EL1138" s="432"/>
      <c r="EM1138" s="432"/>
      <c r="EN1138" s="432"/>
      <c r="EO1138" s="432"/>
      <c r="EP1138" s="432"/>
      <c r="EQ1138" s="432"/>
      <c r="ER1138" s="432"/>
      <c r="ES1138" s="432"/>
      <c r="ET1138" s="432"/>
      <c r="EU1138" s="432"/>
      <c r="EV1138" s="432"/>
      <c r="EW1138" s="432"/>
      <c r="EX1138" s="432"/>
      <c r="EY1138" s="432"/>
      <c r="EZ1138" s="432"/>
      <c r="FA1138" s="432"/>
      <c r="FB1138" s="432"/>
      <c r="FC1138" s="432"/>
      <c r="FD1138" s="432"/>
      <c r="FE1138" s="432"/>
      <c r="FF1138" s="432"/>
      <c r="FG1138" s="432"/>
      <c r="FH1138" s="432"/>
      <c r="FI1138" s="432"/>
      <c r="FJ1138" s="432"/>
      <c r="FK1138" s="432"/>
      <c r="FL1138" s="432"/>
      <c r="FM1138" s="432"/>
      <c r="FN1138" s="432"/>
      <c r="FO1138" s="432"/>
      <c r="FP1138" s="432"/>
      <c r="FQ1138" s="432"/>
      <c r="FR1138" s="432"/>
      <c r="FS1138" s="432"/>
      <c r="FT1138" s="432"/>
      <c r="FU1138" s="432"/>
      <c r="FV1138" s="432"/>
      <c r="FW1138" s="432"/>
      <c r="FX1138" s="432"/>
      <c r="FY1138" s="432"/>
      <c r="FZ1138" s="432"/>
      <c r="GA1138" s="432"/>
      <c r="GB1138" s="432"/>
      <c r="GC1138" s="432"/>
      <c r="GD1138" s="432"/>
      <c r="GE1138" s="432"/>
      <c r="GF1138" s="432"/>
      <c r="GG1138" s="432"/>
      <c r="GH1138" s="432"/>
      <c r="GI1138" s="432"/>
      <c r="GJ1138" s="432"/>
      <c r="GK1138" s="432"/>
      <c r="GL1138" s="432"/>
      <c r="GM1138" s="432"/>
      <c r="GN1138" s="432"/>
      <c r="GO1138" s="432"/>
      <c r="GP1138" s="432"/>
      <c r="GQ1138" s="432"/>
      <c r="GR1138" s="432"/>
      <c r="GS1138" s="432"/>
      <c r="GT1138" s="432"/>
      <c r="GU1138" s="432"/>
      <c r="GV1138" s="432"/>
      <c r="GW1138" s="432"/>
      <c r="GX1138" s="432"/>
    </row>
    <row r="1140" spans="12:206" s="4" customFormat="1">
      <c r="L1140" s="37"/>
      <c r="Q1140" s="432"/>
      <c r="R1140" s="432"/>
      <c r="S1140" s="432"/>
      <c r="T1140" s="432"/>
      <c r="U1140" s="432"/>
      <c r="V1140" s="432"/>
      <c r="W1140" s="432"/>
      <c r="X1140" s="432"/>
      <c r="Y1140" s="432"/>
      <c r="Z1140" s="432"/>
      <c r="AA1140" s="432"/>
      <c r="AB1140" s="432"/>
      <c r="AC1140" s="432"/>
      <c r="AD1140" s="432"/>
      <c r="AE1140" s="432"/>
      <c r="AF1140" s="432"/>
      <c r="AG1140" s="432"/>
      <c r="AH1140" s="432"/>
      <c r="AI1140" s="432"/>
      <c r="AJ1140" s="432"/>
      <c r="AK1140" s="432"/>
      <c r="AL1140" s="432"/>
      <c r="AM1140" s="432"/>
      <c r="AN1140" s="432"/>
      <c r="AO1140" s="432"/>
      <c r="AP1140" s="432"/>
      <c r="AQ1140" s="432"/>
      <c r="AR1140" s="432"/>
      <c r="AS1140" s="432"/>
      <c r="AT1140" s="432"/>
      <c r="AU1140" s="432"/>
      <c r="AV1140" s="432"/>
      <c r="AW1140" s="432"/>
      <c r="AX1140" s="432"/>
      <c r="AY1140" s="432"/>
      <c r="AZ1140" s="432"/>
      <c r="BA1140" s="432"/>
      <c r="BB1140" s="432"/>
      <c r="BC1140" s="432"/>
      <c r="BD1140" s="432"/>
      <c r="BE1140" s="432"/>
      <c r="BF1140" s="432"/>
      <c r="BG1140" s="432"/>
      <c r="BH1140" s="432"/>
      <c r="BI1140" s="432"/>
      <c r="BJ1140" s="432"/>
      <c r="BK1140" s="432"/>
      <c r="BL1140" s="432"/>
      <c r="BM1140" s="432"/>
      <c r="BN1140" s="432"/>
      <c r="BO1140" s="432"/>
      <c r="BP1140" s="432"/>
      <c r="BQ1140" s="432"/>
      <c r="BR1140" s="432"/>
      <c r="BS1140" s="432"/>
      <c r="BT1140" s="432"/>
      <c r="BU1140" s="432"/>
      <c r="BV1140" s="432"/>
      <c r="BW1140" s="432"/>
      <c r="BX1140" s="432"/>
      <c r="BY1140" s="432"/>
      <c r="BZ1140" s="432"/>
      <c r="CA1140" s="432"/>
      <c r="CB1140" s="432"/>
      <c r="CC1140" s="432"/>
      <c r="CD1140" s="432"/>
      <c r="CE1140" s="432"/>
      <c r="CF1140" s="432"/>
      <c r="CG1140" s="432"/>
      <c r="CH1140" s="432"/>
      <c r="CI1140" s="432"/>
      <c r="CJ1140" s="432"/>
      <c r="CK1140" s="432"/>
      <c r="CL1140" s="432"/>
      <c r="CM1140" s="432"/>
      <c r="CN1140" s="432"/>
      <c r="CO1140" s="432"/>
      <c r="CP1140" s="432"/>
      <c r="CQ1140" s="432"/>
      <c r="CR1140" s="432"/>
      <c r="CS1140" s="432"/>
      <c r="CT1140" s="432"/>
      <c r="CU1140" s="432"/>
      <c r="CV1140" s="432"/>
      <c r="CW1140" s="432"/>
      <c r="CX1140" s="432"/>
      <c r="CY1140" s="432"/>
      <c r="CZ1140" s="432"/>
      <c r="DA1140" s="432"/>
      <c r="DB1140" s="432"/>
      <c r="DC1140" s="432"/>
      <c r="DD1140" s="432"/>
      <c r="DE1140" s="432"/>
      <c r="DF1140" s="432"/>
      <c r="DG1140" s="432"/>
      <c r="DH1140" s="432"/>
      <c r="DI1140" s="432"/>
      <c r="DJ1140" s="432"/>
      <c r="DK1140" s="432"/>
      <c r="DL1140" s="432"/>
      <c r="DM1140" s="432"/>
      <c r="DN1140" s="432"/>
      <c r="DO1140" s="432"/>
      <c r="DP1140" s="432"/>
      <c r="DQ1140" s="432"/>
      <c r="DR1140" s="432"/>
      <c r="DS1140" s="432"/>
      <c r="DT1140" s="432"/>
      <c r="DU1140" s="432"/>
      <c r="DV1140" s="432"/>
      <c r="DW1140" s="432"/>
      <c r="DX1140" s="432"/>
      <c r="DY1140" s="432"/>
      <c r="DZ1140" s="432"/>
      <c r="EA1140" s="432"/>
      <c r="EB1140" s="432"/>
      <c r="EC1140" s="432"/>
      <c r="ED1140" s="432"/>
      <c r="EE1140" s="432"/>
      <c r="EF1140" s="432"/>
      <c r="EG1140" s="432"/>
      <c r="EH1140" s="432"/>
      <c r="EI1140" s="432"/>
      <c r="EJ1140" s="432"/>
      <c r="EK1140" s="432"/>
      <c r="EL1140" s="432"/>
      <c r="EM1140" s="432"/>
      <c r="EN1140" s="432"/>
      <c r="EO1140" s="432"/>
      <c r="EP1140" s="432"/>
      <c r="EQ1140" s="432"/>
      <c r="ER1140" s="432"/>
      <c r="ES1140" s="432"/>
      <c r="ET1140" s="432"/>
      <c r="EU1140" s="432"/>
      <c r="EV1140" s="432"/>
      <c r="EW1140" s="432"/>
      <c r="EX1140" s="432"/>
      <c r="EY1140" s="432"/>
      <c r="EZ1140" s="432"/>
      <c r="FA1140" s="432"/>
      <c r="FB1140" s="432"/>
      <c r="FC1140" s="432"/>
      <c r="FD1140" s="432"/>
      <c r="FE1140" s="432"/>
      <c r="FF1140" s="432"/>
      <c r="FG1140" s="432"/>
      <c r="FH1140" s="432"/>
      <c r="FI1140" s="432"/>
      <c r="FJ1140" s="432"/>
      <c r="FK1140" s="432"/>
      <c r="FL1140" s="432"/>
      <c r="FM1140" s="432"/>
      <c r="FN1140" s="432"/>
      <c r="FO1140" s="432"/>
      <c r="FP1140" s="432"/>
      <c r="FQ1140" s="432"/>
      <c r="FR1140" s="432"/>
      <c r="FS1140" s="432"/>
      <c r="FT1140" s="432"/>
      <c r="FU1140" s="432"/>
      <c r="FV1140" s="432"/>
      <c r="FW1140" s="432"/>
      <c r="FX1140" s="432"/>
      <c r="FY1140" s="432"/>
      <c r="FZ1140" s="432"/>
      <c r="GA1140" s="432"/>
      <c r="GB1140" s="432"/>
      <c r="GC1140" s="432"/>
      <c r="GD1140" s="432"/>
      <c r="GE1140" s="432"/>
      <c r="GF1140" s="432"/>
      <c r="GG1140" s="432"/>
      <c r="GH1140" s="432"/>
      <c r="GI1140" s="432"/>
      <c r="GJ1140" s="432"/>
      <c r="GK1140" s="432"/>
      <c r="GL1140" s="432"/>
      <c r="GM1140" s="432"/>
      <c r="GN1140" s="432"/>
      <c r="GO1140" s="432"/>
      <c r="GP1140" s="432"/>
      <c r="GQ1140" s="432"/>
      <c r="GR1140" s="432"/>
      <c r="GS1140" s="432"/>
      <c r="GT1140" s="432"/>
      <c r="GU1140" s="432"/>
      <c r="GV1140" s="432"/>
      <c r="GW1140" s="432"/>
      <c r="GX1140" s="432"/>
    </row>
    <row r="1141" spans="12:206" s="4" customFormat="1">
      <c r="L1141" s="37"/>
      <c r="Q1141" s="432"/>
      <c r="R1141" s="432"/>
      <c r="S1141" s="432"/>
      <c r="T1141" s="432"/>
      <c r="U1141" s="432"/>
      <c r="V1141" s="432"/>
      <c r="W1141" s="432"/>
      <c r="X1141" s="432"/>
      <c r="Y1141" s="432"/>
      <c r="Z1141" s="432"/>
      <c r="AA1141" s="432"/>
      <c r="AB1141" s="432"/>
      <c r="AC1141" s="432"/>
      <c r="AD1141" s="432"/>
      <c r="AE1141" s="432"/>
      <c r="AF1141" s="432"/>
      <c r="AG1141" s="432"/>
      <c r="AH1141" s="432"/>
      <c r="AI1141" s="432"/>
      <c r="AJ1141" s="432"/>
      <c r="AK1141" s="432"/>
      <c r="AL1141" s="432"/>
      <c r="AM1141" s="432"/>
      <c r="AN1141" s="432"/>
      <c r="AO1141" s="432"/>
      <c r="AP1141" s="432"/>
      <c r="AQ1141" s="432"/>
      <c r="AR1141" s="432"/>
      <c r="AS1141" s="432"/>
      <c r="AT1141" s="432"/>
      <c r="AU1141" s="432"/>
      <c r="AV1141" s="432"/>
      <c r="AW1141" s="432"/>
      <c r="AX1141" s="432"/>
      <c r="AY1141" s="432"/>
      <c r="AZ1141" s="432"/>
      <c r="BA1141" s="432"/>
      <c r="BB1141" s="432"/>
      <c r="BC1141" s="432"/>
      <c r="BD1141" s="432"/>
      <c r="BE1141" s="432"/>
      <c r="BF1141" s="432"/>
      <c r="BG1141" s="432"/>
      <c r="BH1141" s="432"/>
      <c r="BI1141" s="432"/>
      <c r="BJ1141" s="432"/>
      <c r="BK1141" s="432"/>
      <c r="BL1141" s="432"/>
      <c r="BM1141" s="432"/>
      <c r="BN1141" s="432"/>
      <c r="BO1141" s="432"/>
      <c r="BP1141" s="432"/>
      <c r="BQ1141" s="432"/>
      <c r="BR1141" s="432"/>
      <c r="BS1141" s="432"/>
      <c r="BT1141" s="432"/>
      <c r="BU1141" s="432"/>
      <c r="BV1141" s="432"/>
      <c r="BW1141" s="432"/>
      <c r="BX1141" s="432"/>
      <c r="BY1141" s="432"/>
      <c r="BZ1141" s="432"/>
      <c r="CA1141" s="432"/>
      <c r="CB1141" s="432"/>
      <c r="CC1141" s="432"/>
      <c r="CD1141" s="432"/>
      <c r="CE1141" s="432"/>
      <c r="CF1141" s="432"/>
      <c r="CG1141" s="432"/>
      <c r="CH1141" s="432"/>
      <c r="CI1141" s="432"/>
      <c r="CJ1141" s="432"/>
      <c r="CK1141" s="432"/>
      <c r="CL1141" s="432"/>
      <c r="CM1141" s="432"/>
      <c r="CN1141" s="432"/>
      <c r="CO1141" s="432"/>
      <c r="CP1141" s="432"/>
      <c r="CQ1141" s="432"/>
      <c r="CR1141" s="432"/>
      <c r="CS1141" s="432"/>
      <c r="CT1141" s="432"/>
      <c r="CU1141" s="432"/>
      <c r="CV1141" s="432"/>
      <c r="CW1141" s="432"/>
      <c r="CX1141" s="432"/>
      <c r="CY1141" s="432"/>
      <c r="CZ1141" s="432"/>
      <c r="DA1141" s="432"/>
      <c r="DB1141" s="432"/>
      <c r="DC1141" s="432"/>
      <c r="DD1141" s="432"/>
      <c r="DE1141" s="432"/>
      <c r="DF1141" s="432"/>
      <c r="DG1141" s="432"/>
      <c r="DH1141" s="432"/>
      <c r="DI1141" s="432"/>
      <c r="DJ1141" s="432"/>
      <c r="DK1141" s="432"/>
      <c r="DL1141" s="432"/>
      <c r="DM1141" s="432"/>
      <c r="DN1141" s="432"/>
      <c r="DO1141" s="432"/>
      <c r="DP1141" s="432"/>
      <c r="DQ1141" s="432"/>
      <c r="DR1141" s="432"/>
      <c r="DS1141" s="432"/>
      <c r="DT1141" s="432"/>
      <c r="DU1141" s="432"/>
      <c r="DV1141" s="432"/>
      <c r="DW1141" s="432"/>
      <c r="DX1141" s="432"/>
      <c r="DY1141" s="432"/>
      <c r="DZ1141" s="432"/>
      <c r="EA1141" s="432"/>
      <c r="EB1141" s="432"/>
      <c r="EC1141" s="432"/>
      <c r="ED1141" s="432"/>
      <c r="EE1141" s="432"/>
      <c r="EF1141" s="432"/>
      <c r="EG1141" s="432"/>
      <c r="EH1141" s="432"/>
      <c r="EI1141" s="432"/>
      <c r="EJ1141" s="432"/>
      <c r="EK1141" s="432"/>
      <c r="EL1141" s="432"/>
      <c r="EM1141" s="432"/>
      <c r="EN1141" s="432"/>
      <c r="EO1141" s="432"/>
      <c r="EP1141" s="432"/>
      <c r="EQ1141" s="432"/>
      <c r="ER1141" s="432"/>
      <c r="ES1141" s="432"/>
      <c r="ET1141" s="432"/>
      <c r="EU1141" s="432"/>
      <c r="EV1141" s="432"/>
      <c r="EW1141" s="432"/>
      <c r="EX1141" s="432"/>
      <c r="EY1141" s="432"/>
      <c r="EZ1141" s="432"/>
      <c r="FA1141" s="432"/>
      <c r="FB1141" s="432"/>
      <c r="FC1141" s="432"/>
      <c r="FD1141" s="432"/>
      <c r="FE1141" s="432"/>
      <c r="FF1141" s="432"/>
      <c r="FG1141" s="432"/>
      <c r="FH1141" s="432"/>
      <c r="FI1141" s="432"/>
      <c r="FJ1141" s="432"/>
      <c r="FK1141" s="432"/>
      <c r="FL1141" s="432"/>
      <c r="FM1141" s="432"/>
      <c r="FN1141" s="432"/>
      <c r="FO1141" s="432"/>
      <c r="FP1141" s="432"/>
      <c r="FQ1141" s="432"/>
      <c r="FR1141" s="432"/>
      <c r="FS1141" s="432"/>
      <c r="FT1141" s="432"/>
      <c r="FU1141" s="432"/>
      <c r="FV1141" s="432"/>
      <c r="FW1141" s="432"/>
      <c r="FX1141" s="432"/>
      <c r="FY1141" s="432"/>
      <c r="FZ1141" s="432"/>
      <c r="GA1141" s="432"/>
      <c r="GB1141" s="432"/>
      <c r="GC1141" s="432"/>
      <c r="GD1141" s="432"/>
      <c r="GE1141" s="432"/>
      <c r="GF1141" s="432"/>
      <c r="GG1141" s="432"/>
      <c r="GH1141" s="432"/>
      <c r="GI1141" s="432"/>
      <c r="GJ1141" s="432"/>
      <c r="GK1141" s="432"/>
      <c r="GL1141" s="432"/>
      <c r="GM1141" s="432"/>
      <c r="GN1141" s="432"/>
      <c r="GO1141" s="432"/>
      <c r="GP1141" s="432"/>
      <c r="GQ1141" s="432"/>
      <c r="GR1141" s="432"/>
      <c r="GS1141" s="432"/>
      <c r="GT1141" s="432"/>
      <c r="GU1141" s="432"/>
      <c r="GV1141" s="432"/>
      <c r="GW1141" s="432"/>
      <c r="GX1141" s="432"/>
    </row>
    <row r="1143" spans="12:206" s="4" customFormat="1">
      <c r="L1143" s="37"/>
      <c r="Q1143" s="432"/>
      <c r="R1143" s="432"/>
      <c r="S1143" s="432"/>
      <c r="T1143" s="432"/>
      <c r="U1143" s="432"/>
      <c r="V1143" s="432"/>
      <c r="W1143" s="432"/>
      <c r="X1143" s="432"/>
      <c r="Y1143" s="432"/>
      <c r="Z1143" s="432"/>
      <c r="AA1143" s="432"/>
      <c r="AB1143" s="432"/>
      <c r="AC1143" s="432"/>
      <c r="AD1143" s="432"/>
      <c r="AE1143" s="432"/>
      <c r="AF1143" s="432"/>
      <c r="AG1143" s="432"/>
      <c r="AH1143" s="432"/>
      <c r="AI1143" s="432"/>
      <c r="AJ1143" s="432"/>
      <c r="AK1143" s="432"/>
      <c r="AL1143" s="432"/>
      <c r="AM1143" s="432"/>
      <c r="AN1143" s="432"/>
      <c r="AO1143" s="432"/>
      <c r="AP1143" s="432"/>
      <c r="AQ1143" s="432"/>
      <c r="AR1143" s="432"/>
      <c r="AS1143" s="432"/>
      <c r="AT1143" s="432"/>
      <c r="AU1143" s="432"/>
      <c r="AV1143" s="432"/>
      <c r="AW1143" s="432"/>
      <c r="AX1143" s="432"/>
      <c r="AY1143" s="432"/>
      <c r="AZ1143" s="432"/>
      <c r="BA1143" s="432"/>
      <c r="BB1143" s="432"/>
      <c r="BC1143" s="432"/>
      <c r="BD1143" s="432"/>
      <c r="BE1143" s="432"/>
      <c r="BF1143" s="432"/>
      <c r="BG1143" s="432"/>
      <c r="BH1143" s="432"/>
      <c r="BI1143" s="432"/>
      <c r="BJ1143" s="432"/>
      <c r="BK1143" s="432"/>
      <c r="BL1143" s="432"/>
      <c r="BM1143" s="432"/>
      <c r="BN1143" s="432"/>
      <c r="BO1143" s="432"/>
      <c r="BP1143" s="432"/>
      <c r="BQ1143" s="432"/>
      <c r="BR1143" s="432"/>
      <c r="BS1143" s="432"/>
      <c r="BT1143" s="432"/>
      <c r="BU1143" s="432"/>
      <c r="BV1143" s="432"/>
      <c r="BW1143" s="432"/>
      <c r="BX1143" s="432"/>
      <c r="BY1143" s="432"/>
      <c r="BZ1143" s="432"/>
      <c r="CA1143" s="432"/>
      <c r="CB1143" s="432"/>
      <c r="CC1143" s="432"/>
      <c r="CD1143" s="432"/>
      <c r="CE1143" s="432"/>
      <c r="CF1143" s="432"/>
      <c r="CG1143" s="432"/>
      <c r="CH1143" s="432"/>
      <c r="CI1143" s="432"/>
      <c r="CJ1143" s="432"/>
      <c r="CK1143" s="432"/>
      <c r="CL1143" s="432"/>
      <c r="CM1143" s="432"/>
      <c r="CN1143" s="432"/>
      <c r="CO1143" s="432"/>
      <c r="CP1143" s="432"/>
      <c r="CQ1143" s="432"/>
      <c r="CR1143" s="432"/>
      <c r="CS1143" s="432"/>
      <c r="CT1143" s="432"/>
      <c r="CU1143" s="432"/>
      <c r="CV1143" s="432"/>
      <c r="CW1143" s="432"/>
      <c r="CX1143" s="432"/>
      <c r="CY1143" s="432"/>
      <c r="CZ1143" s="432"/>
      <c r="DA1143" s="432"/>
      <c r="DB1143" s="432"/>
      <c r="DC1143" s="432"/>
      <c r="DD1143" s="432"/>
      <c r="DE1143" s="432"/>
      <c r="DF1143" s="432"/>
      <c r="DG1143" s="432"/>
      <c r="DH1143" s="432"/>
      <c r="DI1143" s="432"/>
      <c r="DJ1143" s="432"/>
      <c r="DK1143" s="432"/>
      <c r="DL1143" s="432"/>
      <c r="DM1143" s="432"/>
      <c r="DN1143" s="432"/>
      <c r="DO1143" s="432"/>
      <c r="DP1143" s="432"/>
      <c r="DQ1143" s="432"/>
      <c r="DR1143" s="432"/>
      <c r="DS1143" s="432"/>
      <c r="DT1143" s="432"/>
      <c r="DU1143" s="432"/>
      <c r="DV1143" s="432"/>
      <c r="DW1143" s="432"/>
      <c r="DX1143" s="432"/>
      <c r="DY1143" s="432"/>
      <c r="DZ1143" s="432"/>
      <c r="EA1143" s="432"/>
      <c r="EB1143" s="432"/>
      <c r="EC1143" s="432"/>
      <c r="ED1143" s="432"/>
      <c r="EE1143" s="432"/>
      <c r="EF1143" s="432"/>
      <c r="EG1143" s="432"/>
      <c r="EH1143" s="432"/>
      <c r="EI1143" s="432"/>
      <c r="EJ1143" s="432"/>
      <c r="EK1143" s="432"/>
      <c r="EL1143" s="432"/>
      <c r="EM1143" s="432"/>
      <c r="EN1143" s="432"/>
      <c r="EO1143" s="432"/>
      <c r="EP1143" s="432"/>
      <c r="EQ1143" s="432"/>
      <c r="ER1143" s="432"/>
      <c r="ES1143" s="432"/>
      <c r="ET1143" s="432"/>
      <c r="EU1143" s="432"/>
      <c r="EV1143" s="432"/>
      <c r="EW1143" s="432"/>
      <c r="EX1143" s="432"/>
      <c r="EY1143" s="432"/>
      <c r="EZ1143" s="432"/>
      <c r="FA1143" s="432"/>
      <c r="FB1143" s="432"/>
      <c r="FC1143" s="432"/>
      <c r="FD1143" s="432"/>
      <c r="FE1143" s="432"/>
      <c r="FF1143" s="432"/>
      <c r="FG1143" s="432"/>
      <c r="FH1143" s="432"/>
      <c r="FI1143" s="432"/>
      <c r="FJ1143" s="432"/>
      <c r="FK1143" s="432"/>
      <c r="FL1143" s="432"/>
      <c r="FM1143" s="432"/>
      <c r="FN1143" s="432"/>
      <c r="FO1143" s="432"/>
      <c r="FP1143" s="432"/>
      <c r="FQ1143" s="432"/>
      <c r="FR1143" s="432"/>
      <c r="FS1143" s="432"/>
      <c r="FT1143" s="432"/>
      <c r="FU1143" s="432"/>
      <c r="FV1143" s="432"/>
      <c r="FW1143" s="432"/>
      <c r="FX1143" s="432"/>
      <c r="FY1143" s="432"/>
      <c r="FZ1143" s="432"/>
      <c r="GA1143" s="432"/>
      <c r="GB1143" s="432"/>
      <c r="GC1143" s="432"/>
      <c r="GD1143" s="432"/>
      <c r="GE1143" s="432"/>
      <c r="GF1143" s="432"/>
      <c r="GG1143" s="432"/>
      <c r="GH1143" s="432"/>
      <c r="GI1143" s="432"/>
      <c r="GJ1143" s="432"/>
      <c r="GK1143" s="432"/>
      <c r="GL1143" s="432"/>
      <c r="GM1143" s="432"/>
      <c r="GN1143" s="432"/>
      <c r="GO1143" s="432"/>
      <c r="GP1143" s="432"/>
      <c r="GQ1143" s="432"/>
      <c r="GR1143" s="432"/>
      <c r="GS1143" s="432"/>
      <c r="GT1143" s="432"/>
      <c r="GU1143" s="432"/>
      <c r="GV1143" s="432"/>
      <c r="GW1143" s="432"/>
      <c r="GX1143" s="432"/>
    </row>
    <row r="1145" spans="12:206" s="4" customFormat="1">
      <c r="L1145" s="37"/>
      <c r="Q1145" s="432"/>
      <c r="R1145" s="432"/>
      <c r="S1145" s="432"/>
      <c r="T1145" s="432"/>
      <c r="U1145" s="432"/>
      <c r="V1145" s="432"/>
      <c r="W1145" s="432"/>
      <c r="X1145" s="432"/>
      <c r="Y1145" s="432"/>
      <c r="Z1145" s="432"/>
      <c r="AA1145" s="432"/>
      <c r="AB1145" s="432"/>
      <c r="AC1145" s="432"/>
      <c r="AD1145" s="432"/>
      <c r="AE1145" s="432"/>
      <c r="AF1145" s="432"/>
      <c r="AG1145" s="432"/>
      <c r="AH1145" s="432"/>
      <c r="AI1145" s="432"/>
      <c r="AJ1145" s="432"/>
      <c r="AK1145" s="432"/>
      <c r="AL1145" s="432"/>
      <c r="AM1145" s="432"/>
      <c r="AN1145" s="432"/>
      <c r="AO1145" s="432"/>
      <c r="AP1145" s="432"/>
      <c r="AQ1145" s="432"/>
      <c r="AR1145" s="432"/>
      <c r="AS1145" s="432"/>
      <c r="AT1145" s="432"/>
      <c r="AU1145" s="432"/>
      <c r="AV1145" s="432"/>
      <c r="AW1145" s="432"/>
      <c r="AX1145" s="432"/>
      <c r="AY1145" s="432"/>
      <c r="AZ1145" s="432"/>
      <c r="BA1145" s="432"/>
      <c r="BB1145" s="432"/>
      <c r="BC1145" s="432"/>
      <c r="BD1145" s="432"/>
      <c r="BE1145" s="432"/>
      <c r="BF1145" s="432"/>
      <c r="BG1145" s="432"/>
      <c r="BH1145" s="432"/>
      <c r="BI1145" s="432"/>
      <c r="BJ1145" s="432"/>
      <c r="BK1145" s="432"/>
      <c r="BL1145" s="432"/>
      <c r="BM1145" s="432"/>
      <c r="BN1145" s="432"/>
      <c r="BO1145" s="432"/>
      <c r="BP1145" s="432"/>
      <c r="BQ1145" s="432"/>
      <c r="BR1145" s="432"/>
      <c r="BS1145" s="432"/>
      <c r="BT1145" s="432"/>
      <c r="BU1145" s="432"/>
      <c r="BV1145" s="432"/>
      <c r="BW1145" s="432"/>
      <c r="BX1145" s="432"/>
      <c r="BY1145" s="432"/>
      <c r="BZ1145" s="432"/>
      <c r="CA1145" s="432"/>
      <c r="CB1145" s="432"/>
      <c r="CC1145" s="432"/>
      <c r="CD1145" s="432"/>
      <c r="CE1145" s="432"/>
      <c r="CF1145" s="432"/>
      <c r="CG1145" s="432"/>
      <c r="CH1145" s="432"/>
      <c r="CI1145" s="432"/>
      <c r="CJ1145" s="432"/>
      <c r="CK1145" s="432"/>
      <c r="CL1145" s="432"/>
      <c r="CM1145" s="432"/>
      <c r="CN1145" s="432"/>
      <c r="CO1145" s="432"/>
      <c r="CP1145" s="432"/>
      <c r="CQ1145" s="432"/>
      <c r="CR1145" s="432"/>
      <c r="CS1145" s="432"/>
      <c r="CT1145" s="432"/>
      <c r="CU1145" s="432"/>
      <c r="CV1145" s="432"/>
      <c r="CW1145" s="432"/>
      <c r="CX1145" s="432"/>
      <c r="CY1145" s="432"/>
      <c r="CZ1145" s="432"/>
      <c r="DA1145" s="432"/>
      <c r="DB1145" s="432"/>
      <c r="DC1145" s="432"/>
      <c r="DD1145" s="432"/>
      <c r="DE1145" s="432"/>
      <c r="DF1145" s="432"/>
      <c r="DG1145" s="432"/>
      <c r="DH1145" s="432"/>
      <c r="DI1145" s="432"/>
      <c r="DJ1145" s="432"/>
      <c r="DK1145" s="432"/>
      <c r="DL1145" s="432"/>
      <c r="DM1145" s="432"/>
      <c r="DN1145" s="432"/>
      <c r="DO1145" s="432"/>
      <c r="DP1145" s="432"/>
      <c r="DQ1145" s="432"/>
      <c r="DR1145" s="432"/>
      <c r="DS1145" s="432"/>
      <c r="DT1145" s="432"/>
      <c r="DU1145" s="432"/>
      <c r="DV1145" s="432"/>
      <c r="DW1145" s="432"/>
      <c r="DX1145" s="432"/>
      <c r="DY1145" s="432"/>
      <c r="DZ1145" s="432"/>
      <c r="EA1145" s="432"/>
      <c r="EB1145" s="432"/>
      <c r="EC1145" s="432"/>
      <c r="ED1145" s="432"/>
      <c r="EE1145" s="432"/>
      <c r="EF1145" s="432"/>
      <c r="EG1145" s="432"/>
      <c r="EH1145" s="432"/>
      <c r="EI1145" s="432"/>
      <c r="EJ1145" s="432"/>
      <c r="EK1145" s="432"/>
      <c r="EL1145" s="432"/>
      <c r="EM1145" s="432"/>
      <c r="EN1145" s="432"/>
      <c r="EO1145" s="432"/>
      <c r="EP1145" s="432"/>
      <c r="EQ1145" s="432"/>
      <c r="ER1145" s="432"/>
      <c r="ES1145" s="432"/>
      <c r="ET1145" s="432"/>
      <c r="EU1145" s="432"/>
      <c r="EV1145" s="432"/>
      <c r="EW1145" s="432"/>
      <c r="EX1145" s="432"/>
      <c r="EY1145" s="432"/>
      <c r="EZ1145" s="432"/>
      <c r="FA1145" s="432"/>
      <c r="FB1145" s="432"/>
      <c r="FC1145" s="432"/>
      <c r="FD1145" s="432"/>
      <c r="FE1145" s="432"/>
      <c r="FF1145" s="432"/>
      <c r="FG1145" s="432"/>
      <c r="FH1145" s="432"/>
      <c r="FI1145" s="432"/>
      <c r="FJ1145" s="432"/>
      <c r="FK1145" s="432"/>
      <c r="FL1145" s="432"/>
      <c r="FM1145" s="432"/>
      <c r="FN1145" s="432"/>
      <c r="FO1145" s="432"/>
      <c r="FP1145" s="432"/>
      <c r="FQ1145" s="432"/>
      <c r="FR1145" s="432"/>
      <c r="FS1145" s="432"/>
      <c r="FT1145" s="432"/>
      <c r="FU1145" s="432"/>
      <c r="FV1145" s="432"/>
      <c r="FW1145" s="432"/>
      <c r="FX1145" s="432"/>
      <c r="FY1145" s="432"/>
      <c r="FZ1145" s="432"/>
      <c r="GA1145" s="432"/>
      <c r="GB1145" s="432"/>
      <c r="GC1145" s="432"/>
      <c r="GD1145" s="432"/>
      <c r="GE1145" s="432"/>
      <c r="GF1145" s="432"/>
      <c r="GG1145" s="432"/>
      <c r="GH1145" s="432"/>
      <c r="GI1145" s="432"/>
      <c r="GJ1145" s="432"/>
      <c r="GK1145" s="432"/>
      <c r="GL1145" s="432"/>
      <c r="GM1145" s="432"/>
      <c r="GN1145" s="432"/>
      <c r="GO1145" s="432"/>
      <c r="GP1145" s="432"/>
      <c r="GQ1145" s="432"/>
      <c r="GR1145" s="432"/>
      <c r="GS1145" s="432"/>
      <c r="GT1145" s="432"/>
      <c r="GU1145" s="432"/>
      <c r="GV1145" s="432"/>
      <c r="GW1145" s="432"/>
      <c r="GX1145" s="432"/>
    </row>
    <row r="1146" spans="12:206" s="4" customFormat="1">
      <c r="L1146" s="37"/>
      <c r="Q1146" s="432"/>
      <c r="R1146" s="432"/>
      <c r="S1146" s="432"/>
      <c r="T1146" s="432"/>
      <c r="U1146" s="432"/>
      <c r="V1146" s="432"/>
      <c r="W1146" s="432"/>
      <c r="X1146" s="432"/>
      <c r="Y1146" s="432"/>
      <c r="Z1146" s="432"/>
      <c r="AA1146" s="432"/>
      <c r="AB1146" s="432"/>
      <c r="AC1146" s="432"/>
      <c r="AD1146" s="432"/>
      <c r="AE1146" s="432"/>
      <c r="AF1146" s="432"/>
      <c r="AG1146" s="432"/>
      <c r="AH1146" s="432"/>
      <c r="AI1146" s="432"/>
      <c r="AJ1146" s="432"/>
      <c r="AK1146" s="432"/>
      <c r="AL1146" s="432"/>
      <c r="AM1146" s="432"/>
      <c r="AN1146" s="432"/>
      <c r="AO1146" s="432"/>
      <c r="AP1146" s="432"/>
      <c r="AQ1146" s="432"/>
      <c r="AR1146" s="432"/>
      <c r="AS1146" s="432"/>
      <c r="AT1146" s="432"/>
      <c r="AU1146" s="432"/>
      <c r="AV1146" s="432"/>
      <c r="AW1146" s="432"/>
      <c r="AX1146" s="432"/>
      <c r="AY1146" s="432"/>
      <c r="AZ1146" s="432"/>
      <c r="BA1146" s="432"/>
      <c r="BB1146" s="432"/>
      <c r="BC1146" s="432"/>
      <c r="BD1146" s="432"/>
      <c r="BE1146" s="432"/>
      <c r="BF1146" s="432"/>
      <c r="BG1146" s="432"/>
      <c r="BH1146" s="432"/>
      <c r="BI1146" s="432"/>
      <c r="BJ1146" s="432"/>
      <c r="BK1146" s="432"/>
      <c r="BL1146" s="432"/>
      <c r="BM1146" s="432"/>
      <c r="BN1146" s="432"/>
      <c r="BO1146" s="432"/>
      <c r="BP1146" s="432"/>
      <c r="BQ1146" s="432"/>
      <c r="BR1146" s="432"/>
      <c r="BS1146" s="432"/>
      <c r="BT1146" s="432"/>
      <c r="BU1146" s="432"/>
      <c r="BV1146" s="432"/>
      <c r="BW1146" s="432"/>
      <c r="BX1146" s="432"/>
      <c r="BY1146" s="432"/>
      <c r="BZ1146" s="432"/>
      <c r="CA1146" s="432"/>
      <c r="CB1146" s="432"/>
      <c r="CC1146" s="432"/>
      <c r="CD1146" s="432"/>
      <c r="CE1146" s="432"/>
      <c r="CF1146" s="432"/>
      <c r="CG1146" s="432"/>
      <c r="CH1146" s="432"/>
      <c r="CI1146" s="432"/>
      <c r="CJ1146" s="432"/>
      <c r="CK1146" s="432"/>
      <c r="CL1146" s="432"/>
      <c r="CM1146" s="432"/>
      <c r="CN1146" s="432"/>
      <c r="CO1146" s="432"/>
      <c r="CP1146" s="432"/>
      <c r="CQ1146" s="432"/>
      <c r="CR1146" s="432"/>
      <c r="CS1146" s="432"/>
      <c r="CT1146" s="432"/>
      <c r="CU1146" s="432"/>
      <c r="CV1146" s="432"/>
      <c r="CW1146" s="432"/>
      <c r="CX1146" s="432"/>
      <c r="CY1146" s="432"/>
      <c r="CZ1146" s="432"/>
      <c r="DA1146" s="432"/>
      <c r="DB1146" s="432"/>
      <c r="DC1146" s="432"/>
      <c r="DD1146" s="432"/>
      <c r="DE1146" s="432"/>
      <c r="DF1146" s="432"/>
      <c r="DG1146" s="432"/>
      <c r="DH1146" s="432"/>
      <c r="DI1146" s="432"/>
      <c r="DJ1146" s="432"/>
      <c r="DK1146" s="432"/>
      <c r="DL1146" s="432"/>
      <c r="DM1146" s="432"/>
      <c r="DN1146" s="432"/>
      <c r="DO1146" s="432"/>
      <c r="DP1146" s="432"/>
      <c r="DQ1146" s="432"/>
      <c r="DR1146" s="432"/>
      <c r="DS1146" s="432"/>
      <c r="DT1146" s="432"/>
      <c r="DU1146" s="432"/>
      <c r="DV1146" s="432"/>
      <c r="DW1146" s="432"/>
      <c r="DX1146" s="432"/>
      <c r="DY1146" s="432"/>
      <c r="DZ1146" s="432"/>
      <c r="EA1146" s="432"/>
      <c r="EB1146" s="432"/>
      <c r="EC1146" s="432"/>
      <c r="ED1146" s="432"/>
      <c r="EE1146" s="432"/>
      <c r="EF1146" s="432"/>
      <c r="EG1146" s="432"/>
      <c r="EH1146" s="432"/>
      <c r="EI1146" s="432"/>
      <c r="EJ1146" s="432"/>
      <c r="EK1146" s="432"/>
      <c r="EL1146" s="432"/>
      <c r="EM1146" s="432"/>
      <c r="EN1146" s="432"/>
      <c r="EO1146" s="432"/>
      <c r="EP1146" s="432"/>
      <c r="EQ1146" s="432"/>
      <c r="ER1146" s="432"/>
      <c r="ES1146" s="432"/>
      <c r="ET1146" s="432"/>
      <c r="EU1146" s="432"/>
      <c r="EV1146" s="432"/>
      <c r="EW1146" s="432"/>
      <c r="EX1146" s="432"/>
      <c r="EY1146" s="432"/>
      <c r="EZ1146" s="432"/>
      <c r="FA1146" s="432"/>
      <c r="FB1146" s="432"/>
      <c r="FC1146" s="432"/>
      <c r="FD1146" s="432"/>
      <c r="FE1146" s="432"/>
      <c r="FF1146" s="432"/>
      <c r="FG1146" s="432"/>
      <c r="FH1146" s="432"/>
      <c r="FI1146" s="432"/>
      <c r="FJ1146" s="432"/>
      <c r="FK1146" s="432"/>
      <c r="FL1146" s="432"/>
      <c r="FM1146" s="432"/>
      <c r="FN1146" s="432"/>
      <c r="FO1146" s="432"/>
      <c r="FP1146" s="432"/>
      <c r="FQ1146" s="432"/>
      <c r="FR1146" s="432"/>
      <c r="FS1146" s="432"/>
      <c r="FT1146" s="432"/>
      <c r="FU1146" s="432"/>
      <c r="FV1146" s="432"/>
      <c r="FW1146" s="432"/>
      <c r="FX1146" s="432"/>
      <c r="FY1146" s="432"/>
      <c r="FZ1146" s="432"/>
      <c r="GA1146" s="432"/>
      <c r="GB1146" s="432"/>
      <c r="GC1146" s="432"/>
      <c r="GD1146" s="432"/>
      <c r="GE1146" s="432"/>
      <c r="GF1146" s="432"/>
      <c r="GG1146" s="432"/>
      <c r="GH1146" s="432"/>
      <c r="GI1146" s="432"/>
      <c r="GJ1146" s="432"/>
      <c r="GK1146" s="432"/>
      <c r="GL1146" s="432"/>
      <c r="GM1146" s="432"/>
      <c r="GN1146" s="432"/>
      <c r="GO1146" s="432"/>
      <c r="GP1146" s="432"/>
      <c r="GQ1146" s="432"/>
      <c r="GR1146" s="432"/>
      <c r="GS1146" s="432"/>
      <c r="GT1146" s="432"/>
      <c r="GU1146" s="432"/>
      <c r="GV1146" s="432"/>
      <c r="GW1146" s="432"/>
      <c r="GX1146" s="432"/>
    </row>
    <row r="1148" spans="12:206" s="4" customFormat="1">
      <c r="L1148" s="37"/>
      <c r="Q1148" s="432"/>
      <c r="R1148" s="432"/>
      <c r="S1148" s="432"/>
      <c r="T1148" s="432"/>
      <c r="U1148" s="432"/>
      <c r="V1148" s="432"/>
      <c r="W1148" s="432"/>
      <c r="X1148" s="432"/>
      <c r="Y1148" s="432"/>
      <c r="Z1148" s="432"/>
      <c r="AA1148" s="432"/>
      <c r="AB1148" s="432"/>
      <c r="AC1148" s="432"/>
      <c r="AD1148" s="432"/>
      <c r="AE1148" s="432"/>
      <c r="AF1148" s="432"/>
      <c r="AG1148" s="432"/>
      <c r="AH1148" s="432"/>
      <c r="AI1148" s="432"/>
      <c r="AJ1148" s="432"/>
      <c r="AK1148" s="432"/>
      <c r="AL1148" s="432"/>
      <c r="AM1148" s="432"/>
      <c r="AN1148" s="432"/>
      <c r="AO1148" s="432"/>
      <c r="AP1148" s="432"/>
      <c r="AQ1148" s="432"/>
      <c r="AR1148" s="432"/>
      <c r="AS1148" s="432"/>
      <c r="AT1148" s="432"/>
      <c r="AU1148" s="432"/>
      <c r="AV1148" s="432"/>
      <c r="AW1148" s="432"/>
      <c r="AX1148" s="432"/>
      <c r="AY1148" s="432"/>
      <c r="AZ1148" s="432"/>
      <c r="BA1148" s="432"/>
      <c r="BB1148" s="432"/>
      <c r="BC1148" s="432"/>
      <c r="BD1148" s="432"/>
      <c r="BE1148" s="432"/>
      <c r="BF1148" s="432"/>
      <c r="BG1148" s="432"/>
      <c r="BH1148" s="432"/>
      <c r="BI1148" s="432"/>
      <c r="BJ1148" s="432"/>
      <c r="BK1148" s="432"/>
      <c r="BL1148" s="432"/>
      <c r="BM1148" s="432"/>
      <c r="BN1148" s="432"/>
      <c r="BO1148" s="432"/>
      <c r="BP1148" s="432"/>
      <c r="BQ1148" s="432"/>
      <c r="BR1148" s="432"/>
      <c r="BS1148" s="432"/>
      <c r="BT1148" s="432"/>
      <c r="BU1148" s="432"/>
      <c r="BV1148" s="432"/>
      <c r="BW1148" s="432"/>
      <c r="BX1148" s="432"/>
      <c r="BY1148" s="432"/>
      <c r="BZ1148" s="432"/>
      <c r="CA1148" s="432"/>
      <c r="CB1148" s="432"/>
      <c r="CC1148" s="432"/>
      <c r="CD1148" s="432"/>
      <c r="CE1148" s="432"/>
      <c r="CF1148" s="432"/>
      <c r="CG1148" s="432"/>
      <c r="CH1148" s="432"/>
      <c r="CI1148" s="432"/>
      <c r="CJ1148" s="432"/>
      <c r="CK1148" s="432"/>
      <c r="CL1148" s="432"/>
      <c r="CM1148" s="432"/>
      <c r="CN1148" s="432"/>
      <c r="CO1148" s="432"/>
      <c r="CP1148" s="432"/>
      <c r="CQ1148" s="432"/>
      <c r="CR1148" s="432"/>
      <c r="CS1148" s="432"/>
      <c r="CT1148" s="432"/>
      <c r="CU1148" s="432"/>
      <c r="CV1148" s="432"/>
      <c r="CW1148" s="432"/>
      <c r="CX1148" s="432"/>
      <c r="CY1148" s="432"/>
      <c r="CZ1148" s="432"/>
      <c r="DA1148" s="432"/>
      <c r="DB1148" s="432"/>
      <c r="DC1148" s="432"/>
      <c r="DD1148" s="432"/>
      <c r="DE1148" s="432"/>
      <c r="DF1148" s="432"/>
      <c r="DG1148" s="432"/>
      <c r="DH1148" s="432"/>
      <c r="DI1148" s="432"/>
      <c r="DJ1148" s="432"/>
      <c r="DK1148" s="432"/>
      <c r="DL1148" s="432"/>
      <c r="DM1148" s="432"/>
      <c r="DN1148" s="432"/>
      <c r="DO1148" s="432"/>
      <c r="DP1148" s="432"/>
      <c r="DQ1148" s="432"/>
      <c r="DR1148" s="432"/>
      <c r="DS1148" s="432"/>
      <c r="DT1148" s="432"/>
      <c r="DU1148" s="432"/>
      <c r="DV1148" s="432"/>
      <c r="DW1148" s="432"/>
      <c r="DX1148" s="432"/>
      <c r="DY1148" s="432"/>
      <c r="DZ1148" s="432"/>
      <c r="EA1148" s="432"/>
      <c r="EB1148" s="432"/>
      <c r="EC1148" s="432"/>
      <c r="ED1148" s="432"/>
      <c r="EE1148" s="432"/>
      <c r="EF1148" s="432"/>
      <c r="EG1148" s="432"/>
      <c r="EH1148" s="432"/>
      <c r="EI1148" s="432"/>
      <c r="EJ1148" s="432"/>
      <c r="EK1148" s="432"/>
      <c r="EL1148" s="432"/>
      <c r="EM1148" s="432"/>
      <c r="EN1148" s="432"/>
      <c r="EO1148" s="432"/>
      <c r="EP1148" s="432"/>
      <c r="EQ1148" s="432"/>
      <c r="ER1148" s="432"/>
      <c r="ES1148" s="432"/>
      <c r="ET1148" s="432"/>
      <c r="EU1148" s="432"/>
      <c r="EV1148" s="432"/>
      <c r="EW1148" s="432"/>
      <c r="EX1148" s="432"/>
      <c r="EY1148" s="432"/>
      <c r="EZ1148" s="432"/>
      <c r="FA1148" s="432"/>
      <c r="FB1148" s="432"/>
      <c r="FC1148" s="432"/>
      <c r="FD1148" s="432"/>
      <c r="FE1148" s="432"/>
      <c r="FF1148" s="432"/>
      <c r="FG1148" s="432"/>
      <c r="FH1148" s="432"/>
      <c r="FI1148" s="432"/>
      <c r="FJ1148" s="432"/>
      <c r="FK1148" s="432"/>
      <c r="FL1148" s="432"/>
      <c r="FM1148" s="432"/>
      <c r="FN1148" s="432"/>
      <c r="FO1148" s="432"/>
      <c r="FP1148" s="432"/>
      <c r="FQ1148" s="432"/>
      <c r="FR1148" s="432"/>
      <c r="FS1148" s="432"/>
      <c r="FT1148" s="432"/>
      <c r="FU1148" s="432"/>
      <c r="FV1148" s="432"/>
      <c r="FW1148" s="432"/>
      <c r="FX1148" s="432"/>
      <c r="FY1148" s="432"/>
      <c r="FZ1148" s="432"/>
      <c r="GA1148" s="432"/>
      <c r="GB1148" s="432"/>
      <c r="GC1148" s="432"/>
      <c r="GD1148" s="432"/>
      <c r="GE1148" s="432"/>
      <c r="GF1148" s="432"/>
      <c r="GG1148" s="432"/>
      <c r="GH1148" s="432"/>
      <c r="GI1148" s="432"/>
      <c r="GJ1148" s="432"/>
      <c r="GK1148" s="432"/>
      <c r="GL1148" s="432"/>
      <c r="GM1148" s="432"/>
      <c r="GN1148" s="432"/>
      <c r="GO1148" s="432"/>
      <c r="GP1148" s="432"/>
      <c r="GQ1148" s="432"/>
      <c r="GR1148" s="432"/>
      <c r="GS1148" s="432"/>
      <c r="GT1148" s="432"/>
      <c r="GU1148" s="432"/>
      <c r="GV1148" s="432"/>
      <c r="GW1148" s="432"/>
      <c r="GX1148" s="432"/>
    </row>
    <row r="1149" spans="12:206" s="4" customFormat="1">
      <c r="L1149" s="37"/>
      <c r="Q1149" s="432"/>
      <c r="R1149" s="432"/>
      <c r="S1149" s="432"/>
      <c r="T1149" s="432"/>
      <c r="U1149" s="432"/>
      <c r="V1149" s="432"/>
      <c r="W1149" s="432"/>
      <c r="X1149" s="432"/>
      <c r="Y1149" s="432"/>
      <c r="Z1149" s="432"/>
      <c r="AA1149" s="432"/>
      <c r="AB1149" s="432"/>
      <c r="AC1149" s="432"/>
      <c r="AD1149" s="432"/>
      <c r="AE1149" s="432"/>
      <c r="AF1149" s="432"/>
      <c r="AG1149" s="432"/>
      <c r="AH1149" s="432"/>
      <c r="AI1149" s="432"/>
      <c r="AJ1149" s="432"/>
      <c r="AK1149" s="432"/>
      <c r="AL1149" s="432"/>
      <c r="AM1149" s="432"/>
      <c r="AN1149" s="432"/>
      <c r="AO1149" s="432"/>
      <c r="AP1149" s="432"/>
      <c r="AQ1149" s="432"/>
      <c r="AR1149" s="432"/>
      <c r="AS1149" s="432"/>
      <c r="AT1149" s="432"/>
      <c r="AU1149" s="432"/>
      <c r="AV1149" s="432"/>
      <c r="AW1149" s="432"/>
      <c r="AX1149" s="432"/>
      <c r="AY1149" s="432"/>
      <c r="AZ1149" s="432"/>
      <c r="BA1149" s="432"/>
      <c r="BB1149" s="432"/>
      <c r="BC1149" s="432"/>
      <c r="BD1149" s="432"/>
      <c r="BE1149" s="432"/>
      <c r="BF1149" s="432"/>
      <c r="BG1149" s="432"/>
      <c r="BH1149" s="432"/>
      <c r="BI1149" s="432"/>
      <c r="BJ1149" s="432"/>
      <c r="BK1149" s="432"/>
      <c r="BL1149" s="432"/>
      <c r="BM1149" s="432"/>
      <c r="BN1149" s="432"/>
      <c r="BO1149" s="432"/>
      <c r="BP1149" s="432"/>
      <c r="BQ1149" s="432"/>
      <c r="BR1149" s="432"/>
      <c r="BS1149" s="432"/>
      <c r="BT1149" s="432"/>
      <c r="BU1149" s="432"/>
      <c r="BV1149" s="432"/>
      <c r="BW1149" s="432"/>
      <c r="BX1149" s="432"/>
      <c r="BY1149" s="432"/>
      <c r="BZ1149" s="432"/>
      <c r="CA1149" s="432"/>
      <c r="CB1149" s="432"/>
      <c r="CC1149" s="432"/>
      <c r="CD1149" s="432"/>
      <c r="CE1149" s="432"/>
      <c r="CF1149" s="432"/>
      <c r="CG1149" s="432"/>
      <c r="CH1149" s="432"/>
      <c r="CI1149" s="432"/>
      <c r="CJ1149" s="432"/>
      <c r="CK1149" s="432"/>
      <c r="CL1149" s="432"/>
      <c r="CM1149" s="432"/>
      <c r="CN1149" s="432"/>
      <c r="CO1149" s="432"/>
      <c r="CP1149" s="432"/>
      <c r="CQ1149" s="432"/>
      <c r="CR1149" s="432"/>
      <c r="CS1149" s="432"/>
      <c r="CT1149" s="432"/>
      <c r="CU1149" s="432"/>
      <c r="CV1149" s="432"/>
      <c r="CW1149" s="432"/>
      <c r="CX1149" s="432"/>
      <c r="CY1149" s="432"/>
      <c r="CZ1149" s="432"/>
      <c r="DA1149" s="432"/>
      <c r="DB1149" s="432"/>
      <c r="DC1149" s="432"/>
      <c r="DD1149" s="432"/>
      <c r="DE1149" s="432"/>
      <c r="DF1149" s="432"/>
      <c r="DG1149" s="432"/>
      <c r="DH1149" s="432"/>
      <c r="DI1149" s="432"/>
      <c r="DJ1149" s="432"/>
      <c r="DK1149" s="432"/>
      <c r="DL1149" s="432"/>
      <c r="DM1149" s="432"/>
      <c r="DN1149" s="432"/>
      <c r="DO1149" s="432"/>
      <c r="DP1149" s="432"/>
      <c r="DQ1149" s="432"/>
      <c r="DR1149" s="432"/>
      <c r="DS1149" s="432"/>
      <c r="DT1149" s="432"/>
      <c r="DU1149" s="432"/>
      <c r="DV1149" s="432"/>
      <c r="DW1149" s="432"/>
      <c r="DX1149" s="432"/>
      <c r="DY1149" s="432"/>
      <c r="DZ1149" s="432"/>
      <c r="EA1149" s="432"/>
      <c r="EB1149" s="432"/>
      <c r="EC1149" s="432"/>
      <c r="ED1149" s="432"/>
      <c r="EE1149" s="432"/>
      <c r="EF1149" s="432"/>
      <c r="EG1149" s="432"/>
      <c r="EH1149" s="432"/>
      <c r="EI1149" s="432"/>
      <c r="EJ1149" s="432"/>
      <c r="EK1149" s="432"/>
      <c r="EL1149" s="432"/>
      <c r="EM1149" s="432"/>
      <c r="EN1149" s="432"/>
      <c r="EO1149" s="432"/>
      <c r="EP1149" s="432"/>
      <c r="EQ1149" s="432"/>
      <c r="ER1149" s="432"/>
      <c r="ES1149" s="432"/>
      <c r="ET1149" s="432"/>
      <c r="EU1149" s="432"/>
      <c r="EV1149" s="432"/>
      <c r="EW1149" s="432"/>
      <c r="EX1149" s="432"/>
      <c r="EY1149" s="432"/>
      <c r="EZ1149" s="432"/>
      <c r="FA1149" s="432"/>
      <c r="FB1149" s="432"/>
      <c r="FC1149" s="432"/>
      <c r="FD1149" s="432"/>
      <c r="FE1149" s="432"/>
      <c r="FF1149" s="432"/>
      <c r="FG1149" s="432"/>
      <c r="FH1149" s="432"/>
      <c r="FI1149" s="432"/>
      <c r="FJ1149" s="432"/>
      <c r="FK1149" s="432"/>
      <c r="FL1149" s="432"/>
      <c r="FM1149" s="432"/>
      <c r="FN1149" s="432"/>
      <c r="FO1149" s="432"/>
      <c r="FP1149" s="432"/>
      <c r="FQ1149" s="432"/>
      <c r="FR1149" s="432"/>
      <c r="FS1149" s="432"/>
      <c r="FT1149" s="432"/>
      <c r="FU1149" s="432"/>
      <c r="FV1149" s="432"/>
      <c r="FW1149" s="432"/>
      <c r="FX1149" s="432"/>
      <c r="FY1149" s="432"/>
      <c r="FZ1149" s="432"/>
      <c r="GA1149" s="432"/>
      <c r="GB1149" s="432"/>
      <c r="GC1149" s="432"/>
      <c r="GD1149" s="432"/>
      <c r="GE1149" s="432"/>
      <c r="GF1149" s="432"/>
      <c r="GG1149" s="432"/>
      <c r="GH1149" s="432"/>
      <c r="GI1149" s="432"/>
      <c r="GJ1149" s="432"/>
      <c r="GK1149" s="432"/>
      <c r="GL1149" s="432"/>
      <c r="GM1149" s="432"/>
      <c r="GN1149" s="432"/>
      <c r="GO1149" s="432"/>
      <c r="GP1149" s="432"/>
      <c r="GQ1149" s="432"/>
      <c r="GR1149" s="432"/>
      <c r="GS1149" s="432"/>
      <c r="GT1149" s="432"/>
      <c r="GU1149" s="432"/>
      <c r="GV1149" s="432"/>
      <c r="GW1149" s="432"/>
      <c r="GX1149" s="432"/>
    </row>
    <row r="1150" spans="12:206" s="4" customFormat="1">
      <c r="L1150" s="37"/>
      <c r="Q1150" s="432"/>
      <c r="R1150" s="432"/>
      <c r="S1150" s="432"/>
      <c r="T1150" s="432"/>
      <c r="U1150" s="432"/>
      <c r="V1150" s="432"/>
      <c r="W1150" s="432"/>
      <c r="X1150" s="432"/>
      <c r="Y1150" s="432"/>
      <c r="Z1150" s="432"/>
      <c r="AA1150" s="432"/>
      <c r="AB1150" s="432"/>
      <c r="AC1150" s="432"/>
      <c r="AD1150" s="432"/>
      <c r="AE1150" s="432"/>
      <c r="AF1150" s="432"/>
      <c r="AG1150" s="432"/>
      <c r="AH1150" s="432"/>
      <c r="AI1150" s="432"/>
      <c r="AJ1150" s="432"/>
      <c r="AK1150" s="432"/>
      <c r="AL1150" s="432"/>
      <c r="AM1150" s="432"/>
      <c r="AN1150" s="432"/>
      <c r="AO1150" s="432"/>
      <c r="AP1150" s="432"/>
      <c r="AQ1150" s="432"/>
      <c r="AR1150" s="432"/>
      <c r="AS1150" s="432"/>
      <c r="AT1150" s="432"/>
      <c r="AU1150" s="432"/>
      <c r="AV1150" s="432"/>
      <c r="AW1150" s="432"/>
      <c r="AX1150" s="432"/>
      <c r="AY1150" s="432"/>
      <c r="AZ1150" s="432"/>
      <c r="BA1150" s="432"/>
      <c r="BB1150" s="432"/>
      <c r="BC1150" s="432"/>
      <c r="BD1150" s="432"/>
      <c r="BE1150" s="432"/>
      <c r="BF1150" s="432"/>
      <c r="BG1150" s="432"/>
      <c r="BH1150" s="432"/>
      <c r="BI1150" s="432"/>
      <c r="BJ1150" s="432"/>
      <c r="BK1150" s="432"/>
      <c r="BL1150" s="432"/>
      <c r="BM1150" s="432"/>
      <c r="BN1150" s="432"/>
      <c r="BO1150" s="432"/>
      <c r="BP1150" s="432"/>
      <c r="BQ1150" s="432"/>
      <c r="BR1150" s="432"/>
      <c r="BS1150" s="432"/>
      <c r="BT1150" s="432"/>
      <c r="BU1150" s="432"/>
      <c r="BV1150" s="432"/>
      <c r="BW1150" s="432"/>
      <c r="BX1150" s="432"/>
      <c r="BY1150" s="432"/>
      <c r="BZ1150" s="432"/>
      <c r="CA1150" s="432"/>
      <c r="CB1150" s="432"/>
      <c r="CC1150" s="432"/>
      <c r="CD1150" s="432"/>
      <c r="CE1150" s="432"/>
      <c r="CF1150" s="432"/>
      <c r="CG1150" s="432"/>
      <c r="CH1150" s="432"/>
      <c r="CI1150" s="432"/>
      <c r="CJ1150" s="432"/>
      <c r="CK1150" s="432"/>
      <c r="CL1150" s="432"/>
      <c r="CM1150" s="432"/>
      <c r="CN1150" s="432"/>
      <c r="CO1150" s="432"/>
      <c r="CP1150" s="432"/>
      <c r="CQ1150" s="432"/>
      <c r="CR1150" s="432"/>
      <c r="CS1150" s="432"/>
      <c r="CT1150" s="432"/>
      <c r="CU1150" s="432"/>
      <c r="CV1150" s="432"/>
      <c r="CW1150" s="432"/>
      <c r="CX1150" s="432"/>
      <c r="CY1150" s="432"/>
      <c r="CZ1150" s="432"/>
      <c r="DA1150" s="432"/>
      <c r="DB1150" s="432"/>
      <c r="DC1150" s="432"/>
      <c r="DD1150" s="432"/>
      <c r="DE1150" s="432"/>
      <c r="DF1150" s="432"/>
      <c r="DG1150" s="432"/>
      <c r="DH1150" s="432"/>
      <c r="DI1150" s="432"/>
      <c r="DJ1150" s="432"/>
      <c r="DK1150" s="432"/>
      <c r="DL1150" s="432"/>
      <c r="DM1150" s="432"/>
      <c r="DN1150" s="432"/>
      <c r="DO1150" s="432"/>
      <c r="DP1150" s="432"/>
      <c r="DQ1150" s="432"/>
      <c r="DR1150" s="432"/>
      <c r="DS1150" s="432"/>
      <c r="DT1150" s="432"/>
      <c r="DU1150" s="432"/>
      <c r="DV1150" s="432"/>
      <c r="DW1150" s="432"/>
      <c r="DX1150" s="432"/>
      <c r="DY1150" s="432"/>
      <c r="DZ1150" s="432"/>
      <c r="EA1150" s="432"/>
      <c r="EB1150" s="432"/>
      <c r="EC1150" s="432"/>
      <c r="ED1150" s="432"/>
      <c r="EE1150" s="432"/>
      <c r="EF1150" s="432"/>
      <c r="EG1150" s="432"/>
      <c r="EH1150" s="432"/>
      <c r="EI1150" s="432"/>
      <c r="EJ1150" s="432"/>
      <c r="EK1150" s="432"/>
      <c r="EL1150" s="432"/>
      <c r="EM1150" s="432"/>
      <c r="EN1150" s="432"/>
      <c r="EO1150" s="432"/>
      <c r="EP1150" s="432"/>
      <c r="EQ1150" s="432"/>
      <c r="ER1150" s="432"/>
      <c r="ES1150" s="432"/>
      <c r="ET1150" s="432"/>
      <c r="EU1150" s="432"/>
      <c r="EV1150" s="432"/>
      <c r="EW1150" s="432"/>
      <c r="EX1150" s="432"/>
      <c r="EY1150" s="432"/>
      <c r="EZ1150" s="432"/>
      <c r="FA1150" s="432"/>
      <c r="FB1150" s="432"/>
      <c r="FC1150" s="432"/>
      <c r="FD1150" s="432"/>
      <c r="FE1150" s="432"/>
      <c r="FF1150" s="432"/>
      <c r="FG1150" s="432"/>
      <c r="FH1150" s="432"/>
      <c r="FI1150" s="432"/>
      <c r="FJ1150" s="432"/>
      <c r="FK1150" s="432"/>
      <c r="FL1150" s="432"/>
      <c r="FM1150" s="432"/>
      <c r="FN1150" s="432"/>
      <c r="FO1150" s="432"/>
      <c r="FP1150" s="432"/>
      <c r="FQ1150" s="432"/>
      <c r="FR1150" s="432"/>
      <c r="FS1150" s="432"/>
      <c r="FT1150" s="432"/>
      <c r="FU1150" s="432"/>
      <c r="FV1150" s="432"/>
      <c r="FW1150" s="432"/>
      <c r="FX1150" s="432"/>
      <c r="FY1150" s="432"/>
      <c r="FZ1150" s="432"/>
      <c r="GA1150" s="432"/>
      <c r="GB1150" s="432"/>
      <c r="GC1150" s="432"/>
      <c r="GD1150" s="432"/>
      <c r="GE1150" s="432"/>
      <c r="GF1150" s="432"/>
      <c r="GG1150" s="432"/>
      <c r="GH1150" s="432"/>
      <c r="GI1150" s="432"/>
      <c r="GJ1150" s="432"/>
      <c r="GK1150" s="432"/>
      <c r="GL1150" s="432"/>
      <c r="GM1150" s="432"/>
      <c r="GN1150" s="432"/>
      <c r="GO1150" s="432"/>
      <c r="GP1150" s="432"/>
      <c r="GQ1150" s="432"/>
      <c r="GR1150" s="432"/>
      <c r="GS1150" s="432"/>
      <c r="GT1150" s="432"/>
      <c r="GU1150" s="432"/>
      <c r="GV1150" s="432"/>
      <c r="GW1150" s="432"/>
      <c r="GX1150" s="432"/>
    </row>
    <row r="1151" spans="12:206" s="4" customFormat="1">
      <c r="L1151" s="37"/>
      <c r="Q1151" s="432"/>
      <c r="R1151" s="432"/>
      <c r="S1151" s="432"/>
      <c r="T1151" s="432"/>
      <c r="U1151" s="432"/>
      <c r="V1151" s="432"/>
      <c r="W1151" s="432"/>
      <c r="X1151" s="432"/>
      <c r="Y1151" s="432"/>
      <c r="Z1151" s="432"/>
      <c r="AA1151" s="432"/>
      <c r="AB1151" s="432"/>
      <c r="AC1151" s="432"/>
      <c r="AD1151" s="432"/>
      <c r="AE1151" s="432"/>
      <c r="AF1151" s="432"/>
      <c r="AG1151" s="432"/>
      <c r="AH1151" s="432"/>
      <c r="AI1151" s="432"/>
      <c r="AJ1151" s="432"/>
      <c r="AK1151" s="432"/>
      <c r="AL1151" s="432"/>
      <c r="AM1151" s="432"/>
      <c r="AN1151" s="432"/>
      <c r="AO1151" s="432"/>
      <c r="AP1151" s="432"/>
      <c r="AQ1151" s="432"/>
      <c r="AR1151" s="432"/>
      <c r="AS1151" s="432"/>
      <c r="AT1151" s="432"/>
      <c r="AU1151" s="432"/>
      <c r="AV1151" s="432"/>
      <c r="AW1151" s="432"/>
      <c r="AX1151" s="432"/>
      <c r="AY1151" s="432"/>
      <c r="AZ1151" s="432"/>
      <c r="BA1151" s="432"/>
      <c r="BB1151" s="432"/>
      <c r="BC1151" s="432"/>
      <c r="BD1151" s="432"/>
      <c r="BE1151" s="432"/>
      <c r="BF1151" s="432"/>
      <c r="BG1151" s="432"/>
      <c r="BH1151" s="432"/>
      <c r="BI1151" s="432"/>
      <c r="BJ1151" s="432"/>
      <c r="BK1151" s="432"/>
      <c r="BL1151" s="432"/>
      <c r="BM1151" s="432"/>
      <c r="BN1151" s="432"/>
      <c r="BO1151" s="432"/>
      <c r="BP1151" s="432"/>
      <c r="BQ1151" s="432"/>
      <c r="BR1151" s="432"/>
      <c r="BS1151" s="432"/>
      <c r="BT1151" s="432"/>
      <c r="BU1151" s="432"/>
      <c r="BV1151" s="432"/>
      <c r="BW1151" s="432"/>
      <c r="BX1151" s="432"/>
      <c r="BY1151" s="432"/>
      <c r="BZ1151" s="432"/>
      <c r="CA1151" s="432"/>
      <c r="CB1151" s="432"/>
      <c r="CC1151" s="432"/>
      <c r="CD1151" s="432"/>
      <c r="CE1151" s="432"/>
      <c r="CF1151" s="432"/>
      <c r="CG1151" s="432"/>
      <c r="CH1151" s="432"/>
      <c r="CI1151" s="432"/>
      <c r="CJ1151" s="432"/>
      <c r="CK1151" s="432"/>
      <c r="CL1151" s="432"/>
      <c r="CM1151" s="432"/>
      <c r="CN1151" s="432"/>
      <c r="CO1151" s="432"/>
      <c r="CP1151" s="432"/>
      <c r="CQ1151" s="432"/>
      <c r="CR1151" s="432"/>
      <c r="CS1151" s="432"/>
      <c r="CT1151" s="432"/>
      <c r="CU1151" s="432"/>
      <c r="CV1151" s="432"/>
      <c r="CW1151" s="432"/>
      <c r="CX1151" s="432"/>
      <c r="CY1151" s="432"/>
      <c r="CZ1151" s="432"/>
      <c r="DA1151" s="432"/>
      <c r="DB1151" s="432"/>
      <c r="DC1151" s="432"/>
      <c r="DD1151" s="432"/>
      <c r="DE1151" s="432"/>
      <c r="DF1151" s="432"/>
      <c r="DG1151" s="432"/>
      <c r="DH1151" s="432"/>
      <c r="DI1151" s="432"/>
      <c r="DJ1151" s="432"/>
      <c r="DK1151" s="432"/>
      <c r="DL1151" s="432"/>
      <c r="DM1151" s="432"/>
      <c r="DN1151" s="432"/>
      <c r="DO1151" s="432"/>
      <c r="DP1151" s="432"/>
      <c r="DQ1151" s="432"/>
      <c r="DR1151" s="432"/>
      <c r="DS1151" s="432"/>
      <c r="DT1151" s="432"/>
      <c r="DU1151" s="432"/>
      <c r="DV1151" s="432"/>
      <c r="DW1151" s="432"/>
      <c r="DX1151" s="432"/>
      <c r="DY1151" s="432"/>
      <c r="DZ1151" s="432"/>
      <c r="EA1151" s="432"/>
      <c r="EB1151" s="432"/>
      <c r="EC1151" s="432"/>
      <c r="ED1151" s="432"/>
      <c r="EE1151" s="432"/>
      <c r="EF1151" s="432"/>
      <c r="EG1151" s="432"/>
      <c r="EH1151" s="432"/>
      <c r="EI1151" s="432"/>
      <c r="EJ1151" s="432"/>
      <c r="EK1151" s="432"/>
      <c r="EL1151" s="432"/>
      <c r="EM1151" s="432"/>
      <c r="EN1151" s="432"/>
      <c r="EO1151" s="432"/>
      <c r="EP1151" s="432"/>
      <c r="EQ1151" s="432"/>
      <c r="ER1151" s="432"/>
      <c r="ES1151" s="432"/>
      <c r="ET1151" s="432"/>
      <c r="EU1151" s="432"/>
      <c r="EV1151" s="432"/>
      <c r="EW1151" s="432"/>
      <c r="EX1151" s="432"/>
      <c r="EY1151" s="432"/>
      <c r="EZ1151" s="432"/>
      <c r="FA1151" s="432"/>
      <c r="FB1151" s="432"/>
      <c r="FC1151" s="432"/>
      <c r="FD1151" s="432"/>
      <c r="FE1151" s="432"/>
      <c r="FF1151" s="432"/>
      <c r="FG1151" s="432"/>
      <c r="FH1151" s="432"/>
      <c r="FI1151" s="432"/>
      <c r="FJ1151" s="432"/>
      <c r="FK1151" s="432"/>
      <c r="FL1151" s="432"/>
      <c r="FM1151" s="432"/>
      <c r="FN1151" s="432"/>
      <c r="FO1151" s="432"/>
      <c r="FP1151" s="432"/>
      <c r="FQ1151" s="432"/>
      <c r="FR1151" s="432"/>
      <c r="FS1151" s="432"/>
      <c r="FT1151" s="432"/>
      <c r="FU1151" s="432"/>
      <c r="FV1151" s="432"/>
      <c r="FW1151" s="432"/>
      <c r="FX1151" s="432"/>
      <c r="FY1151" s="432"/>
      <c r="FZ1151" s="432"/>
      <c r="GA1151" s="432"/>
      <c r="GB1151" s="432"/>
      <c r="GC1151" s="432"/>
      <c r="GD1151" s="432"/>
      <c r="GE1151" s="432"/>
      <c r="GF1151" s="432"/>
      <c r="GG1151" s="432"/>
      <c r="GH1151" s="432"/>
      <c r="GI1151" s="432"/>
      <c r="GJ1151" s="432"/>
      <c r="GK1151" s="432"/>
      <c r="GL1151" s="432"/>
      <c r="GM1151" s="432"/>
      <c r="GN1151" s="432"/>
      <c r="GO1151" s="432"/>
      <c r="GP1151" s="432"/>
      <c r="GQ1151" s="432"/>
      <c r="GR1151" s="432"/>
      <c r="GS1151" s="432"/>
      <c r="GT1151" s="432"/>
      <c r="GU1151" s="432"/>
      <c r="GV1151" s="432"/>
      <c r="GW1151" s="432"/>
      <c r="GX1151" s="432"/>
    </row>
    <row r="1152" spans="12:206" s="4" customFormat="1">
      <c r="L1152" s="37"/>
      <c r="Q1152" s="432"/>
      <c r="R1152" s="432"/>
      <c r="S1152" s="432"/>
      <c r="T1152" s="432"/>
      <c r="U1152" s="432"/>
      <c r="V1152" s="432"/>
      <c r="W1152" s="432"/>
      <c r="X1152" s="432"/>
      <c r="Y1152" s="432"/>
      <c r="Z1152" s="432"/>
      <c r="AA1152" s="432"/>
      <c r="AB1152" s="432"/>
      <c r="AC1152" s="432"/>
      <c r="AD1152" s="432"/>
      <c r="AE1152" s="432"/>
      <c r="AF1152" s="432"/>
      <c r="AG1152" s="432"/>
      <c r="AH1152" s="432"/>
      <c r="AI1152" s="432"/>
      <c r="AJ1152" s="432"/>
      <c r="AK1152" s="432"/>
      <c r="AL1152" s="432"/>
      <c r="AM1152" s="432"/>
      <c r="AN1152" s="432"/>
      <c r="AO1152" s="432"/>
      <c r="AP1152" s="432"/>
      <c r="AQ1152" s="432"/>
      <c r="AR1152" s="432"/>
      <c r="AS1152" s="432"/>
      <c r="AT1152" s="432"/>
      <c r="AU1152" s="432"/>
      <c r="AV1152" s="432"/>
      <c r="AW1152" s="432"/>
      <c r="AX1152" s="432"/>
      <c r="AY1152" s="432"/>
      <c r="AZ1152" s="432"/>
      <c r="BA1152" s="432"/>
      <c r="BB1152" s="432"/>
      <c r="BC1152" s="432"/>
      <c r="BD1152" s="432"/>
      <c r="BE1152" s="432"/>
      <c r="BF1152" s="432"/>
      <c r="BG1152" s="432"/>
      <c r="BH1152" s="432"/>
      <c r="BI1152" s="432"/>
      <c r="BJ1152" s="432"/>
      <c r="BK1152" s="432"/>
      <c r="BL1152" s="432"/>
      <c r="BM1152" s="432"/>
      <c r="BN1152" s="432"/>
      <c r="BO1152" s="432"/>
      <c r="BP1152" s="432"/>
      <c r="BQ1152" s="432"/>
      <c r="BR1152" s="432"/>
      <c r="BS1152" s="432"/>
      <c r="BT1152" s="432"/>
      <c r="BU1152" s="432"/>
      <c r="BV1152" s="432"/>
      <c r="BW1152" s="432"/>
      <c r="BX1152" s="432"/>
      <c r="BY1152" s="432"/>
      <c r="BZ1152" s="432"/>
      <c r="CA1152" s="432"/>
      <c r="CB1152" s="432"/>
      <c r="CC1152" s="432"/>
      <c r="CD1152" s="432"/>
      <c r="CE1152" s="432"/>
      <c r="CF1152" s="432"/>
      <c r="CG1152" s="432"/>
      <c r="CH1152" s="432"/>
      <c r="CI1152" s="432"/>
      <c r="CJ1152" s="432"/>
      <c r="CK1152" s="432"/>
      <c r="CL1152" s="432"/>
      <c r="CM1152" s="432"/>
      <c r="CN1152" s="432"/>
      <c r="CO1152" s="432"/>
      <c r="CP1152" s="432"/>
      <c r="CQ1152" s="432"/>
      <c r="CR1152" s="432"/>
      <c r="CS1152" s="432"/>
      <c r="CT1152" s="432"/>
      <c r="CU1152" s="432"/>
      <c r="CV1152" s="432"/>
      <c r="CW1152" s="432"/>
      <c r="CX1152" s="432"/>
      <c r="CY1152" s="432"/>
      <c r="CZ1152" s="432"/>
      <c r="DA1152" s="432"/>
      <c r="DB1152" s="432"/>
      <c r="DC1152" s="432"/>
      <c r="DD1152" s="432"/>
      <c r="DE1152" s="432"/>
      <c r="DF1152" s="432"/>
      <c r="DG1152" s="432"/>
      <c r="DH1152" s="432"/>
      <c r="DI1152" s="432"/>
      <c r="DJ1152" s="432"/>
      <c r="DK1152" s="432"/>
      <c r="DL1152" s="432"/>
      <c r="DM1152" s="432"/>
      <c r="DN1152" s="432"/>
      <c r="DO1152" s="432"/>
      <c r="DP1152" s="432"/>
      <c r="DQ1152" s="432"/>
      <c r="DR1152" s="432"/>
      <c r="DS1152" s="432"/>
      <c r="DT1152" s="432"/>
      <c r="DU1152" s="432"/>
      <c r="DV1152" s="432"/>
      <c r="DW1152" s="432"/>
      <c r="DX1152" s="432"/>
      <c r="DY1152" s="432"/>
      <c r="DZ1152" s="432"/>
      <c r="EA1152" s="432"/>
      <c r="EB1152" s="432"/>
      <c r="EC1152" s="432"/>
      <c r="ED1152" s="432"/>
      <c r="EE1152" s="432"/>
      <c r="EF1152" s="432"/>
      <c r="EG1152" s="432"/>
      <c r="EH1152" s="432"/>
      <c r="EI1152" s="432"/>
      <c r="EJ1152" s="432"/>
      <c r="EK1152" s="432"/>
      <c r="EL1152" s="432"/>
      <c r="EM1152" s="432"/>
      <c r="EN1152" s="432"/>
      <c r="EO1152" s="432"/>
      <c r="EP1152" s="432"/>
      <c r="EQ1152" s="432"/>
      <c r="ER1152" s="432"/>
      <c r="ES1152" s="432"/>
      <c r="ET1152" s="432"/>
      <c r="EU1152" s="432"/>
      <c r="EV1152" s="432"/>
      <c r="EW1152" s="432"/>
      <c r="EX1152" s="432"/>
      <c r="EY1152" s="432"/>
      <c r="EZ1152" s="432"/>
      <c r="FA1152" s="432"/>
      <c r="FB1152" s="432"/>
      <c r="FC1152" s="432"/>
      <c r="FD1152" s="432"/>
      <c r="FE1152" s="432"/>
      <c r="FF1152" s="432"/>
      <c r="FG1152" s="432"/>
      <c r="FH1152" s="432"/>
      <c r="FI1152" s="432"/>
      <c r="FJ1152" s="432"/>
      <c r="FK1152" s="432"/>
      <c r="FL1152" s="432"/>
      <c r="FM1152" s="432"/>
      <c r="FN1152" s="432"/>
      <c r="FO1152" s="432"/>
      <c r="FP1152" s="432"/>
      <c r="FQ1152" s="432"/>
      <c r="FR1152" s="432"/>
      <c r="FS1152" s="432"/>
      <c r="FT1152" s="432"/>
      <c r="FU1152" s="432"/>
      <c r="FV1152" s="432"/>
      <c r="FW1152" s="432"/>
      <c r="FX1152" s="432"/>
      <c r="FY1152" s="432"/>
      <c r="FZ1152" s="432"/>
      <c r="GA1152" s="432"/>
      <c r="GB1152" s="432"/>
      <c r="GC1152" s="432"/>
      <c r="GD1152" s="432"/>
      <c r="GE1152" s="432"/>
      <c r="GF1152" s="432"/>
      <c r="GG1152" s="432"/>
      <c r="GH1152" s="432"/>
      <c r="GI1152" s="432"/>
      <c r="GJ1152" s="432"/>
      <c r="GK1152" s="432"/>
      <c r="GL1152" s="432"/>
      <c r="GM1152" s="432"/>
      <c r="GN1152" s="432"/>
      <c r="GO1152" s="432"/>
      <c r="GP1152" s="432"/>
      <c r="GQ1152" s="432"/>
      <c r="GR1152" s="432"/>
      <c r="GS1152" s="432"/>
      <c r="GT1152" s="432"/>
      <c r="GU1152" s="432"/>
      <c r="GV1152" s="432"/>
      <c r="GW1152" s="432"/>
      <c r="GX1152" s="432"/>
    </row>
    <row r="1154" spans="12:206" s="4" customFormat="1">
      <c r="L1154" s="37"/>
      <c r="Q1154" s="432"/>
      <c r="R1154" s="432"/>
      <c r="S1154" s="432"/>
      <c r="T1154" s="432"/>
      <c r="U1154" s="432"/>
      <c r="V1154" s="432"/>
      <c r="W1154" s="432"/>
      <c r="X1154" s="432"/>
      <c r="Y1154" s="432"/>
      <c r="Z1154" s="432"/>
      <c r="AA1154" s="432"/>
      <c r="AB1154" s="432"/>
      <c r="AC1154" s="432"/>
      <c r="AD1154" s="432"/>
      <c r="AE1154" s="432"/>
      <c r="AF1154" s="432"/>
      <c r="AG1154" s="432"/>
      <c r="AH1154" s="432"/>
      <c r="AI1154" s="432"/>
      <c r="AJ1154" s="432"/>
      <c r="AK1154" s="432"/>
      <c r="AL1154" s="432"/>
      <c r="AM1154" s="432"/>
      <c r="AN1154" s="432"/>
      <c r="AO1154" s="432"/>
      <c r="AP1154" s="432"/>
      <c r="AQ1154" s="432"/>
      <c r="AR1154" s="432"/>
      <c r="AS1154" s="432"/>
      <c r="AT1154" s="432"/>
      <c r="AU1154" s="432"/>
      <c r="AV1154" s="432"/>
      <c r="AW1154" s="432"/>
      <c r="AX1154" s="432"/>
      <c r="AY1154" s="432"/>
      <c r="AZ1154" s="432"/>
      <c r="BA1154" s="432"/>
      <c r="BB1154" s="432"/>
      <c r="BC1154" s="432"/>
      <c r="BD1154" s="432"/>
      <c r="BE1154" s="432"/>
      <c r="BF1154" s="432"/>
      <c r="BG1154" s="432"/>
      <c r="BH1154" s="432"/>
      <c r="BI1154" s="432"/>
      <c r="BJ1154" s="432"/>
      <c r="BK1154" s="432"/>
      <c r="BL1154" s="432"/>
      <c r="BM1154" s="432"/>
      <c r="BN1154" s="432"/>
      <c r="BO1154" s="432"/>
      <c r="BP1154" s="432"/>
      <c r="BQ1154" s="432"/>
      <c r="BR1154" s="432"/>
      <c r="BS1154" s="432"/>
      <c r="BT1154" s="432"/>
      <c r="BU1154" s="432"/>
      <c r="BV1154" s="432"/>
      <c r="BW1154" s="432"/>
      <c r="BX1154" s="432"/>
      <c r="BY1154" s="432"/>
      <c r="BZ1154" s="432"/>
      <c r="CA1154" s="432"/>
      <c r="CB1154" s="432"/>
      <c r="CC1154" s="432"/>
      <c r="CD1154" s="432"/>
      <c r="CE1154" s="432"/>
      <c r="CF1154" s="432"/>
      <c r="CG1154" s="432"/>
      <c r="CH1154" s="432"/>
      <c r="CI1154" s="432"/>
      <c r="CJ1154" s="432"/>
      <c r="CK1154" s="432"/>
      <c r="CL1154" s="432"/>
      <c r="CM1154" s="432"/>
      <c r="CN1154" s="432"/>
      <c r="CO1154" s="432"/>
      <c r="CP1154" s="432"/>
      <c r="CQ1154" s="432"/>
      <c r="CR1154" s="432"/>
      <c r="CS1154" s="432"/>
      <c r="CT1154" s="432"/>
      <c r="CU1154" s="432"/>
      <c r="CV1154" s="432"/>
      <c r="CW1154" s="432"/>
      <c r="CX1154" s="432"/>
      <c r="CY1154" s="432"/>
      <c r="CZ1154" s="432"/>
      <c r="DA1154" s="432"/>
      <c r="DB1154" s="432"/>
      <c r="DC1154" s="432"/>
      <c r="DD1154" s="432"/>
      <c r="DE1154" s="432"/>
      <c r="DF1154" s="432"/>
      <c r="DG1154" s="432"/>
      <c r="DH1154" s="432"/>
      <c r="DI1154" s="432"/>
      <c r="DJ1154" s="432"/>
      <c r="DK1154" s="432"/>
      <c r="DL1154" s="432"/>
      <c r="DM1154" s="432"/>
      <c r="DN1154" s="432"/>
      <c r="DO1154" s="432"/>
      <c r="DP1154" s="432"/>
      <c r="DQ1154" s="432"/>
      <c r="DR1154" s="432"/>
      <c r="DS1154" s="432"/>
      <c r="DT1154" s="432"/>
      <c r="DU1154" s="432"/>
      <c r="DV1154" s="432"/>
      <c r="DW1154" s="432"/>
      <c r="DX1154" s="432"/>
      <c r="DY1154" s="432"/>
      <c r="DZ1154" s="432"/>
      <c r="EA1154" s="432"/>
      <c r="EB1154" s="432"/>
      <c r="EC1154" s="432"/>
      <c r="ED1154" s="432"/>
      <c r="EE1154" s="432"/>
      <c r="EF1154" s="432"/>
      <c r="EG1154" s="432"/>
      <c r="EH1154" s="432"/>
      <c r="EI1154" s="432"/>
      <c r="EJ1154" s="432"/>
      <c r="EK1154" s="432"/>
      <c r="EL1154" s="432"/>
      <c r="EM1154" s="432"/>
      <c r="EN1154" s="432"/>
      <c r="EO1154" s="432"/>
      <c r="EP1154" s="432"/>
      <c r="EQ1154" s="432"/>
      <c r="ER1154" s="432"/>
      <c r="ES1154" s="432"/>
      <c r="ET1154" s="432"/>
      <c r="EU1154" s="432"/>
      <c r="EV1154" s="432"/>
      <c r="EW1154" s="432"/>
      <c r="EX1154" s="432"/>
      <c r="EY1154" s="432"/>
      <c r="EZ1154" s="432"/>
      <c r="FA1154" s="432"/>
      <c r="FB1154" s="432"/>
      <c r="FC1154" s="432"/>
      <c r="FD1154" s="432"/>
      <c r="FE1154" s="432"/>
      <c r="FF1154" s="432"/>
      <c r="FG1154" s="432"/>
      <c r="FH1154" s="432"/>
      <c r="FI1154" s="432"/>
      <c r="FJ1154" s="432"/>
      <c r="FK1154" s="432"/>
      <c r="FL1154" s="432"/>
      <c r="FM1154" s="432"/>
      <c r="FN1154" s="432"/>
      <c r="FO1154" s="432"/>
      <c r="FP1154" s="432"/>
      <c r="FQ1154" s="432"/>
      <c r="FR1154" s="432"/>
      <c r="FS1154" s="432"/>
      <c r="FT1154" s="432"/>
      <c r="FU1154" s="432"/>
      <c r="FV1154" s="432"/>
      <c r="FW1154" s="432"/>
      <c r="FX1154" s="432"/>
      <c r="FY1154" s="432"/>
      <c r="FZ1154" s="432"/>
      <c r="GA1154" s="432"/>
      <c r="GB1154" s="432"/>
      <c r="GC1154" s="432"/>
      <c r="GD1154" s="432"/>
      <c r="GE1154" s="432"/>
      <c r="GF1154" s="432"/>
      <c r="GG1154" s="432"/>
      <c r="GH1154" s="432"/>
      <c r="GI1154" s="432"/>
      <c r="GJ1154" s="432"/>
      <c r="GK1154" s="432"/>
      <c r="GL1154" s="432"/>
      <c r="GM1154" s="432"/>
      <c r="GN1154" s="432"/>
      <c r="GO1154" s="432"/>
      <c r="GP1154" s="432"/>
      <c r="GQ1154" s="432"/>
      <c r="GR1154" s="432"/>
      <c r="GS1154" s="432"/>
      <c r="GT1154" s="432"/>
      <c r="GU1154" s="432"/>
      <c r="GV1154" s="432"/>
      <c r="GW1154" s="432"/>
      <c r="GX1154" s="432"/>
    </row>
    <row r="1156" spans="12:206" s="4" customFormat="1">
      <c r="L1156" s="37"/>
      <c r="Q1156" s="432"/>
      <c r="R1156" s="432"/>
      <c r="S1156" s="432"/>
      <c r="T1156" s="432"/>
      <c r="U1156" s="432"/>
      <c r="V1156" s="432"/>
      <c r="W1156" s="432"/>
      <c r="X1156" s="432"/>
      <c r="Y1156" s="432"/>
      <c r="Z1156" s="432"/>
      <c r="AA1156" s="432"/>
      <c r="AB1156" s="432"/>
      <c r="AC1156" s="432"/>
      <c r="AD1156" s="432"/>
      <c r="AE1156" s="432"/>
      <c r="AF1156" s="432"/>
      <c r="AG1156" s="432"/>
      <c r="AH1156" s="432"/>
      <c r="AI1156" s="432"/>
      <c r="AJ1156" s="432"/>
      <c r="AK1156" s="432"/>
      <c r="AL1156" s="432"/>
      <c r="AM1156" s="432"/>
      <c r="AN1156" s="432"/>
      <c r="AO1156" s="432"/>
      <c r="AP1156" s="432"/>
      <c r="AQ1156" s="432"/>
      <c r="AR1156" s="432"/>
      <c r="AS1156" s="432"/>
      <c r="AT1156" s="432"/>
      <c r="AU1156" s="432"/>
      <c r="AV1156" s="432"/>
      <c r="AW1156" s="432"/>
      <c r="AX1156" s="432"/>
      <c r="AY1156" s="432"/>
      <c r="AZ1156" s="432"/>
      <c r="BA1156" s="432"/>
      <c r="BB1156" s="432"/>
      <c r="BC1156" s="432"/>
      <c r="BD1156" s="432"/>
      <c r="BE1156" s="432"/>
      <c r="BF1156" s="432"/>
      <c r="BG1156" s="432"/>
      <c r="BH1156" s="432"/>
      <c r="BI1156" s="432"/>
      <c r="BJ1156" s="432"/>
      <c r="BK1156" s="432"/>
      <c r="BL1156" s="432"/>
      <c r="BM1156" s="432"/>
      <c r="BN1156" s="432"/>
      <c r="BO1156" s="432"/>
      <c r="BP1156" s="432"/>
      <c r="BQ1156" s="432"/>
      <c r="BR1156" s="432"/>
      <c r="BS1156" s="432"/>
      <c r="BT1156" s="432"/>
      <c r="BU1156" s="432"/>
      <c r="BV1156" s="432"/>
      <c r="BW1156" s="432"/>
      <c r="BX1156" s="432"/>
      <c r="BY1156" s="432"/>
      <c r="BZ1156" s="432"/>
      <c r="CA1156" s="432"/>
      <c r="CB1156" s="432"/>
      <c r="CC1156" s="432"/>
      <c r="CD1156" s="432"/>
      <c r="CE1156" s="432"/>
      <c r="CF1156" s="432"/>
      <c r="CG1156" s="432"/>
      <c r="CH1156" s="432"/>
      <c r="CI1156" s="432"/>
      <c r="CJ1156" s="432"/>
      <c r="CK1156" s="432"/>
      <c r="CL1156" s="432"/>
      <c r="CM1156" s="432"/>
      <c r="CN1156" s="432"/>
      <c r="CO1156" s="432"/>
      <c r="CP1156" s="432"/>
      <c r="CQ1156" s="432"/>
      <c r="CR1156" s="432"/>
      <c r="CS1156" s="432"/>
      <c r="CT1156" s="432"/>
      <c r="CU1156" s="432"/>
      <c r="CV1156" s="432"/>
      <c r="CW1156" s="432"/>
      <c r="CX1156" s="432"/>
      <c r="CY1156" s="432"/>
      <c r="CZ1156" s="432"/>
      <c r="DA1156" s="432"/>
      <c r="DB1156" s="432"/>
      <c r="DC1156" s="432"/>
      <c r="DD1156" s="432"/>
      <c r="DE1156" s="432"/>
      <c r="DF1156" s="432"/>
      <c r="DG1156" s="432"/>
      <c r="DH1156" s="432"/>
      <c r="DI1156" s="432"/>
      <c r="DJ1156" s="432"/>
      <c r="DK1156" s="432"/>
      <c r="DL1156" s="432"/>
      <c r="DM1156" s="432"/>
      <c r="DN1156" s="432"/>
      <c r="DO1156" s="432"/>
      <c r="DP1156" s="432"/>
      <c r="DQ1156" s="432"/>
      <c r="DR1156" s="432"/>
      <c r="DS1156" s="432"/>
      <c r="DT1156" s="432"/>
      <c r="DU1156" s="432"/>
      <c r="DV1156" s="432"/>
      <c r="DW1156" s="432"/>
      <c r="DX1156" s="432"/>
      <c r="DY1156" s="432"/>
      <c r="DZ1156" s="432"/>
      <c r="EA1156" s="432"/>
      <c r="EB1156" s="432"/>
      <c r="EC1156" s="432"/>
      <c r="ED1156" s="432"/>
      <c r="EE1156" s="432"/>
      <c r="EF1156" s="432"/>
      <c r="EG1156" s="432"/>
      <c r="EH1156" s="432"/>
      <c r="EI1156" s="432"/>
      <c r="EJ1156" s="432"/>
      <c r="EK1156" s="432"/>
      <c r="EL1156" s="432"/>
      <c r="EM1156" s="432"/>
      <c r="EN1156" s="432"/>
      <c r="EO1156" s="432"/>
      <c r="EP1156" s="432"/>
      <c r="EQ1156" s="432"/>
      <c r="ER1156" s="432"/>
      <c r="ES1156" s="432"/>
      <c r="ET1156" s="432"/>
      <c r="EU1156" s="432"/>
      <c r="EV1156" s="432"/>
      <c r="EW1156" s="432"/>
      <c r="EX1156" s="432"/>
      <c r="EY1156" s="432"/>
      <c r="EZ1156" s="432"/>
      <c r="FA1156" s="432"/>
      <c r="FB1156" s="432"/>
      <c r="FC1156" s="432"/>
      <c r="FD1156" s="432"/>
      <c r="FE1156" s="432"/>
      <c r="FF1156" s="432"/>
      <c r="FG1156" s="432"/>
      <c r="FH1156" s="432"/>
      <c r="FI1156" s="432"/>
      <c r="FJ1156" s="432"/>
      <c r="FK1156" s="432"/>
      <c r="FL1156" s="432"/>
      <c r="FM1156" s="432"/>
      <c r="FN1156" s="432"/>
      <c r="FO1156" s="432"/>
      <c r="FP1156" s="432"/>
      <c r="FQ1156" s="432"/>
      <c r="FR1156" s="432"/>
      <c r="FS1156" s="432"/>
      <c r="FT1156" s="432"/>
      <c r="FU1156" s="432"/>
      <c r="FV1156" s="432"/>
      <c r="FW1156" s="432"/>
      <c r="FX1156" s="432"/>
      <c r="FY1156" s="432"/>
      <c r="FZ1156" s="432"/>
      <c r="GA1156" s="432"/>
      <c r="GB1156" s="432"/>
      <c r="GC1156" s="432"/>
      <c r="GD1156" s="432"/>
      <c r="GE1156" s="432"/>
      <c r="GF1156" s="432"/>
      <c r="GG1156" s="432"/>
      <c r="GH1156" s="432"/>
      <c r="GI1156" s="432"/>
      <c r="GJ1156" s="432"/>
      <c r="GK1156" s="432"/>
      <c r="GL1156" s="432"/>
      <c r="GM1156" s="432"/>
      <c r="GN1156" s="432"/>
      <c r="GO1156" s="432"/>
      <c r="GP1156" s="432"/>
      <c r="GQ1156" s="432"/>
      <c r="GR1156" s="432"/>
      <c r="GS1156" s="432"/>
      <c r="GT1156" s="432"/>
      <c r="GU1156" s="432"/>
      <c r="GV1156" s="432"/>
      <c r="GW1156" s="432"/>
      <c r="GX1156" s="432"/>
    </row>
    <row r="1158" spans="12:206" s="4" customFormat="1">
      <c r="L1158" s="37"/>
      <c r="Q1158" s="432"/>
      <c r="R1158" s="432"/>
      <c r="S1158" s="432"/>
      <c r="T1158" s="432"/>
      <c r="U1158" s="432"/>
      <c r="V1158" s="432"/>
      <c r="W1158" s="432"/>
      <c r="X1158" s="432"/>
      <c r="Y1158" s="432"/>
      <c r="Z1158" s="432"/>
      <c r="AA1158" s="432"/>
      <c r="AB1158" s="432"/>
      <c r="AC1158" s="432"/>
      <c r="AD1158" s="432"/>
      <c r="AE1158" s="432"/>
      <c r="AF1158" s="432"/>
      <c r="AG1158" s="432"/>
      <c r="AH1158" s="432"/>
      <c r="AI1158" s="432"/>
      <c r="AJ1158" s="432"/>
      <c r="AK1158" s="432"/>
      <c r="AL1158" s="432"/>
      <c r="AM1158" s="432"/>
      <c r="AN1158" s="432"/>
      <c r="AO1158" s="432"/>
      <c r="AP1158" s="432"/>
      <c r="AQ1158" s="432"/>
      <c r="AR1158" s="432"/>
      <c r="AS1158" s="432"/>
      <c r="AT1158" s="432"/>
      <c r="AU1158" s="432"/>
      <c r="AV1158" s="432"/>
      <c r="AW1158" s="432"/>
      <c r="AX1158" s="432"/>
      <c r="AY1158" s="432"/>
      <c r="AZ1158" s="432"/>
      <c r="BA1158" s="432"/>
      <c r="BB1158" s="432"/>
      <c r="BC1158" s="432"/>
      <c r="BD1158" s="432"/>
      <c r="BE1158" s="432"/>
      <c r="BF1158" s="432"/>
      <c r="BG1158" s="432"/>
      <c r="BH1158" s="432"/>
      <c r="BI1158" s="432"/>
      <c r="BJ1158" s="432"/>
      <c r="BK1158" s="432"/>
      <c r="BL1158" s="432"/>
      <c r="BM1158" s="432"/>
      <c r="BN1158" s="432"/>
      <c r="BO1158" s="432"/>
      <c r="BP1158" s="432"/>
      <c r="BQ1158" s="432"/>
      <c r="BR1158" s="432"/>
      <c r="BS1158" s="432"/>
      <c r="BT1158" s="432"/>
      <c r="BU1158" s="432"/>
      <c r="BV1158" s="432"/>
      <c r="BW1158" s="432"/>
      <c r="BX1158" s="432"/>
      <c r="BY1158" s="432"/>
      <c r="BZ1158" s="432"/>
      <c r="CA1158" s="432"/>
      <c r="CB1158" s="432"/>
      <c r="CC1158" s="432"/>
      <c r="CD1158" s="432"/>
      <c r="CE1158" s="432"/>
      <c r="CF1158" s="432"/>
      <c r="CG1158" s="432"/>
      <c r="CH1158" s="432"/>
      <c r="CI1158" s="432"/>
      <c r="CJ1158" s="432"/>
      <c r="CK1158" s="432"/>
      <c r="CL1158" s="432"/>
      <c r="CM1158" s="432"/>
      <c r="CN1158" s="432"/>
      <c r="CO1158" s="432"/>
      <c r="CP1158" s="432"/>
      <c r="CQ1158" s="432"/>
      <c r="CR1158" s="432"/>
      <c r="CS1158" s="432"/>
      <c r="CT1158" s="432"/>
      <c r="CU1158" s="432"/>
      <c r="CV1158" s="432"/>
      <c r="CW1158" s="432"/>
      <c r="CX1158" s="432"/>
      <c r="CY1158" s="432"/>
      <c r="CZ1158" s="432"/>
      <c r="DA1158" s="432"/>
      <c r="DB1158" s="432"/>
      <c r="DC1158" s="432"/>
      <c r="DD1158" s="432"/>
      <c r="DE1158" s="432"/>
      <c r="DF1158" s="432"/>
      <c r="DG1158" s="432"/>
      <c r="DH1158" s="432"/>
      <c r="DI1158" s="432"/>
      <c r="DJ1158" s="432"/>
      <c r="DK1158" s="432"/>
      <c r="DL1158" s="432"/>
      <c r="DM1158" s="432"/>
      <c r="DN1158" s="432"/>
      <c r="DO1158" s="432"/>
      <c r="DP1158" s="432"/>
      <c r="DQ1158" s="432"/>
      <c r="DR1158" s="432"/>
      <c r="DS1158" s="432"/>
      <c r="DT1158" s="432"/>
      <c r="DU1158" s="432"/>
      <c r="DV1158" s="432"/>
      <c r="DW1158" s="432"/>
      <c r="DX1158" s="432"/>
      <c r="DY1158" s="432"/>
      <c r="DZ1158" s="432"/>
      <c r="EA1158" s="432"/>
      <c r="EB1158" s="432"/>
      <c r="EC1158" s="432"/>
      <c r="ED1158" s="432"/>
      <c r="EE1158" s="432"/>
      <c r="EF1158" s="432"/>
      <c r="EG1158" s="432"/>
      <c r="EH1158" s="432"/>
      <c r="EI1158" s="432"/>
      <c r="EJ1158" s="432"/>
      <c r="EK1158" s="432"/>
      <c r="EL1158" s="432"/>
      <c r="EM1158" s="432"/>
      <c r="EN1158" s="432"/>
      <c r="EO1158" s="432"/>
      <c r="EP1158" s="432"/>
      <c r="EQ1158" s="432"/>
      <c r="ER1158" s="432"/>
      <c r="ES1158" s="432"/>
      <c r="ET1158" s="432"/>
      <c r="EU1158" s="432"/>
      <c r="EV1158" s="432"/>
      <c r="EW1158" s="432"/>
      <c r="EX1158" s="432"/>
      <c r="EY1158" s="432"/>
      <c r="EZ1158" s="432"/>
      <c r="FA1158" s="432"/>
      <c r="FB1158" s="432"/>
      <c r="FC1158" s="432"/>
      <c r="FD1158" s="432"/>
      <c r="FE1158" s="432"/>
      <c r="FF1158" s="432"/>
      <c r="FG1158" s="432"/>
      <c r="FH1158" s="432"/>
      <c r="FI1158" s="432"/>
      <c r="FJ1158" s="432"/>
      <c r="FK1158" s="432"/>
      <c r="FL1158" s="432"/>
      <c r="FM1158" s="432"/>
      <c r="FN1158" s="432"/>
      <c r="FO1158" s="432"/>
      <c r="FP1158" s="432"/>
      <c r="FQ1158" s="432"/>
      <c r="FR1158" s="432"/>
      <c r="FS1158" s="432"/>
      <c r="FT1158" s="432"/>
      <c r="FU1158" s="432"/>
      <c r="FV1158" s="432"/>
      <c r="FW1158" s="432"/>
      <c r="FX1158" s="432"/>
      <c r="FY1158" s="432"/>
      <c r="FZ1158" s="432"/>
      <c r="GA1158" s="432"/>
      <c r="GB1158" s="432"/>
      <c r="GC1158" s="432"/>
      <c r="GD1158" s="432"/>
      <c r="GE1158" s="432"/>
      <c r="GF1158" s="432"/>
      <c r="GG1158" s="432"/>
      <c r="GH1158" s="432"/>
      <c r="GI1158" s="432"/>
      <c r="GJ1158" s="432"/>
      <c r="GK1158" s="432"/>
      <c r="GL1158" s="432"/>
      <c r="GM1158" s="432"/>
      <c r="GN1158" s="432"/>
      <c r="GO1158" s="432"/>
      <c r="GP1158" s="432"/>
      <c r="GQ1158" s="432"/>
      <c r="GR1158" s="432"/>
      <c r="GS1158" s="432"/>
      <c r="GT1158" s="432"/>
      <c r="GU1158" s="432"/>
      <c r="GV1158" s="432"/>
      <c r="GW1158" s="432"/>
      <c r="GX1158" s="432"/>
    </row>
    <row r="1160" spans="12:206" s="4" customFormat="1">
      <c r="L1160" s="37"/>
      <c r="Q1160" s="432"/>
      <c r="R1160" s="432"/>
      <c r="S1160" s="432"/>
      <c r="T1160" s="432"/>
      <c r="U1160" s="432"/>
      <c r="V1160" s="432"/>
      <c r="W1160" s="432"/>
      <c r="X1160" s="432"/>
      <c r="Y1160" s="432"/>
      <c r="Z1160" s="432"/>
      <c r="AA1160" s="432"/>
      <c r="AB1160" s="432"/>
      <c r="AC1160" s="432"/>
      <c r="AD1160" s="432"/>
      <c r="AE1160" s="432"/>
      <c r="AF1160" s="432"/>
      <c r="AG1160" s="432"/>
      <c r="AH1160" s="432"/>
      <c r="AI1160" s="432"/>
      <c r="AJ1160" s="432"/>
      <c r="AK1160" s="432"/>
      <c r="AL1160" s="432"/>
      <c r="AM1160" s="432"/>
      <c r="AN1160" s="432"/>
      <c r="AO1160" s="432"/>
      <c r="AP1160" s="432"/>
      <c r="AQ1160" s="432"/>
      <c r="AR1160" s="432"/>
      <c r="AS1160" s="432"/>
      <c r="AT1160" s="432"/>
      <c r="AU1160" s="432"/>
      <c r="AV1160" s="432"/>
      <c r="AW1160" s="432"/>
      <c r="AX1160" s="432"/>
      <c r="AY1160" s="432"/>
      <c r="AZ1160" s="432"/>
      <c r="BA1160" s="432"/>
      <c r="BB1160" s="432"/>
      <c r="BC1160" s="432"/>
      <c r="BD1160" s="432"/>
      <c r="BE1160" s="432"/>
      <c r="BF1160" s="432"/>
      <c r="BG1160" s="432"/>
      <c r="BH1160" s="432"/>
      <c r="BI1160" s="432"/>
      <c r="BJ1160" s="432"/>
      <c r="BK1160" s="432"/>
      <c r="BL1160" s="432"/>
      <c r="BM1160" s="432"/>
      <c r="BN1160" s="432"/>
      <c r="BO1160" s="432"/>
      <c r="BP1160" s="432"/>
      <c r="BQ1160" s="432"/>
      <c r="BR1160" s="432"/>
      <c r="BS1160" s="432"/>
      <c r="BT1160" s="432"/>
      <c r="BU1160" s="432"/>
      <c r="BV1160" s="432"/>
      <c r="BW1160" s="432"/>
      <c r="BX1160" s="432"/>
      <c r="BY1160" s="432"/>
      <c r="BZ1160" s="432"/>
      <c r="CA1160" s="432"/>
      <c r="CB1160" s="432"/>
      <c r="CC1160" s="432"/>
      <c r="CD1160" s="432"/>
      <c r="CE1160" s="432"/>
      <c r="CF1160" s="432"/>
      <c r="CG1160" s="432"/>
      <c r="CH1160" s="432"/>
      <c r="CI1160" s="432"/>
      <c r="CJ1160" s="432"/>
      <c r="CK1160" s="432"/>
      <c r="CL1160" s="432"/>
      <c r="CM1160" s="432"/>
      <c r="CN1160" s="432"/>
      <c r="CO1160" s="432"/>
      <c r="CP1160" s="432"/>
      <c r="CQ1160" s="432"/>
      <c r="CR1160" s="432"/>
      <c r="CS1160" s="432"/>
      <c r="CT1160" s="432"/>
      <c r="CU1160" s="432"/>
      <c r="CV1160" s="432"/>
      <c r="CW1160" s="432"/>
      <c r="CX1160" s="432"/>
      <c r="CY1160" s="432"/>
      <c r="CZ1160" s="432"/>
      <c r="DA1160" s="432"/>
      <c r="DB1160" s="432"/>
      <c r="DC1160" s="432"/>
      <c r="DD1160" s="432"/>
      <c r="DE1160" s="432"/>
      <c r="DF1160" s="432"/>
      <c r="DG1160" s="432"/>
      <c r="DH1160" s="432"/>
      <c r="DI1160" s="432"/>
      <c r="DJ1160" s="432"/>
      <c r="DK1160" s="432"/>
      <c r="DL1160" s="432"/>
      <c r="DM1160" s="432"/>
      <c r="DN1160" s="432"/>
      <c r="DO1160" s="432"/>
      <c r="DP1160" s="432"/>
      <c r="DQ1160" s="432"/>
      <c r="DR1160" s="432"/>
      <c r="DS1160" s="432"/>
      <c r="DT1160" s="432"/>
      <c r="DU1160" s="432"/>
      <c r="DV1160" s="432"/>
      <c r="DW1160" s="432"/>
      <c r="DX1160" s="432"/>
      <c r="DY1160" s="432"/>
      <c r="DZ1160" s="432"/>
      <c r="EA1160" s="432"/>
      <c r="EB1160" s="432"/>
      <c r="EC1160" s="432"/>
      <c r="ED1160" s="432"/>
      <c r="EE1160" s="432"/>
      <c r="EF1160" s="432"/>
      <c r="EG1160" s="432"/>
      <c r="EH1160" s="432"/>
      <c r="EI1160" s="432"/>
      <c r="EJ1160" s="432"/>
      <c r="EK1160" s="432"/>
      <c r="EL1160" s="432"/>
      <c r="EM1160" s="432"/>
      <c r="EN1160" s="432"/>
      <c r="EO1160" s="432"/>
      <c r="EP1160" s="432"/>
      <c r="EQ1160" s="432"/>
      <c r="ER1160" s="432"/>
      <c r="ES1160" s="432"/>
      <c r="ET1160" s="432"/>
      <c r="EU1160" s="432"/>
      <c r="EV1160" s="432"/>
      <c r="EW1160" s="432"/>
      <c r="EX1160" s="432"/>
      <c r="EY1160" s="432"/>
      <c r="EZ1160" s="432"/>
      <c r="FA1160" s="432"/>
      <c r="FB1160" s="432"/>
      <c r="FC1160" s="432"/>
      <c r="FD1160" s="432"/>
      <c r="FE1160" s="432"/>
      <c r="FF1160" s="432"/>
      <c r="FG1160" s="432"/>
      <c r="FH1160" s="432"/>
      <c r="FI1160" s="432"/>
      <c r="FJ1160" s="432"/>
      <c r="FK1160" s="432"/>
      <c r="FL1160" s="432"/>
      <c r="FM1160" s="432"/>
      <c r="FN1160" s="432"/>
      <c r="FO1160" s="432"/>
      <c r="FP1160" s="432"/>
      <c r="FQ1160" s="432"/>
      <c r="FR1160" s="432"/>
      <c r="FS1160" s="432"/>
      <c r="FT1160" s="432"/>
      <c r="FU1160" s="432"/>
      <c r="FV1160" s="432"/>
      <c r="FW1160" s="432"/>
      <c r="FX1160" s="432"/>
      <c r="FY1160" s="432"/>
      <c r="FZ1160" s="432"/>
      <c r="GA1160" s="432"/>
      <c r="GB1160" s="432"/>
      <c r="GC1160" s="432"/>
      <c r="GD1160" s="432"/>
      <c r="GE1160" s="432"/>
      <c r="GF1160" s="432"/>
      <c r="GG1160" s="432"/>
      <c r="GH1160" s="432"/>
      <c r="GI1160" s="432"/>
      <c r="GJ1160" s="432"/>
      <c r="GK1160" s="432"/>
      <c r="GL1160" s="432"/>
      <c r="GM1160" s="432"/>
      <c r="GN1160" s="432"/>
      <c r="GO1160" s="432"/>
      <c r="GP1160" s="432"/>
      <c r="GQ1160" s="432"/>
      <c r="GR1160" s="432"/>
      <c r="GS1160" s="432"/>
      <c r="GT1160" s="432"/>
      <c r="GU1160" s="432"/>
      <c r="GV1160" s="432"/>
      <c r="GW1160" s="432"/>
      <c r="GX1160" s="432"/>
    </row>
    <row r="1162" spans="12:206" s="4" customFormat="1">
      <c r="L1162" s="37"/>
      <c r="Q1162" s="432"/>
      <c r="R1162" s="432"/>
      <c r="S1162" s="432"/>
      <c r="T1162" s="432"/>
      <c r="U1162" s="432"/>
      <c r="V1162" s="432"/>
      <c r="W1162" s="432"/>
      <c r="X1162" s="432"/>
      <c r="Y1162" s="432"/>
      <c r="Z1162" s="432"/>
      <c r="AA1162" s="432"/>
      <c r="AB1162" s="432"/>
      <c r="AC1162" s="432"/>
      <c r="AD1162" s="432"/>
      <c r="AE1162" s="432"/>
      <c r="AF1162" s="432"/>
      <c r="AG1162" s="432"/>
      <c r="AH1162" s="432"/>
      <c r="AI1162" s="432"/>
      <c r="AJ1162" s="432"/>
      <c r="AK1162" s="432"/>
      <c r="AL1162" s="432"/>
      <c r="AM1162" s="432"/>
      <c r="AN1162" s="432"/>
      <c r="AO1162" s="432"/>
      <c r="AP1162" s="432"/>
      <c r="AQ1162" s="432"/>
      <c r="AR1162" s="432"/>
      <c r="AS1162" s="432"/>
      <c r="AT1162" s="432"/>
      <c r="AU1162" s="432"/>
      <c r="AV1162" s="432"/>
      <c r="AW1162" s="432"/>
      <c r="AX1162" s="432"/>
      <c r="AY1162" s="432"/>
      <c r="AZ1162" s="432"/>
      <c r="BA1162" s="432"/>
      <c r="BB1162" s="432"/>
      <c r="BC1162" s="432"/>
      <c r="BD1162" s="432"/>
      <c r="BE1162" s="432"/>
      <c r="BF1162" s="432"/>
      <c r="BG1162" s="432"/>
      <c r="BH1162" s="432"/>
      <c r="BI1162" s="432"/>
      <c r="BJ1162" s="432"/>
      <c r="BK1162" s="432"/>
      <c r="BL1162" s="432"/>
      <c r="BM1162" s="432"/>
      <c r="BN1162" s="432"/>
      <c r="BO1162" s="432"/>
      <c r="BP1162" s="432"/>
      <c r="BQ1162" s="432"/>
      <c r="BR1162" s="432"/>
      <c r="BS1162" s="432"/>
      <c r="BT1162" s="432"/>
      <c r="BU1162" s="432"/>
      <c r="BV1162" s="432"/>
      <c r="BW1162" s="432"/>
      <c r="BX1162" s="432"/>
      <c r="BY1162" s="432"/>
      <c r="BZ1162" s="432"/>
      <c r="CA1162" s="432"/>
      <c r="CB1162" s="432"/>
      <c r="CC1162" s="432"/>
      <c r="CD1162" s="432"/>
      <c r="CE1162" s="432"/>
      <c r="CF1162" s="432"/>
      <c r="CG1162" s="432"/>
      <c r="CH1162" s="432"/>
      <c r="CI1162" s="432"/>
      <c r="CJ1162" s="432"/>
      <c r="CK1162" s="432"/>
      <c r="CL1162" s="432"/>
      <c r="CM1162" s="432"/>
      <c r="CN1162" s="432"/>
      <c r="CO1162" s="432"/>
      <c r="CP1162" s="432"/>
      <c r="CQ1162" s="432"/>
      <c r="CR1162" s="432"/>
      <c r="CS1162" s="432"/>
      <c r="CT1162" s="432"/>
      <c r="CU1162" s="432"/>
      <c r="CV1162" s="432"/>
      <c r="CW1162" s="432"/>
      <c r="CX1162" s="432"/>
      <c r="CY1162" s="432"/>
      <c r="CZ1162" s="432"/>
      <c r="DA1162" s="432"/>
      <c r="DB1162" s="432"/>
      <c r="DC1162" s="432"/>
      <c r="DD1162" s="432"/>
      <c r="DE1162" s="432"/>
      <c r="DF1162" s="432"/>
      <c r="DG1162" s="432"/>
      <c r="DH1162" s="432"/>
      <c r="DI1162" s="432"/>
      <c r="DJ1162" s="432"/>
      <c r="DK1162" s="432"/>
      <c r="DL1162" s="432"/>
      <c r="DM1162" s="432"/>
      <c r="DN1162" s="432"/>
      <c r="DO1162" s="432"/>
      <c r="DP1162" s="432"/>
      <c r="DQ1162" s="432"/>
      <c r="DR1162" s="432"/>
      <c r="DS1162" s="432"/>
      <c r="DT1162" s="432"/>
      <c r="DU1162" s="432"/>
      <c r="DV1162" s="432"/>
      <c r="DW1162" s="432"/>
      <c r="DX1162" s="432"/>
      <c r="DY1162" s="432"/>
      <c r="DZ1162" s="432"/>
      <c r="EA1162" s="432"/>
      <c r="EB1162" s="432"/>
      <c r="EC1162" s="432"/>
      <c r="ED1162" s="432"/>
      <c r="EE1162" s="432"/>
      <c r="EF1162" s="432"/>
      <c r="EG1162" s="432"/>
      <c r="EH1162" s="432"/>
      <c r="EI1162" s="432"/>
      <c r="EJ1162" s="432"/>
      <c r="EK1162" s="432"/>
      <c r="EL1162" s="432"/>
      <c r="EM1162" s="432"/>
      <c r="EN1162" s="432"/>
      <c r="EO1162" s="432"/>
      <c r="EP1162" s="432"/>
      <c r="EQ1162" s="432"/>
      <c r="ER1162" s="432"/>
      <c r="ES1162" s="432"/>
      <c r="ET1162" s="432"/>
      <c r="EU1162" s="432"/>
      <c r="EV1162" s="432"/>
      <c r="EW1162" s="432"/>
      <c r="EX1162" s="432"/>
      <c r="EY1162" s="432"/>
      <c r="EZ1162" s="432"/>
      <c r="FA1162" s="432"/>
      <c r="FB1162" s="432"/>
      <c r="FC1162" s="432"/>
      <c r="FD1162" s="432"/>
      <c r="FE1162" s="432"/>
      <c r="FF1162" s="432"/>
      <c r="FG1162" s="432"/>
      <c r="FH1162" s="432"/>
      <c r="FI1162" s="432"/>
      <c r="FJ1162" s="432"/>
      <c r="FK1162" s="432"/>
      <c r="FL1162" s="432"/>
      <c r="FM1162" s="432"/>
      <c r="FN1162" s="432"/>
      <c r="FO1162" s="432"/>
      <c r="FP1162" s="432"/>
      <c r="FQ1162" s="432"/>
      <c r="FR1162" s="432"/>
      <c r="FS1162" s="432"/>
      <c r="FT1162" s="432"/>
      <c r="FU1162" s="432"/>
      <c r="FV1162" s="432"/>
      <c r="FW1162" s="432"/>
      <c r="FX1162" s="432"/>
      <c r="FY1162" s="432"/>
      <c r="FZ1162" s="432"/>
      <c r="GA1162" s="432"/>
      <c r="GB1162" s="432"/>
      <c r="GC1162" s="432"/>
      <c r="GD1162" s="432"/>
      <c r="GE1162" s="432"/>
      <c r="GF1162" s="432"/>
      <c r="GG1162" s="432"/>
      <c r="GH1162" s="432"/>
      <c r="GI1162" s="432"/>
      <c r="GJ1162" s="432"/>
      <c r="GK1162" s="432"/>
      <c r="GL1162" s="432"/>
      <c r="GM1162" s="432"/>
      <c r="GN1162" s="432"/>
      <c r="GO1162" s="432"/>
      <c r="GP1162" s="432"/>
      <c r="GQ1162" s="432"/>
      <c r="GR1162" s="432"/>
      <c r="GS1162" s="432"/>
      <c r="GT1162" s="432"/>
      <c r="GU1162" s="432"/>
      <c r="GV1162" s="432"/>
      <c r="GW1162" s="432"/>
      <c r="GX1162" s="432"/>
    </row>
    <row r="1164" spans="12:206" s="4" customFormat="1">
      <c r="L1164" s="37"/>
      <c r="Q1164" s="432"/>
      <c r="R1164" s="432"/>
      <c r="S1164" s="432"/>
      <c r="T1164" s="432"/>
      <c r="U1164" s="432"/>
      <c r="V1164" s="432"/>
      <c r="W1164" s="432"/>
      <c r="X1164" s="432"/>
      <c r="Y1164" s="432"/>
      <c r="Z1164" s="432"/>
      <c r="AA1164" s="432"/>
      <c r="AB1164" s="432"/>
      <c r="AC1164" s="432"/>
      <c r="AD1164" s="432"/>
      <c r="AE1164" s="432"/>
      <c r="AF1164" s="432"/>
      <c r="AG1164" s="432"/>
      <c r="AH1164" s="432"/>
      <c r="AI1164" s="432"/>
      <c r="AJ1164" s="432"/>
      <c r="AK1164" s="432"/>
      <c r="AL1164" s="432"/>
      <c r="AM1164" s="432"/>
      <c r="AN1164" s="432"/>
      <c r="AO1164" s="432"/>
      <c r="AP1164" s="432"/>
      <c r="AQ1164" s="432"/>
      <c r="AR1164" s="432"/>
      <c r="AS1164" s="432"/>
      <c r="AT1164" s="432"/>
      <c r="AU1164" s="432"/>
      <c r="AV1164" s="432"/>
      <c r="AW1164" s="432"/>
      <c r="AX1164" s="432"/>
      <c r="AY1164" s="432"/>
      <c r="AZ1164" s="432"/>
      <c r="BA1164" s="432"/>
      <c r="BB1164" s="432"/>
      <c r="BC1164" s="432"/>
      <c r="BD1164" s="432"/>
      <c r="BE1164" s="432"/>
      <c r="BF1164" s="432"/>
      <c r="BG1164" s="432"/>
      <c r="BH1164" s="432"/>
      <c r="BI1164" s="432"/>
      <c r="BJ1164" s="432"/>
      <c r="BK1164" s="432"/>
      <c r="BL1164" s="432"/>
      <c r="BM1164" s="432"/>
      <c r="BN1164" s="432"/>
      <c r="BO1164" s="432"/>
      <c r="BP1164" s="432"/>
      <c r="BQ1164" s="432"/>
      <c r="BR1164" s="432"/>
      <c r="BS1164" s="432"/>
      <c r="BT1164" s="432"/>
      <c r="BU1164" s="432"/>
      <c r="BV1164" s="432"/>
      <c r="BW1164" s="432"/>
      <c r="BX1164" s="432"/>
      <c r="BY1164" s="432"/>
      <c r="BZ1164" s="432"/>
      <c r="CA1164" s="432"/>
      <c r="CB1164" s="432"/>
      <c r="CC1164" s="432"/>
      <c r="CD1164" s="432"/>
      <c r="CE1164" s="432"/>
      <c r="CF1164" s="432"/>
      <c r="CG1164" s="432"/>
      <c r="CH1164" s="432"/>
      <c r="CI1164" s="432"/>
      <c r="CJ1164" s="432"/>
      <c r="CK1164" s="432"/>
      <c r="CL1164" s="432"/>
      <c r="CM1164" s="432"/>
      <c r="CN1164" s="432"/>
      <c r="CO1164" s="432"/>
      <c r="CP1164" s="432"/>
      <c r="CQ1164" s="432"/>
      <c r="CR1164" s="432"/>
      <c r="CS1164" s="432"/>
      <c r="CT1164" s="432"/>
      <c r="CU1164" s="432"/>
      <c r="CV1164" s="432"/>
      <c r="CW1164" s="432"/>
      <c r="CX1164" s="432"/>
      <c r="CY1164" s="432"/>
      <c r="CZ1164" s="432"/>
      <c r="DA1164" s="432"/>
      <c r="DB1164" s="432"/>
      <c r="DC1164" s="432"/>
      <c r="DD1164" s="432"/>
      <c r="DE1164" s="432"/>
      <c r="DF1164" s="432"/>
      <c r="DG1164" s="432"/>
      <c r="DH1164" s="432"/>
      <c r="DI1164" s="432"/>
      <c r="DJ1164" s="432"/>
      <c r="DK1164" s="432"/>
      <c r="DL1164" s="432"/>
      <c r="DM1164" s="432"/>
      <c r="DN1164" s="432"/>
      <c r="DO1164" s="432"/>
      <c r="DP1164" s="432"/>
      <c r="DQ1164" s="432"/>
      <c r="DR1164" s="432"/>
      <c r="DS1164" s="432"/>
      <c r="DT1164" s="432"/>
      <c r="DU1164" s="432"/>
      <c r="DV1164" s="432"/>
      <c r="DW1164" s="432"/>
      <c r="DX1164" s="432"/>
      <c r="DY1164" s="432"/>
      <c r="DZ1164" s="432"/>
      <c r="EA1164" s="432"/>
      <c r="EB1164" s="432"/>
      <c r="EC1164" s="432"/>
      <c r="ED1164" s="432"/>
      <c r="EE1164" s="432"/>
      <c r="EF1164" s="432"/>
      <c r="EG1164" s="432"/>
      <c r="EH1164" s="432"/>
      <c r="EI1164" s="432"/>
      <c r="EJ1164" s="432"/>
      <c r="EK1164" s="432"/>
      <c r="EL1164" s="432"/>
      <c r="EM1164" s="432"/>
      <c r="EN1164" s="432"/>
      <c r="EO1164" s="432"/>
      <c r="EP1164" s="432"/>
      <c r="EQ1164" s="432"/>
      <c r="ER1164" s="432"/>
      <c r="ES1164" s="432"/>
      <c r="ET1164" s="432"/>
      <c r="EU1164" s="432"/>
      <c r="EV1164" s="432"/>
      <c r="EW1164" s="432"/>
      <c r="EX1164" s="432"/>
      <c r="EY1164" s="432"/>
      <c r="EZ1164" s="432"/>
      <c r="FA1164" s="432"/>
      <c r="FB1164" s="432"/>
      <c r="FC1164" s="432"/>
      <c r="FD1164" s="432"/>
      <c r="FE1164" s="432"/>
      <c r="FF1164" s="432"/>
      <c r="FG1164" s="432"/>
      <c r="FH1164" s="432"/>
      <c r="FI1164" s="432"/>
      <c r="FJ1164" s="432"/>
      <c r="FK1164" s="432"/>
      <c r="FL1164" s="432"/>
      <c r="FM1164" s="432"/>
      <c r="FN1164" s="432"/>
      <c r="FO1164" s="432"/>
      <c r="FP1164" s="432"/>
      <c r="FQ1164" s="432"/>
      <c r="FR1164" s="432"/>
      <c r="FS1164" s="432"/>
      <c r="FT1164" s="432"/>
      <c r="FU1164" s="432"/>
      <c r="FV1164" s="432"/>
      <c r="FW1164" s="432"/>
      <c r="FX1164" s="432"/>
      <c r="FY1164" s="432"/>
      <c r="FZ1164" s="432"/>
      <c r="GA1164" s="432"/>
      <c r="GB1164" s="432"/>
      <c r="GC1164" s="432"/>
      <c r="GD1164" s="432"/>
      <c r="GE1164" s="432"/>
      <c r="GF1164" s="432"/>
      <c r="GG1164" s="432"/>
      <c r="GH1164" s="432"/>
      <c r="GI1164" s="432"/>
      <c r="GJ1164" s="432"/>
      <c r="GK1164" s="432"/>
      <c r="GL1164" s="432"/>
      <c r="GM1164" s="432"/>
      <c r="GN1164" s="432"/>
      <c r="GO1164" s="432"/>
      <c r="GP1164" s="432"/>
      <c r="GQ1164" s="432"/>
      <c r="GR1164" s="432"/>
      <c r="GS1164" s="432"/>
      <c r="GT1164" s="432"/>
      <c r="GU1164" s="432"/>
      <c r="GV1164" s="432"/>
      <c r="GW1164" s="432"/>
      <c r="GX1164" s="432"/>
    </row>
    <row r="1165" spans="12:206" s="4" customFormat="1">
      <c r="L1165" s="37"/>
      <c r="Q1165" s="432"/>
      <c r="R1165" s="432"/>
      <c r="S1165" s="432"/>
      <c r="T1165" s="432"/>
      <c r="U1165" s="432"/>
      <c r="V1165" s="432"/>
      <c r="W1165" s="432"/>
      <c r="X1165" s="432"/>
      <c r="Y1165" s="432"/>
      <c r="Z1165" s="432"/>
      <c r="AA1165" s="432"/>
      <c r="AB1165" s="432"/>
      <c r="AC1165" s="432"/>
      <c r="AD1165" s="432"/>
      <c r="AE1165" s="432"/>
      <c r="AF1165" s="432"/>
      <c r="AG1165" s="432"/>
      <c r="AH1165" s="432"/>
      <c r="AI1165" s="432"/>
      <c r="AJ1165" s="432"/>
      <c r="AK1165" s="432"/>
      <c r="AL1165" s="432"/>
      <c r="AM1165" s="432"/>
      <c r="AN1165" s="432"/>
      <c r="AO1165" s="432"/>
      <c r="AP1165" s="432"/>
      <c r="AQ1165" s="432"/>
      <c r="AR1165" s="432"/>
      <c r="AS1165" s="432"/>
      <c r="AT1165" s="432"/>
      <c r="AU1165" s="432"/>
      <c r="AV1165" s="432"/>
      <c r="AW1165" s="432"/>
      <c r="AX1165" s="432"/>
      <c r="AY1165" s="432"/>
      <c r="AZ1165" s="432"/>
      <c r="BA1165" s="432"/>
      <c r="BB1165" s="432"/>
      <c r="BC1165" s="432"/>
      <c r="BD1165" s="432"/>
      <c r="BE1165" s="432"/>
      <c r="BF1165" s="432"/>
      <c r="BG1165" s="432"/>
      <c r="BH1165" s="432"/>
      <c r="BI1165" s="432"/>
      <c r="BJ1165" s="432"/>
      <c r="BK1165" s="432"/>
      <c r="BL1165" s="432"/>
      <c r="BM1165" s="432"/>
      <c r="BN1165" s="432"/>
      <c r="BO1165" s="432"/>
      <c r="BP1165" s="432"/>
      <c r="BQ1165" s="432"/>
      <c r="BR1165" s="432"/>
      <c r="BS1165" s="432"/>
      <c r="BT1165" s="432"/>
      <c r="BU1165" s="432"/>
      <c r="BV1165" s="432"/>
      <c r="BW1165" s="432"/>
      <c r="BX1165" s="432"/>
      <c r="BY1165" s="432"/>
      <c r="BZ1165" s="432"/>
      <c r="CA1165" s="432"/>
      <c r="CB1165" s="432"/>
      <c r="CC1165" s="432"/>
      <c r="CD1165" s="432"/>
      <c r="CE1165" s="432"/>
      <c r="CF1165" s="432"/>
      <c r="CG1165" s="432"/>
      <c r="CH1165" s="432"/>
      <c r="CI1165" s="432"/>
      <c r="CJ1165" s="432"/>
      <c r="CK1165" s="432"/>
      <c r="CL1165" s="432"/>
      <c r="CM1165" s="432"/>
      <c r="CN1165" s="432"/>
      <c r="CO1165" s="432"/>
      <c r="CP1165" s="432"/>
      <c r="CQ1165" s="432"/>
      <c r="CR1165" s="432"/>
      <c r="CS1165" s="432"/>
      <c r="CT1165" s="432"/>
      <c r="CU1165" s="432"/>
      <c r="CV1165" s="432"/>
      <c r="CW1165" s="432"/>
      <c r="CX1165" s="432"/>
      <c r="CY1165" s="432"/>
      <c r="CZ1165" s="432"/>
      <c r="DA1165" s="432"/>
      <c r="DB1165" s="432"/>
      <c r="DC1165" s="432"/>
      <c r="DD1165" s="432"/>
      <c r="DE1165" s="432"/>
      <c r="DF1165" s="432"/>
      <c r="DG1165" s="432"/>
      <c r="DH1165" s="432"/>
      <c r="DI1165" s="432"/>
      <c r="DJ1165" s="432"/>
      <c r="DK1165" s="432"/>
      <c r="DL1165" s="432"/>
      <c r="DM1165" s="432"/>
      <c r="DN1165" s="432"/>
      <c r="DO1165" s="432"/>
      <c r="DP1165" s="432"/>
      <c r="DQ1165" s="432"/>
      <c r="DR1165" s="432"/>
      <c r="DS1165" s="432"/>
      <c r="DT1165" s="432"/>
      <c r="DU1165" s="432"/>
      <c r="DV1165" s="432"/>
      <c r="DW1165" s="432"/>
      <c r="DX1165" s="432"/>
      <c r="DY1165" s="432"/>
      <c r="DZ1165" s="432"/>
      <c r="EA1165" s="432"/>
      <c r="EB1165" s="432"/>
      <c r="EC1165" s="432"/>
      <c r="ED1165" s="432"/>
      <c r="EE1165" s="432"/>
      <c r="EF1165" s="432"/>
      <c r="EG1165" s="432"/>
      <c r="EH1165" s="432"/>
      <c r="EI1165" s="432"/>
      <c r="EJ1165" s="432"/>
      <c r="EK1165" s="432"/>
      <c r="EL1165" s="432"/>
      <c r="EM1165" s="432"/>
      <c r="EN1165" s="432"/>
      <c r="EO1165" s="432"/>
      <c r="EP1165" s="432"/>
      <c r="EQ1165" s="432"/>
      <c r="ER1165" s="432"/>
      <c r="ES1165" s="432"/>
      <c r="ET1165" s="432"/>
      <c r="EU1165" s="432"/>
      <c r="EV1165" s="432"/>
      <c r="EW1165" s="432"/>
      <c r="EX1165" s="432"/>
      <c r="EY1165" s="432"/>
      <c r="EZ1165" s="432"/>
      <c r="FA1165" s="432"/>
      <c r="FB1165" s="432"/>
      <c r="FC1165" s="432"/>
      <c r="FD1165" s="432"/>
      <c r="FE1165" s="432"/>
      <c r="FF1165" s="432"/>
      <c r="FG1165" s="432"/>
      <c r="FH1165" s="432"/>
      <c r="FI1165" s="432"/>
      <c r="FJ1165" s="432"/>
      <c r="FK1165" s="432"/>
      <c r="FL1165" s="432"/>
      <c r="FM1165" s="432"/>
      <c r="FN1165" s="432"/>
      <c r="FO1165" s="432"/>
      <c r="FP1165" s="432"/>
      <c r="FQ1165" s="432"/>
      <c r="FR1165" s="432"/>
      <c r="FS1165" s="432"/>
      <c r="FT1165" s="432"/>
      <c r="FU1165" s="432"/>
      <c r="FV1165" s="432"/>
      <c r="FW1165" s="432"/>
      <c r="FX1165" s="432"/>
      <c r="FY1165" s="432"/>
      <c r="FZ1165" s="432"/>
      <c r="GA1165" s="432"/>
      <c r="GB1165" s="432"/>
      <c r="GC1165" s="432"/>
      <c r="GD1165" s="432"/>
      <c r="GE1165" s="432"/>
      <c r="GF1165" s="432"/>
      <c r="GG1165" s="432"/>
      <c r="GH1165" s="432"/>
      <c r="GI1165" s="432"/>
      <c r="GJ1165" s="432"/>
      <c r="GK1165" s="432"/>
      <c r="GL1165" s="432"/>
      <c r="GM1165" s="432"/>
      <c r="GN1165" s="432"/>
      <c r="GO1165" s="432"/>
      <c r="GP1165" s="432"/>
      <c r="GQ1165" s="432"/>
      <c r="GR1165" s="432"/>
      <c r="GS1165" s="432"/>
      <c r="GT1165" s="432"/>
      <c r="GU1165" s="432"/>
      <c r="GV1165" s="432"/>
      <c r="GW1165" s="432"/>
      <c r="GX1165" s="432"/>
    </row>
    <row r="1166" spans="12:206" s="4" customFormat="1">
      <c r="L1166" s="37"/>
      <c r="Q1166" s="432"/>
      <c r="R1166" s="432"/>
      <c r="S1166" s="432"/>
      <c r="T1166" s="432"/>
      <c r="U1166" s="432"/>
      <c r="V1166" s="432"/>
      <c r="W1166" s="432"/>
      <c r="X1166" s="432"/>
      <c r="Y1166" s="432"/>
      <c r="Z1166" s="432"/>
      <c r="AA1166" s="432"/>
      <c r="AB1166" s="432"/>
      <c r="AC1166" s="432"/>
      <c r="AD1166" s="432"/>
      <c r="AE1166" s="432"/>
      <c r="AF1166" s="432"/>
      <c r="AG1166" s="432"/>
      <c r="AH1166" s="432"/>
      <c r="AI1166" s="432"/>
      <c r="AJ1166" s="432"/>
      <c r="AK1166" s="432"/>
      <c r="AL1166" s="432"/>
      <c r="AM1166" s="432"/>
      <c r="AN1166" s="432"/>
      <c r="AO1166" s="432"/>
      <c r="AP1166" s="432"/>
      <c r="AQ1166" s="432"/>
      <c r="AR1166" s="432"/>
      <c r="AS1166" s="432"/>
      <c r="AT1166" s="432"/>
      <c r="AU1166" s="432"/>
      <c r="AV1166" s="432"/>
      <c r="AW1166" s="432"/>
      <c r="AX1166" s="432"/>
      <c r="AY1166" s="432"/>
      <c r="AZ1166" s="432"/>
      <c r="BA1166" s="432"/>
      <c r="BB1166" s="432"/>
      <c r="BC1166" s="432"/>
      <c r="BD1166" s="432"/>
      <c r="BE1166" s="432"/>
      <c r="BF1166" s="432"/>
      <c r="BG1166" s="432"/>
      <c r="BH1166" s="432"/>
      <c r="BI1166" s="432"/>
      <c r="BJ1166" s="432"/>
      <c r="BK1166" s="432"/>
      <c r="BL1166" s="432"/>
      <c r="BM1166" s="432"/>
      <c r="BN1166" s="432"/>
      <c r="BO1166" s="432"/>
      <c r="BP1166" s="432"/>
      <c r="BQ1166" s="432"/>
      <c r="BR1166" s="432"/>
      <c r="BS1166" s="432"/>
      <c r="BT1166" s="432"/>
      <c r="BU1166" s="432"/>
      <c r="BV1166" s="432"/>
      <c r="BW1166" s="432"/>
      <c r="BX1166" s="432"/>
      <c r="BY1166" s="432"/>
      <c r="BZ1166" s="432"/>
      <c r="CA1166" s="432"/>
      <c r="CB1166" s="432"/>
      <c r="CC1166" s="432"/>
      <c r="CD1166" s="432"/>
      <c r="CE1166" s="432"/>
      <c r="CF1166" s="432"/>
      <c r="CG1166" s="432"/>
      <c r="CH1166" s="432"/>
      <c r="CI1166" s="432"/>
      <c r="CJ1166" s="432"/>
      <c r="CK1166" s="432"/>
      <c r="CL1166" s="432"/>
      <c r="CM1166" s="432"/>
      <c r="CN1166" s="432"/>
      <c r="CO1166" s="432"/>
      <c r="CP1166" s="432"/>
      <c r="CQ1166" s="432"/>
      <c r="CR1166" s="432"/>
      <c r="CS1166" s="432"/>
      <c r="CT1166" s="432"/>
      <c r="CU1166" s="432"/>
      <c r="CV1166" s="432"/>
      <c r="CW1166" s="432"/>
      <c r="CX1166" s="432"/>
      <c r="CY1166" s="432"/>
      <c r="CZ1166" s="432"/>
      <c r="DA1166" s="432"/>
      <c r="DB1166" s="432"/>
      <c r="DC1166" s="432"/>
      <c r="DD1166" s="432"/>
      <c r="DE1166" s="432"/>
      <c r="DF1166" s="432"/>
      <c r="DG1166" s="432"/>
      <c r="DH1166" s="432"/>
      <c r="DI1166" s="432"/>
      <c r="DJ1166" s="432"/>
      <c r="DK1166" s="432"/>
      <c r="DL1166" s="432"/>
      <c r="DM1166" s="432"/>
      <c r="DN1166" s="432"/>
      <c r="DO1166" s="432"/>
      <c r="DP1166" s="432"/>
      <c r="DQ1166" s="432"/>
      <c r="DR1166" s="432"/>
      <c r="DS1166" s="432"/>
      <c r="DT1166" s="432"/>
      <c r="DU1166" s="432"/>
      <c r="DV1166" s="432"/>
      <c r="DW1166" s="432"/>
      <c r="DX1166" s="432"/>
      <c r="DY1166" s="432"/>
      <c r="DZ1166" s="432"/>
      <c r="EA1166" s="432"/>
      <c r="EB1166" s="432"/>
      <c r="EC1166" s="432"/>
      <c r="ED1166" s="432"/>
      <c r="EE1166" s="432"/>
      <c r="EF1166" s="432"/>
      <c r="EG1166" s="432"/>
      <c r="EH1166" s="432"/>
      <c r="EI1166" s="432"/>
      <c r="EJ1166" s="432"/>
      <c r="EK1166" s="432"/>
      <c r="EL1166" s="432"/>
      <c r="EM1166" s="432"/>
      <c r="EN1166" s="432"/>
      <c r="EO1166" s="432"/>
      <c r="EP1166" s="432"/>
      <c r="EQ1166" s="432"/>
      <c r="ER1166" s="432"/>
      <c r="ES1166" s="432"/>
      <c r="ET1166" s="432"/>
      <c r="EU1166" s="432"/>
      <c r="EV1166" s="432"/>
      <c r="EW1166" s="432"/>
      <c r="EX1166" s="432"/>
      <c r="EY1166" s="432"/>
      <c r="EZ1166" s="432"/>
      <c r="FA1166" s="432"/>
      <c r="FB1166" s="432"/>
      <c r="FC1166" s="432"/>
      <c r="FD1166" s="432"/>
      <c r="FE1166" s="432"/>
      <c r="FF1166" s="432"/>
      <c r="FG1166" s="432"/>
      <c r="FH1166" s="432"/>
      <c r="FI1166" s="432"/>
      <c r="FJ1166" s="432"/>
      <c r="FK1166" s="432"/>
      <c r="FL1166" s="432"/>
      <c r="FM1166" s="432"/>
      <c r="FN1166" s="432"/>
      <c r="FO1166" s="432"/>
      <c r="FP1166" s="432"/>
      <c r="FQ1166" s="432"/>
      <c r="FR1166" s="432"/>
      <c r="FS1166" s="432"/>
      <c r="FT1166" s="432"/>
      <c r="FU1166" s="432"/>
      <c r="FV1166" s="432"/>
      <c r="FW1166" s="432"/>
      <c r="FX1166" s="432"/>
      <c r="FY1166" s="432"/>
      <c r="FZ1166" s="432"/>
      <c r="GA1166" s="432"/>
      <c r="GB1166" s="432"/>
      <c r="GC1166" s="432"/>
      <c r="GD1166" s="432"/>
      <c r="GE1166" s="432"/>
      <c r="GF1166" s="432"/>
      <c r="GG1166" s="432"/>
      <c r="GH1166" s="432"/>
      <c r="GI1166" s="432"/>
      <c r="GJ1166" s="432"/>
      <c r="GK1166" s="432"/>
      <c r="GL1166" s="432"/>
      <c r="GM1166" s="432"/>
      <c r="GN1166" s="432"/>
      <c r="GO1166" s="432"/>
      <c r="GP1166" s="432"/>
      <c r="GQ1166" s="432"/>
      <c r="GR1166" s="432"/>
      <c r="GS1166" s="432"/>
      <c r="GT1166" s="432"/>
      <c r="GU1166" s="432"/>
      <c r="GV1166" s="432"/>
      <c r="GW1166" s="432"/>
      <c r="GX1166" s="432"/>
    </row>
    <row r="1168" spans="12:206" s="4" customFormat="1">
      <c r="L1168" s="37"/>
      <c r="Q1168" s="432"/>
      <c r="R1168" s="432"/>
      <c r="S1168" s="432"/>
      <c r="T1168" s="432"/>
      <c r="U1168" s="432"/>
      <c r="V1168" s="432"/>
      <c r="W1168" s="432"/>
      <c r="X1168" s="432"/>
      <c r="Y1168" s="432"/>
      <c r="Z1168" s="432"/>
      <c r="AA1168" s="432"/>
      <c r="AB1168" s="432"/>
      <c r="AC1168" s="432"/>
      <c r="AD1168" s="432"/>
      <c r="AE1168" s="432"/>
      <c r="AF1168" s="432"/>
      <c r="AG1168" s="432"/>
      <c r="AH1168" s="432"/>
      <c r="AI1168" s="432"/>
      <c r="AJ1168" s="432"/>
      <c r="AK1168" s="432"/>
      <c r="AL1168" s="432"/>
      <c r="AM1168" s="432"/>
      <c r="AN1168" s="432"/>
      <c r="AO1168" s="432"/>
      <c r="AP1168" s="432"/>
      <c r="AQ1168" s="432"/>
      <c r="AR1168" s="432"/>
      <c r="AS1168" s="432"/>
      <c r="AT1168" s="432"/>
      <c r="AU1168" s="432"/>
      <c r="AV1168" s="432"/>
      <c r="AW1168" s="432"/>
      <c r="AX1168" s="432"/>
      <c r="AY1168" s="432"/>
      <c r="AZ1168" s="432"/>
      <c r="BA1168" s="432"/>
      <c r="BB1168" s="432"/>
      <c r="BC1168" s="432"/>
      <c r="BD1168" s="432"/>
      <c r="BE1168" s="432"/>
      <c r="BF1168" s="432"/>
      <c r="BG1168" s="432"/>
      <c r="BH1168" s="432"/>
      <c r="BI1168" s="432"/>
      <c r="BJ1168" s="432"/>
      <c r="BK1168" s="432"/>
      <c r="BL1168" s="432"/>
      <c r="BM1168" s="432"/>
      <c r="BN1168" s="432"/>
      <c r="BO1168" s="432"/>
      <c r="BP1168" s="432"/>
      <c r="BQ1168" s="432"/>
      <c r="BR1168" s="432"/>
      <c r="BS1168" s="432"/>
      <c r="BT1168" s="432"/>
      <c r="BU1168" s="432"/>
      <c r="BV1168" s="432"/>
      <c r="BW1168" s="432"/>
      <c r="BX1168" s="432"/>
      <c r="BY1168" s="432"/>
      <c r="BZ1168" s="432"/>
      <c r="CA1168" s="432"/>
      <c r="CB1168" s="432"/>
      <c r="CC1168" s="432"/>
      <c r="CD1168" s="432"/>
      <c r="CE1168" s="432"/>
      <c r="CF1168" s="432"/>
      <c r="CG1168" s="432"/>
      <c r="CH1168" s="432"/>
      <c r="CI1168" s="432"/>
      <c r="CJ1168" s="432"/>
      <c r="CK1168" s="432"/>
      <c r="CL1168" s="432"/>
      <c r="CM1168" s="432"/>
      <c r="CN1168" s="432"/>
      <c r="CO1168" s="432"/>
      <c r="CP1168" s="432"/>
      <c r="CQ1168" s="432"/>
      <c r="CR1168" s="432"/>
      <c r="CS1168" s="432"/>
      <c r="CT1168" s="432"/>
      <c r="CU1168" s="432"/>
      <c r="CV1168" s="432"/>
      <c r="CW1168" s="432"/>
      <c r="CX1168" s="432"/>
      <c r="CY1168" s="432"/>
      <c r="CZ1168" s="432"/>
      <c r="DA1168" s="432"/>
      <c r="DB1168" s="432"/>
      <c r="DC1168" s="432"/>
      <c r="DD1168" s="432"/>
      <c r="DE1168" s="432"/>
      <c r="DF1168" s="432"/>
      <c r="DG1168" s="432"/>
      <c r="DH1168" s="432"/>
      <c r="DI1168" s="432"/>
      <c r="DJ1168" s="432"/>
      <c r="DK1168" s="432"/>
      <c r="DL1168" s="432"/>
      <c r="DM1168" s="432"/>
      <c r="DN1168" s="432"/>
      <c r="DO1168" s="432"/>
      <c r="DP1168" s="432"/>
      <c r="DQ1168" s="432"/>
      <c r="DR1168" s="432"/>
      <c r="DS1168" s="432"/>
      <c r="DT1168" s="432"/>
      <c r="DU1168" s="432"/>
      <c r="DV1168" s="432"/>
      <c r="DW1168" s="432"/>
      <c r="DX1168" s="432"/>
      <c r="DY1168" s="432"/>
      <c r="DZ1168" s="432"/>
      <c r="EA1168" s="432"/>
      <c r="EB1168" s="432"/>
      <c r="EC1168" s="432"/>
      <c r="ED1168" s="432"/>
      <c r="EE1168" s="432"/>
      <c r="EF1168" s="432"/>
      <c r="EG1168" s="432"/>
      <c r="EH1168" s="432"/>
      <c r="EI1168" s="432"/>
      <c r="EJ1168" s="432"/>
      <c r="EK1168" s="432"/>
      <c r="EL1168" s="432"/>
      <c r="EM1168" s="432"/>
      <c r="EN1168" s="432"/>
      <c r="EO1168" s="432"/>
      <c r="EP1168" s="432"/>
      <c r="EQ1168" s="432"/>
      <c r="ER1168" s="432"/>
      <c r="ES1168" s="432"/>
      <c r="ET1168" s="432"/>
      <c r="EU1168" s="432"/>
      <c r="EV1168" s="432"/>
      <c r="EW1168" s="432"/>
      <c r="EX1168" s="432"/>
      <c r="EY1168" s="432"/>
      <c r="EZ1168" s="432"/>
      <c r="FA1168" s="432"/>
      <c r="FB1168" s="432"/>
      <c r="FC1168" s="432"/>
      <c r="FD1168" s="432"/>
      <c r="FE1168" s="432"/>
      <c r="FF1168" s="432"/>
      <c r="FG1168" s="432"/>
      <c r="FH1168" s="432"/>
      <c r="FI1168" s="432"/>
      <c r="FJ1168" s="432"/>
      <c r="FK1168" s="432"/>
      <c r="FL1168" s="432"/>
      <c r="FM1168" s="432"/>
      <c r="FN1168" s="432"/>
      <c r="FO1168" s="432"/>
      <c r="FP1168" s="432"/>
      <c r="FQ1168" s="432"/>
      <c r="FR1168" s="432"/>
      <c r="FS1168" s="432"/>
      <c r="FT1168" s="432"/>
      <c r="FU1168" s="432"/>
      <c r="FV1168" s="432"/>
      <c r="FW1168" s="432"/>
      <c r="FX1168" s="432"/>
      <c r="FY1168" s="432"/>
      <c r="FZ1168" s="432"/>
      <c r="GA1168" s="432"/>
      <c r="GB1168" s="432"/>
      <c r="GC1168" s="432"/>
      <c r="GD1168" s="432"/>
      <c r="GE1168" s="432"/>
      <c r="GF1168" s="432"/>
      <c r="GG1168" s="432"/>
      <c r="GH1168" s="432"/>
      <c r="GI1168" s="432"/>
      <c r="GJ1168" s="432"/>
      <c r="GK1168" s="432"/>
      <c r="GL1168" s="432"/>
      <c r="GM1168" s="432"/>
      <c r="GN1168" s="432"/>
      <c r="GO1168" s="432"/>
      <c r="GP1168" s="432"/>
      <c r="GQ1168" s="432"/>
      <c r="GR1168" s="432"/>
      <c r="GS1168" s="432"/>
      <c r="GT1168" s="432"/>
      <c r="GU1168" s="432"/>
      <c r="GV1168" s="432"/>
      <c r="GW1168" s="432"/>
      <c r="GX1168" s="432"/>
    </row>
    <row r="1170" spans="12:206" s="4" customFormat="1">
      <c r="L1170" s="37"/>
      <c r="Q1170" s="432"/>
      <c r="R1170" s="432"/>
      <c r="S1170" s="432"/>
      <c r="T1170" s="432"/>
      <c r="U1170" s="432"/>
      <c r="V1170" s="432"/>
      <c r="W1170" s="432"/>
      <c r="X1170" s="432"/>
      <c r="Y1170" s="432"/>
      <c r="Z1170" s="432"/>
      <c r="AA1170" s="432"/>
      <c r="AB1170" s="432"/>
      <c r="AC1170" s="432"/>
      <c r="AD1170" s="432"/>
      <c r="AE1170" s="432"/>
      <c r="AF1170" s="432"/>
      <c r="AG1170" s="432"/>
      <c r="AH1170" s="432"/>
      <c r="AI1170" s="432"/>
      <c r="AJ1170" s="432"/>
      <c r="AK1170" s="432"/>
      <c r="AL1170" s="432"/>
      <c r="AM1170" s="432"/>
      <c r="AN1170" s="432"/>
      <c r="AO1170" s="432"/>
      <c r="AP1170" s="432"/>
      <c r="AQ1170" s="432"/>
      <c r="AR1170" s="432"/>
      <c r="AS1170" s="432"/>
      <c r="AT1170" s="432"/>
      <c r="AU1170" s="432"/>
      <c r="AV1170" s="432"/>
      <c r="AW1170" s="432"/>
      <c r="AX1170" s="432"/>
      <c r="AY1170" s="432"/>
      <c r="AZ1170" s="432"/>
      <c r="BA1170" s="432"/>
      <c r="BB1170" s="432"/>
      <c r="BC1170" s="432"/>
      <c r="BD1170" s="432"/>
      <c r="BE1170" s="432"/>
      <c r="BF1170" s="432"/>
      <c r="BG1170" s="432"/>
      <c r="BH1170" s="432"/>
      <c r="BI1170" s="432"/>
      <c r="BJ1170" s="432"/>
      <c r="BK1170" s="432"/>
      <c r="BL1170" s="432"/>
      <c r="BM1170" s="432"/>
      <c r="BN1170" s="432"/>
      <c r="BO1170" s="432"/>
      <c r="BP1170" s="432"/>
      <c r="BQ1170" s="432"/>
      <c r="BR1170" s="432"/>
      <c r="BS1170" s="432"/>
      <c r="BT1170" s="432"/>
      <c r="BU1170" s="432"/>
      <c r="BV1170" s="432"/>
      <c r="BW1170" s="432"/>
      <c r="BX1170" s="432"/>
      <c r="BY1170" s="432"/>
      <c r="BZ1170" s="432"/>
      <c r="CA1170" s="432"/>
      <c r="CB1170" s="432"/>
      <c r="CC1170" s="432"/>
      <c r="CD1170" s="432"/>
      <c r="CE1170" s="432"/>
      <c r="CF1170" s="432"/>
      <c r="CG1170" s="432"/>
      <c r="CH1170" s="432"/>
      <c r="CI1170" s="432"/>
      <c r="CJ1170" s="432"/>
      <c r="CK1170" s="432"/>
      <c r="CL1170" s="432"/>
      <c r="CM1170" s="432"/>
      <c r="CN1170" s="432"/>
      <c r="CO1170" s="432"/>
      <c r="CP1170" s="432"/>
      <c r="CQ1170" s="432"/>
      <c r="CR1170" s="432"/>
      <c r="CS1170" s="432"/>
      <c r="CT1170" s="432"/>
      <c r="CU1170" s="432"/>
      <c r="CV1170" s="432"/>
      <c r="CW1170" s="432"/>
      <c r="CX1170" s="432"/>
      <c r="CY1170" s="432"/>
      <c r="CZ1170" s="432"/>
      <c r="DA1170" s="432"/>
      <c r="DB1170" s="432"/>
      <c r="DC1170" s="432"/>
      <c r="DD1170" s="432"/>
      <c r="DE1170" s="432"/>
      <c r="DF1170" s="432"/>
      <c r="DG1170" s="432"/>
      <c r="DH1170" s="432"/>
      <c r="DI1170" s="432"/>
      <c r="DJ1170" s="432"/>
      <c r="DK1170" s="432"/>
      <c r="DL1170" s="432"/>
      <c r="DM1170" s="432"/>
      <c r="DN1170" s="432"/>
      <c r="DO1170" s="432"/>
      <c r="DP1170" s="432"/>
      <c r="DQ1170" s="432"/>
      <c r="DR1170" s="432"/>
      <c r="DS1170" s="432"/>
      <c r="DT1170" s="432"/>
      <c r="DU1170" s="432"/>
      <c r="DV1170" s="432"/>
      <c r="DW1170" s="432"/>
      <c r="DX1170" s="432"/>
      <c r="DY1170" s="432"/>
      <c r="DZ1170" s="432"/>
      <c r="EA1170" s="432"/>
      <c r="EB1170" s="432"/>
      <c r="EC1170" s="432"/>
      <c r="ED1170" s="432"/>
      <c r="EE1170" s="432"/>
      <c r="EF1170" s="432"/>
      <c r="EG1170" s="432"/>
      <c r="EH1170" s="432"/>
      <c r="EI1170" s="432"/>
      <c r="EJ1170" s="432"/>
      <c r="EK1170" s="432"/>
      <c r="EL1170" s="432"/>
      <c r="EM1170" s="432"/>
      <c r="EN1170" s="432"/>
      <c r="EO1170" s="432"/>
      <c r="EP1170" s="432"/>
      <c r="EQ1170" s="432"/>
      <c r="ER1170" s="432"/>
      <c r="ES1170" s="432"/>
      <c r="ET1170" s="432"/>
      <c r="EU1170" s="432"/>
      <c r="EV1170" s="432"/>
      <c r="EW1170" s="432"/>
      <c r="EX1170" s="432"/>
      <c r="EY1170" s="432"/>
      <c r="EZ1170" s="432"/>
      <c r="FA1170" s="432"/>
      <c r="FB1170" s="432"/>
      <c r="FC1170" s="432"/>
      <c r="FD1170" s="432"/>
      <c r="FE1170" s="432"/>
      <c r="FF1170" s="432"/>
      <c r="FG1170" s="432"/>
      <c r="FH1170" s="432"/>
      <c r="FI1170" s="432"/>
      <c r="FJ1170" s="432"/>
      <c r="FK1170" s="432"/>
      <c r="FL1170" s="432"/>
      <c r="FM1170" s="432"/>
      <c r="FN1170" s="432"/>
      <c r="FO1170" s="432"/>
      <c r="FP1170" s="432"/>
      <c r="FQ1170" s="432"/>
      <c r="FR1170" s="432"/>
      <c r="FS1170" s="432"/>
      <c r="FT1170" s="432"/>
      <c r="FU1170" s="432"/>
      <c r="FV1170" s="432"/>
      <c r="FW1170" s="432"/>
      <c r="FX1170" s="432"/>
      <c r="FY1170" s="432"/>
      <c r="FZ1170" s="432"/>
      <c r="GA1170" s="432"/>
      <c r="GB1170" s="432"/>
      <c r="GC1170" s="432"/>
      <c r="GD1170" s="432"/>
      <c r="GE1170" s="432"/>
      <c r="GF1170" s="432"/>
      <c r="GG1170" s="432"/>
      <c r="GH1170" s="432"/>
      <c r="GI1170" s="432"/>
      <c r="GJ1170" s="432"/>
      <c r="GK1170" s="432"/>
      <c r="GL1170" s="432"/>
      <c r="GM1170" s="432"/>
      <c r="GN1170" s="432"/>
      <c r="GO1170" s="432"/>
      <c r="GP1170" s="432"/>
      <c r="GQ1170" s="432"/>
      <c r="GR1170" s="432"/>
      <c r="GS1170" s="432"/>
      <c r="GT1170" s="432"/>
      <c r="GU1170" s="432"/>
      <c r="GV1170" s="432"/>
      <c r="GW1170" s="432"/>
      <c r="GX1170" s="432"/>
    </row>
    <row r="1172" spans="12:206" s="4" customFormat="1">
      <c r="L1172" s="37"/>
      <c r="Q1172" s="432"/>
      <c r="R1172" s="432"/>
      <c r="S1172" s="432"/>
      <c r="T1172" s="432"/>
      <c r="U1172" s="432"/>
      <c r="V1172" s="432"/>
      <c r="W1172" s="432"/>
      <c r="X1172" s="432"/>
      <c r="Y1172" s="432"/>
      <c r="Z1172" s="432"/>
      <c r="AA1172" s="432"/>
      <c r="AB1172" s="432"/>
      <c r="AC1172" s="432"/>
      <c r="AD1172" s="432"/>
      <c r="AE1172" s="432"/>
      <c r="AF1172" s="432"/>
      <c r="AG1172" s="432"/>
      <c r="AH1172" s="432"/>
      <c r="AI1172" s="432"/>
      <c r="AJ1172" s="432"/>
      <c r="AK1172" s="432"/>
      <c r="AL1172" s="432"/>
      <c r="AM1172" s="432"/>
      <c r="AN1172" s="432"/>
      <c r="AO1172" s="432"/>
      <c r="AP1172" s="432"/>
      <c r="AQ1172" s="432"/>
      <c r="AR1172" s="432"/>
      <c r="AS1172" s="432"/>
      <c r="AT1172" s="432"/>
      <c r="AU1172" s="432"/>
      <c r="AV1172" s="432"/>
      <c r="AW1172" s="432"/>
      <c r="AX1172" s="432"/>
      <c r="AY1172" s="432"/>
      <c r="AZ1172" s="432"/>
      <c r="BA1172" s="432"/>
      <c r="BB1172" s="432"/>
      <c r="BC1172" s="432"/>
      <c r="BD1172" s="432"/>
      <c r="BE1172" s="432"/>
      <c r="BF1172" s="432"/>
      <c r="BG1172" s="432"/>
      <c r="BH1172" s="432"/>
      <c r="BI1172" s="432"/>
      <c r="BJ1172" s="432"/>
      <c r="BK1172" s="432"/>
      <c r="BL1172" s="432"/>
      <c r="BM1172" s="432"/>
      <c r="BN1172" s="432"/>
      <c r="BO1172" s="432"/>
      <c r="BP1172" s="432"/>
      <c r="BQ1172" s="432"/>
      <c r="BR1172" s="432"/>
      <c r="BS1172" s="432"/>
      <c r="BT1172" s="432"/>
      <c r="BU1172" s="432"/>
      <c r="BV1172" s="432"/>
      <c r="BW1172" s="432"/>
      <c r="BX1172" s="432"/>
      <c r="BY1172" s="432"/>
      <c r="BZ1172" s="432"/>
      <c r="CA1172" s="432"/>
      <c r="CB1172" s="432"/>
      <c r="CC1172" s="432"/>
      <c r="CD1172" s="432"/>
      <c r="CE1172" s="432"/>
      <c r="CF1172" s="432"/>
      <c r="CG1172" s="432"/>
      <c r="CH1172" s="432"/>
      <c r="CI1172" s="432"/>
      <c r="CJ1172" s="432"/>
      <c r="CK1172" s="432"/>
      <c r="CL1172" s="432"/>
      <c r="CM1172" s="432"/>
      <c r="CN1172" s="432"/>
      <c r="CO1172" s="432"/>
      <c r="CP1172" s="432"/>
      <c r="CQ1172" s="432"/>
      <c r="CR1172" s="432"/>
      <c r="CS1172" s="432"/>
      <c r="CT1172" s="432"/>
      <c r="CU1172" s="432"/>
      <c r="CV1172" s="432"/>
      <c r="CW1172" s="432"/>
      <c r="CX1172" s="432"/>
      <c r="CY1172" s="432"/>
      <c r="CZ1172" s="432"/>
      <c r="DA1172" s="432"/>
      <c r="DB1172" s="432"/>
      <c r="DC1172" s="432"/>
      <c r="DD1172" s="432"/>
      <c r="DE1172" s="432"/>
      <c r="DF1172" s="432"/>
      <c r="DG1172" s="432"/>
      <c r="DH1172" s="432"/>
      <c r="DI1172" s="432"/>
      <c r="DJ1172" s="432"/>
      <c r="DK1172" s="432"/>
      <c r="DL1172" s="432"/>
      <c r="DM1172" s="432"/>
      <c r="DN1172" s="432"/>
      <c r="DO1172" s="432"/>
      <c r="DP1172" s="432"/>
      <c r="DQ1172" s="432"/>
      <c r="DR1172" s="432"/>
      <c r="DS1172" s="432"/>
      <c r="DT1172" s="432"/>
      <c r="DU1172" s="432"/>
      <c r="DV1172" s="432"/>
      <c r="DW1172" s="432"/>
      <c r="DX1172" s="432"/>
      <c r="DY1172" s="432"/>
      <c r="DZ1172" s="432"/>
      <c r="EA1172" s="432"/>
      <c r="EB1172" s="432"/>
      <c r="EC1172" s="432"/>
      <c r="ED1172" s="432"/>
      <c r="EE1172" s="432"/>
      <c r="EF1172" s="432"/>
      <c r="EG1172" s="432"/>
      <c r="EH1172" s="432"/>
      <c r="EI1172" s="432"/>
      <c r="EJ1172" s="432"/>
      <c r="EK1172" s="432"/>
      <c r="EL1172" s="432"/>
      <c r="EM1172" s="432"/>
      <c r="EN1172" s="432"/>
      <c r="EO1172" s="432"/>
      <c r="EP1172" s="432"/>
      <c r="EQ1172" s="432"/>
      <c r="ER1172" s="432"/>
      <c r="ES1172" s="432"/>
      <c r="ET1172" s="432"/>
      <c r="EU1172" s="432"/>
      <c r="EV1172" s="432"/>
      <c r="EW1172" s="432"/>
      <c r="EX1172" s="432"/>
      <c r="EY1172" s="432"/>
      <c r="EZ1172" s="432"/>
      <c r="FA1172" s="432"/>
      <c r="FB1172" s="432"/>
      <c r="FC1172" s="432"/>
      <c r="FD1172" s="432"/>
      <c r="FE1172" s="432"/>
      <c r="FF1172" s="432"/>
      <c r="FG1172" s="432"/>
      <c r="FH1172" s="432"/>
      <c r="FI1172" s="432"/>
      <c r="FJ1172" s="432"/>
      <c r="FK1172" s="432"/>
      <c r="FL1172" s="432"/>
      <c r="FM1172" s="432"/>
      <c r="FN1172" s="432"/>
      <c r="FO1172" s="432"/>
      <c r="FP1172" s="432"/>
      <c r="FQ1172" s="432"/>
      <c r="FR1172" s="432"/>
      <c r="FS1172" s="432"/>
      <c r="FT1172" s="432"/>
      <c r="FU1172" s="432"/>
      <c r="FV1172" s="432"/>
      <c r="FW1172" s="432"/>
      <c r="FX1172" s="432"/>
      <c r="FY1172" s="432"/>
      <c r="FZ1172" s="432"/>
      <c r="GA1172" s="432"/>
      <c r="GB1172" s="432"/>
      <c r="GC1172" s="432"/>
      <c r="GD1172" s="432"/>
      <c r="GE1172" s="432"/>
      <c r="GF1172" s="432"/>
      <c r="GG1172" s="432"/>
      <c r="GH1172" s="432"/>
      <c r="GI1172" s="432"/>
      <c r="GJ1172" s="432"/>
      <c r="GK1172" s="432"/>
      <c r="GL1172" s="432"/>
      <c r="GM1172" s="432"/>
      <c r="GN1172" s="432"/>
      <c r="GO1172" s="432"/>
      <c r="GP1172" s="432"/>
      <c r="GQ1172" s="432"/>
      <c r="GR1172" s="432"/>
      <c r="GS1172" s="432"/>
      <c r="GT1172" s="432"/>
      <c r="GU1172" s="432"/>
      <c r="GV1172" s="432"/>
      <c r="GW1172" s="432"/>
      <c r="GX1172" s="432"/>
    </row>
    <row r="1174" spans="12:206" s="4" customFormat="1">
      <c r="L1174" s="37"/>
      <c r="Q1174" s="432"/>
      <c r="R1174" s="432"/>
      <c r="S1174" s="432"/>
      <c r="T1174" s="432"/>
      <c r="U1174" s="432"/>
      <c r="V1174" s="432"/>
      <c r="W1174" s="432"/>
      <c r="X1174" s="432"/>
      <c r="Y1174" s="432"/>
      <c r="Z1174" s="432"/>
      <c r="AA1174" s="432"/>
      <c r="AB1174" s="432"/>
      <c r="AC1174" s="432"/>
      <c r="AD1174" s="432"/>
      <c r="AE1174" s="432"/>
      <c r="AF1174" s="432"/>
      <c r="AG1174" s="432"/>
      <c r="AH1174" s="432"/>
      <c r="AI1174" s="432"/>
      <c r="AJ1174" s="432"/>
      <c r="AK1174" s="432"/>
      <c r="AL1174" s="432"/>
      <c r="AM1174" s="432"/>
      <c r="AN1174" s="432"/>
      <c r="AO1174" s="432"/>
      <c r="AP1174" s="432"/>
      <c r="AQ1174" s="432"/>
      <c r="AR1174" s="432"/>
      <c r="AS1174" s="432"/>
      <c r="AT1174" s="432"/>
      <c r="AU1174" s="432"/>
      <c r="AV1174" s="432"/>
      <c r="AW1174" s="432"/>
      <c r="AX1174" s="432"/>
      <c r="AY1174" s="432"/>
      <c r="AZ1174" s="432"/>
      <c r="BA1174" s="432"/>
      <c r="BB1174" s="432"/>
      <c r="BC1174" s="432"/>
      <c r="BD1174" s="432"/>
      <c r="BE1174" s="432"/>
      <c r="BF1174" s="432"/>
      <c r="BG1174" s="432"/>
      <c r="BH1174" s="432"/>
      <c r="BI1174" s="432"/>
      <c r="BJ1174" s="432"/>
      <c r="BK1174" s="432"/>
      <c r="BL1174" s="432"/>
      <c r="BM1174" s="432"/>
      <c r="BN1174" s="432"/>
      <c r="BO1174" s="432"/>
      <c r="BP1174" s="432"/>
      <c r="BQ1174" s="432"/>
      <c r="BR1174" s="432"/>
      <c r="BS1174" s="432"/>
      <c r="BT1174" s="432"/>
      <c r="BU1174" s="432"/>
      <c r="BV1174" s="432"/>
      <c r="BW1174" s="432"/>
      <c r="BX1174" s="432"/>
      <c r="BY1174" s="432"/>
      <c r="BZ1174" s="432"/>
      <c r="CA1174" s="432"/>
      <c r="CB1174" s="432"/>
      <c r="CC1174" s="432"/>
      <c r="CD1174" s="432"/>
      <c r="CE1174" s="432"/>
      <c r="CF1174" s="432"/>
      <c r="CG1174" s="432"/>
      <c r="CH1174" s="432"/>
      <c r="CI1174" s="432"/>
      <c r="CJ1174" s="432"/>
      <c r="CK1174" s="432"/>
      <c r="CL1174" s="432"/>
      <c r="CM1174" s="432"/>
      <c r="CN1174" s="432"/>
      <c r="CO1174" s="432"/>
      <c r="CP1174" s="432"/>
      <c r="CQ1174" s="432"/>
      <c r="CR1174" s="432"/>
      <c r="CS1174" s="432"/>
      <c r="CT1174" s="432"/>
      <c r="CU1174" s="432"/>
      <c r="CV1174" s="432"/>
      <c r="CW1174" s="432"/>
      <c r="CX1174" s="432"/>
      <c r="CY1174" s="432"/>
      <c r="CZ1174" s="432"/>
      <c r="DA1174" s="432"/>
      <c r="DB1174" s="432"/>
      <c r="DC1174" s="432"/>
      <c r="DD1174" s="432"/>
      <c r="DE1174" s="432"/>
      <c r="DF1174" s="432"/>
      <c r="DG1174" s="432"/>
      <c r="DH1174" s="432"/>
      <c r="DI1174" s="432"/>
      <c r="DJ1174" s="432"/>
      <c r="DK1174" s="432"/>
      <c r="DL1174" s="432"/>
      <c r="DM1174" s="432"/>
      <c r="DN1174" s="432"/>
      <c r="DO1174" s="432"/>
      <c r="DP1174" s="432"/>
      <c r="DQ1174" s="432"/>
      <c r="DR1174" s="432"/>
      <c r="DS1174" s="432"/>
      <c r="DT1174" s="432"/>
      <c r="DU1174" s="432"/>
      <c r="DV1174" s="432"/>
      <c r="DW1174" s="432"/>
      <c r="DX1174" s="432"/>
      <c r="DY1174" s="432"/>
      <c r="DZ1174" s="432"/>
      <c r="EA1174" s="432"/>
      <c r="EB1174" s="432"/>
      <c r="EC1174" s="432"/>
      <c r="ED1174" s="432"/>
      <c r="EE1174" s="432"/>
      <c r="EF1174" s="432"/>
      <c r="EG1174" s="432"/>
      <c r="EH1174" s="432"/>
      <c r="EI1174" s="432"/>
      <c r="EJ1174" s="432"/>
      <c r="EK1174" s="432"/>
      <c r="EL1174" s="432"/>
      <c r="EM1174" s="432"/>
      <c r="EN1174" s="432"/>
      <c r="EO1174" s="432"/>
      <c r="EP1174" s="432"/>
      <c r="EQ1174" s="432"/>
      <c r="ER1174" s="432"/>
      <c r="ES1174" s="432"/>
      <c r="ET1174" s="432"/>
      <c r="EU1174" s="432"/>
      <c r="EV1174" s="432"/>
      <c r="EW1174" s="432"/>
      <c r="EX1174" s="432"/>
      <c r="EY1174" s="432"/>
      <c r="EZ1174" s="432"/>
      <c r="FA1174" s="432"/>
      <c r="FB1174" s="432"/>
      <c r="FC1174" s="432"/>
      <c r="FD1174" s="432"/>
      <c r="FE1174" s="432"/>
      <c r="FF1174" s="432"/>
      <c r="FG1174" s="432"/>
      <c r="FH1174" s="432"/>
      <c r="FI1174" s="432"/>
      <c r="FJ1174" s="432"/>
      <c r="FK1174" s="432"/>
      <c r="FL1174" s="432"/>
      <c r="FM1174" s="432"/>
      <c r="FN1174" s="432"/>
      <c r="FO1174" s="432"/>
      <c r="FP1174" s="432"/>
      <c r="FQ1174" s="432"/>
      <c r="FR1174" s="432"/>
      <c r="FS1174" s="432"/>
      <c r="FT1174" s="432"/>
      <c r="FU1174" s="432"/>
      <c r="FV1174" s="432"/>
      <c r="FW1174" s="432"/>
      <c r="FX1174" s="432"/>
      <c r="FY1174" s="432"/>
      <c r="FZ1174" s="432"/>
      <c r="GA1174" s="432"/>
      <c r="GB1174" s="432"/>
      <c r="GC1174" s="432"/>
      <c r="GD1174" s="432"/>
      <c r="GE1174" s="432"/>
      <c r="GF1174" s="432"/>
      <c r="GG1174" s="432"/>
      <c r="GH1174" s="432"/>
      <c r="GI1174" s="432"/>
      <c r="GJ1174" s="432"/>
      <c r="GK1174" s="432"/>
      <c r="GL1174" s="432"/>
      <c r="GM1174" s="432"/>
      <c r="GN1174" s="432"/>
      <c r="GO1174" s="432"/>
      <c r="GP1174" s="432"/>
      <c r="GQ1174" s="432"/>
      <c r="GR1174" s="432"/>
      <c r="GS1174" s="432"/>
      <c r="GT1174" s="432"/>
      <c r="GU1174" s="432"/>
      <c r="GV1174" s="432"/>
      <c r="GW1174" s="432"/>
      <c r="GX1174" s="432"/>
    </row>
    <row r="1176" spans="12:206" s="4" customFormat="1">
      <c r="L1176" s="37"/>
      <c r="Q1176" s="432"/>
      <c r="R1176" s="432"/>
      <c r="S1176" s="432"/>
      <c r="T1176" s="432"/>
      <c r="U1176" s="432"/>
      <c r="V1176" s="432"/>
      <c r="W1176" s="432"/>
      <c r="X1176" s="432"/>
      <c r="Y1176" s="432"/>
      <c r="Z1176" s="432"/>
      <c r="AA1176" s="432"/>
      <c r="AB1176" s="432"/>
      <c r="AC1176" s="432"/>
      <c r="AD1176" s="432"/>
      <c r="AE1176" s="432"/>
      <c r="AF1176" s="432"/>
      <c r="AG1176" s="432"/>
      <c r="AH1176" s="432"/>
      <c r="AI1176" s="432"/>
      <c r="AJ1176" s="432"/>
      <c r="AK1176" s="432"/>
      <c r="AL1176" s="432"/>
      <c r="AM1176" s="432"/>
      <c r="AN1176" s="432"/>
      <c r="AO1176" s="432"/>
      <c r="AP1176" s="432"/>
      <c r="AQ1176" s="432"/>
      <c r="AR1176" s="432"/>
      <c r="AS1176" s="432"/>
      <c r="AT1176" s="432"/>
      <c r="AU1176" s="432"/>
      <c r="AV1176" s="432"/>
      <c r="AW1176" s="432"/>
      <c r="AX1176" s="432"/>
      <c r="AY1176" s="432"/>
      <c r="AZ1176" s="432"/>
      <c r="BA1176" s="432"/>
      <c r="BB1176" s="432"/>
      <c r="BC1176" s="432"/>
      <c r="BD1176" s="432"/>
      <c r="BE1176" s="432"/>
      <c r="BF1176" s="432"/>
      <c r="BG1176" s="432"/>
      <c r="BH1176" s="432"/>
      <c r="BI1176" s="432"/>
      <c r="BJ1176" s="432"/>
      <c r="BK1176" s="432"/>
      <c r="BL1176" s="432"/>
      <c r="BM1176" s="432"/>
      <c r="BN1176" s="432"/>
      <c r="BO1176" s="432"/>
      <c r="BP1176" s="432"/>
      <c r="BQ1176" s="432"/>
      <c r="BR1176" s="432"/>
      <c r="BS1176" s="432"/>
      <c r="BT1176" s="432"/>
      <c r="BU1176" s="432"/>
      <c r="BV1176" s="432"/>
      <c r="BW1176" s="432"/>
      <c r="BX1176" s="432"/>
      <c r="BY1176" s="432"/>
      <c r="BZ1176" s="432"/>
      <c r="CA1176" s="432"/>
      <c r="CB1176" s="432"/>
      <c r="CC1176" s="432"/>
      <c r="CD1176" s="432"/>
      <c r="CE1176" s="432"/>
      <c r="CF1176" s="432"/>
      <c r="CG1176" s="432"/>
      <c r="CH1176" s="432"/>
      <c r="CI1176" s="432"/>
      <c r="CJ1176" s="432"/>
      <c r="CK1176" s="432"/>
      <c r="CL1176" s="432"/>
      <c r="CM1176" s="432"/>
      <c r="CN1176" s="432"/>
      <c r="CO1176" s="432"/>
      <c r="CP1176" s="432"/>
      <c r="CQ1176" s="432"/>
      <c r="CR1176" s="432"/>
      <c r="CS1176" s="432"/>
      <c r="CT1176" s="432"/>
      <c r="CU1176" s="432"/>
      <c r="CV1176" s="432"/>
      <c r="CW1176" s="432"/>
      <c r="CX1176" s="432"/>
      <c r="CY1176" s="432"/>
      <c r="CZ1176" s="432"/>
      <c r="DA1176" s="432"/>
      <c r="DB1176" s="432"/>
      <c r="DC1176" s="432"/>
      <c r="DD1176" s="432"/>
      <c r="DE1176" s="432"/>
      <c r="DF1176" s="432"/>
      <c r="DG1176" s="432"/>
      <c r="DH1176" s="432"/>
      <c r="DI1176" s="432"/>
      <c r="DJ1176" s="432"/>
      <c r="DK1176" s="432"/>
      <c r="DL1176" s="432"/>
      <c r="DM1176" s="432"/>
      <c r="DN1176" s="432"/>
      <c r="DO1176" s="432"/>
      <c r="DP1176" s="432"/>
      <c r="DQ1176" s="432"/>
      <c r="DR1176" s="432"/>
      <c r="DS1176" s="432"/>
      <c r="DT1176" s="432"/>
      <c r="DU1176" s="432"/>
      <c r="DV1176" s="432"/>
      <c r="DW1176" s="432"/>
      <c r="DX1176" s="432"/>
      <c r="DY1176" s="432"/>
      <c r="DZ1176" s="432"/>
      <c r="EA1176" s="432"/>
      <c r="EB1176" s="432"/>
      <c r="EC1176" s="432"/>
      <c r="ED1176" s="432"/>
      <c r="EE1176" s="432"/>
      <c r="EF1176" s="432"/>
      <c r="EG1176" s="432"/>
      <c r="EH1176" s="432"/>
      <c r="EI1176" s="432"/>
      <c r="EJ1176" s="432"/>
      <c r="EK1176" s="432"/>
      <c r="EL1176" s="432"/>
      <c r="EM1176" s="432"/>
      <c r="EN1176" s="432"/>
      <c r="EO1176" s="432"/>
      <c r="EP1176" s="432"/>
      <c r="EQ1176" s="432"/>
      <c r="ER1176" s="432"/>
      <c r="ES1176" s="432"/>
      <c r="ET1176" s="432"/>
      <c r="EU1176" s="432"/>
      <c r="EV1176" s="432"/>
      <c r="EW1176" s="432"/>
      <c r="EX1176" s="432"/>
      <c r="EY1176" s="432"/>
      <c r="EZ1176" s="432"/>
      <c r="FA1176" s="432"/>
      <c r="FB1176" s="432"/>
      <c r="FC1176" s="432"/>
      <c r="FD1176" s="432"/>
      <c r="FE1176" s="432"/>
      <c r="FF1176" s="432"/>
      <c r="FG1176" s="432"/>
      <c r="FH1176" s="432"/>
      <c r="FI1176" s="432"/>
      <c r="FJ1176" s="432"/>
      <c r="FK1176" s="432"/>
      <c r="FL1176" s="432"/>
      <c r="FM1176" s="432"/>
      <c r="FN1176" s="432"/>
      <c r="FO1176" s="432"/>
      <c r="FP1176" s="432"/>
      <c r="FQ1176" s="432"/>
      <c r="FR1176" s="432"/>
      <c r="FS1176" s="432"/>
      <c r="FT1176" s="432"/>
      <c r="FU1176" s="432"/>
      <c r="FV1176" s="432"/>
      <c r="FW1176" s="432"/>
      <c r="FX1176" s="432"/>
      <c r="FY1176" s="432"/>
      <c r="FZ1176" s="432"/>
      <c r="GA1176" s="432"/>
      <c r="GB1176" s="432"/>
      <c r="GC1176" s="432"/>
      <c r="GD1176" s="432"/>
      <c r="GE1176" s="432"/>
      <c r="GF1176" s="432"/>
      <c r="GG1176" s="432"/>
      <c r="GH1176" s="432"/>
      <c r="GI1176" s="432"/>
      <c r="GJ1176" s="432"/>
      <c r="GK1176" s="432"/>
      <c r="GL1176" s="432"/>
      <c r="GM1176" s="432"/>
      <c r="GN1176" s="432"/>
      <c r="GO1176" s="432"/>
      <c r="GP1176" s="432"/>
      <c r="GQ1176" s="432"/>
      <c r="GR1176" s="432"/>
      <c r="GS1176" s="432"/>
      <c r="GT1176" s="432"/>
      <c r="GU1176" s="432"/>
      <c r="GV1176" s="432"/>
      <c r="GW1176" s="432"/>
      <c r="GX1176" s="432"/>
    </row>
    <row r="1178" spans="12:206" s="4" customFormat="1">
      <c r="L1178" s="37"/>
      <c r="Q1178" s="432"/>
      <c r="R1178" s="432"/>
      <c r="S1178" s="432"/>
      <c r="T1178" s="432"/>
      <c r="U1178" s="432"/>
      <c r="V1178" s="432"/>
      <c r="W1178" s="432"/>
      <c r="X1178" s="432"/>
      <c r="Y1178" s="432"/>
      <c r="Z1178" s="432"/>
      <c r="AA1178" s="432"/>
      <c r="AB1178" s="432"/>
      <c r="AC1178" s="432"/>
      <c r="AD1178" s="432"/>
      <c r="AE1178" s="432"/>
      <c r="AF1178" s="432"/>
      <c r="AG1178" s="432"/>
      <c r="AH1178" s="432"/>
      <c r="AI1178" s="432"/>
      <c r="AJ1178" s="432"/>
      <c r="AK1178" s="432"/>
      <c r="AL1178" s="432"/>
      <c r="AM1178" s="432"/>
      <c r="AN1178" s="432"/>
      <c r="AO1178" s="432"/>
      <c r="AP1178" s="432"/>
      <c r="AQ1178" s="432"/>
      <c r="AR1178" s="432"/>
      <c r="AS1178" s="432"/>
      <c r="AT1178" s="432"/>
      <c r="AU1178" s="432"/>
      <c r="AV1178" s="432"/>
      <c r="AW1178" s="432"/>
      <c r="AX1178" s="432"/>
      <c r="AY1178" s="432"/>
      <c r="AZ1178" s="432"/>
      <c r="BA1178" s="432"/>
      <c r="BB1178" s="432"/>
      <c r="BC1178" s="432"/>
      <c r="BD1178" s="432"/>
      <c r="BE1178" s="432"/>
      <c r="BF1178" s="432"/>
      <c r="BG1178" s="432"/>
      <c r="BH1178" s="432"/>
      <c r="BI1178" s="432"/>
      <c r="BJ1178" s="432"/>
      <c r="BK1178" s="432"/>
      <c r="BL1178" s="432"/>
      <c r="BM1178" s="432"/>
      <c r="BN1178" s="432"/>
      <c r="BO1178" s="432"/>
      <c r="BP1178" s="432"/>
      <c r="BQ1178" s="432"/>
      <c r="BR1178" s="432"/>
      <c r="BS1178" s="432"/>
      <c r="BT1178" s="432"/>
      <c r="BU1178" s="432"/>
      <c r="BV1178" s="432"/>
      <c r="BW1178" s="432"/>
      <c r="BX1178" s="432"/>
      <c r="BY1178" s="432"/>
      <c r="BZ1178" s="432"/>
      <c r="CA1178" s="432"/>
      <c r="CB1178" s="432"/>
      <c r="CC1178" s="432"/>
      <c r="CD1178" s="432"/>
      <c r="CE1178" s="432"/>
      <c r="CF1178" s="432"/>
      <c r="CG1178" s="432"/>
      <c r="CH1178" s="432"/>
      <c r="CI1178" s="432"/>
      <c r="CJ1178" s="432"/>
      <c r="CK1178" s="432"/>
      <c r="CL1178" s="432"/>
      <c r="CM1178" s="432"/>
      <c r="CN1178" s="432"/>
      <c r="CO1178" s="432"/>
      <c r="CP1178" s="432"/>
      <c r="CQ1178" s="432"/>
      <c r="CR1178" s="432"/>
      <c r="CS1178" s="432"/>
      <c r="CT1178" s="432"/>
      <c r="CU1178" s="432"/>
      <c r="CV1178" s="432"/>
      <c r="CW1178" s="432"/>
      <c r="CX1178" s="432"/>
      <c r="CY1178" s="432"/>
      <c r="CZ1178" s="432"/>
      <c r="DA1178" s="432"/>
      <c r="DB1178" s="432"/>
      <c r="DC1178" s="432"/>
      <c r="DD1178" s="432"/>
      <c r="DE1178" s="432"/>
      <c r="DF1178" s="432"/>
      <c r="DG1178" s="432"/>
      <c r="DH1178" s="432"/>
      <c r="DI1178" s="432"/>
      <c r="DJ1178" s="432"/>
      <c r="DK1178" s="432"/>
      <c r="DL1178" s="432"/>
      <c r="DM1178" s="432"/>
      <c r="DN1178" s="432"/>
      <c r="DO1178" s="432"/>
      <c r="DP1178" s="432"/>
      <c r="DQ1178" s="432"/>
      <c r="DR1178" s="432"/>
      <c r="DS1178" s="432"/>
      <c r="DT1178" s="432"/>
      <c r="DU1178" s="432"/>
      <c r="DV1178" s="432"/>
      <c r="DW1178" s="432"/>
      <c r="DX1178" s="432"/>
      <c r="DY1178" s="432"/>
      <c r="DZ1178" s="432"/>
      <c r="EA1178" s="432"/>
      <c r="EB1178" s="432"/>
      <c r="EC1178" s="432"/>
      <c r="ED1178" s="432"/>
      <c r="EE1178" s="432"/>
      <c r="EF1178" s="432"/>
      <c r="EG1178" s="432"/>
      <c r="EH1178" s="432"/>
      <c r="EI1178" s="432"/>
      <c r="EJ1178" s="432"/>
      <c r="EK1178" s="432"/>
      <c r="EL1178" s="432"/>
      <c r="EM1178" s="432"/>
      <c r="EN1178" s="432"/>
      <c r="EO1178" s="432"/>
      <c r="EP1178" s="432"/>
      <c r="EQ1178" s="432"/>
      <c r="ER1178" s="432"/>
      <c r="ES1178" s="432"/>
      <c r="ET1178" s="432"/>
      <c r="EU1178" s="432"/>
      <c r="EV1178" s="432"/>
      <c r="EW1178" s="432"/>
      <c r="EX1178" s="432"/>
      <c r="EY1178" s="432"/>
      <c r="EZ1178" s="432"/>
      <c r="FA1178" s="432"/>
      <c r="FB1178" s="432"/>
      <c r="FC1178" s="432"/>
      <c r="FD1178" s="432"/>
      <c r="FE1178" s="432"/>
      <c r="FF1178" s="432"/>
      <c r="FG1178" s="432"/>
      <c r="FH1178" s="432"/>
      <c r="FI1178" s="432"/>
      <c r="FJ1178" s="432"/>
      <c r="FK1178" s="432"/>
      <c r="FL1178" s="432"/>
      <c r="FM1178" s="432"/>
      <c r="FN1178" s="432"/>
      <c r="FO1178" s="432"/>
      <c r="FP1178" s="432"/>
      <c r="FQ1178" s="432"/>
      <c r="FR1178" s="432"/>
      <c r="FS1178" s="432"/>
      <c r="FT1178" s="432"/>
      <c r="FU1178" s="432"/>
      <c r="FV1178" s="432"/>
      <c r="FW1178" s="432"/>
      <c r="FX1178" s="432"/>
      <c r="FY1178" s="432"/>
      <c r="FZ1178" s="432"/>
      <c r="GA1178" s="432"/>
      <c r="GB1178" s="432"/>
      <c r="GC1178" s="432"/>
      <c r="GD1178" s="432"/>
      <c r="GE1178" s="432"/>
      <c r="GF1178" s="432"/>
      <c r="GG1178" s="432"/>
      <c r="GH1178" s="432"/>
      <c r="GI1178" s="432"/>
      <c r="GJ1178" s="432"/>
      <c r="GK1178" s="432"/>
      <c r="GL1178" s="432"/>
      <c r="GM1178" s="432"/>
      <c r="GN1178" s="432"/>
      <c r="GO1178" s="432"/>
      <c r="GP1178" s="432"/>
      <c r="GQ1178" s="432"/>
      <c r="GR1178" s="432"/>
      <c r="GS1178" s="432"/>
      <c r="GT1178" s="432"/>
      <c r="GU1178" s="432"/>
      <c r="GV1178" s="432"/>
      <c r="GW1178" s="432"/>
      <c r="GX1178" s="432"/>
    </row>
    <row r="1180" spans="12:206" s="4" customFormat="1">
      <c r="L1180" s="37"/>
      <c r="Q1180" s="432"/>
      <c r="R1180" s="432"/>
      <c r="S1180" s="432"/>
      <c r="T1180" s="432"/>
      <c r="U1180" s="432"/>
      <c r="V1180" s="432"/>
      <c r="W1180" s="432"/>
      <c r="X1180" s="432"/>
      <c r="Y1180" s="432"/>
      <c r="Z1180" s="432"/>
      <c r="AA1180" s="432"/>
      <c r="AB1180" s="432"/>
      <c r="AC1180" s="432"/>
      <c r="AD1180" s="432"/>
      <c r="AE1180" s="432"/>
      <c r="AF1180" s="432"/>
      <c r="AG1180" s="432"/>
      <c r="AH1180" s="432"/>
      <c r="AI1180" s="432"/>
      <c r="AJ1180" s="432"/>
      <c r="AK1180" s="432"/>
      <c r="AL1180" s="432"/>
      <c r="AM1180" s="432"/>
      <c r="AN1180" s="432"/>
      <c r="AO1180" s="432"/>
      <c r="AP1180" s="432"/>
      <c r="AQ1180" s="432"/>
      <c r="AR1180" s="432"/>
      <c r="AS1180" s="432"/>
      <c r="AT1180" s="432"/>
      <c r="AU1180" s="432"/>
      <c r="AV1180" s="432"/>
      <c r="AW1180" s="432"/>
      <c r="AX1180" s="432"/>
      <c r="AY1180" s="432"/>
      <c r="AZ1180" s="432"/>
      <c r="BA1180" s="432"/>
      <c r="BB1180" s="432"/>
      <c r="BC1180" s="432"/>
      <c r="BD1180" s="432"/>
      <c r="BE1180" s="432"/>
      <c r="BF1180" s="432"/>
      <c r="BG1180" s="432"/>
      <c r="BH1180" s="432"/>
      <c r="BI1180" s="432"/>
      <c r="BJ1180" s="432"/>
      <c r="BK1180" s="432"/>
      <c r="BL1180" s="432"/>
      <c r="BM1180" s="432"/>
      <c r="BN1180" s="432"/>
      <c r="BO1180" s="432"/>
      <c r="BP1180" s="432"/>
      <c r="BQ1180" s="432"/>
      <c r="BR1180" s="432"/>
      <c r="BS1180" s="432"/>
      <c r="BT1180" s="432"/>
      <c r="BU1180" s="432"/>
      <c r="BV1180" s="432"/>
      <c r="BW1180" s="432"/>
      <c r="BX1180" s="432"/>
      <c r="BY1180" s="432"/>
      <c r="BZ1180" s="432"/>
      <c r="CA1180" s="432"/>
      <c r="CB1180" s="432"/>
      <c r="CC1180" s="432"/>
      <c r="CD1180" s="432"/>
      <c r="CE1180" s="432"/>
      <c r="CF1180" s="432"/>
      <c r="CG1180" s="432"/>
      <c r="CH1180" s="432"/>
      <c r="CI1180" s="432"/>
      <c r="CJ1180" s="432"/>
      <c r="CK1180" s="432"/>
      <c r="CL1180" s="432"/>
      <c r="CM1180" s="432"/>
      <c r="CN1180" s="432"/>
      <c r="CO1180" s="432"/>
      <c r="CP1180" s="432"/>
      <c r="CQ1180" s="432"/>
      <c r="CR1180" s="432"/>
      <c r="CS1180" s="432"/>
      <c r="CT1180" s="432"/>
      <c r="CU1180" s="432"/>
      <c r="CV1180" s="432"/>
      <c r="CW1180" s="432"/>
      <c r="CX1180" s="432"/>
      <c r="CY1180" s="432"/>
      <c r="CZ1180" s="432"/>
      <c r="DA1180" s="432"/>
      <c r="DB1180" s="432"/>
      <c r="DC1180" s="432"/>
      <c r="DD1180" s="432"/>
      <c r="DE1180" s="432"/>
      <c r="DF1180" s="432"/>
      <c r="DG1180" s="432"/>
      <c r="DH1180" s="432"/>
      <c r="DI1180" s="432"/>
      <c r="DJ1180" s="432"/>
      <c r="DK1180" s="432"/>
      <c r="DL1180" s="432"/>
      <c r="DM1180" s="432"/>
      <c r="DN1180" s="432"/>
      <c r="DO1180" s="432"/>
      <c r="DP1180" s="432"/>
      <c r="DQ1180" s="432"/>
      <c r="DR1180" s="432"/>
      <c r="DS1180" s="432"/>
      <c r="DT1180" s="432"/>
      <c r="DU1180" s="432"/>
      <c r="DV1180" s="432"/>
      <c r="DW1180" s="432"/>
      <c r="DX1180" s="432"/>
      <c r="DY1180" s="432"/>
      <c r="DZ1180" s="432"/>
      <c r="EA1180" s="432"/>
      <c r="EB1180" s="432"/>
      <c r="EC1180" s="432"/>
      <c r="ED1180" s="432"/>
      <c r="EE1180" s="432"/>
      <c r="EF1180" s="432"/>
      <c r="EG1180" s="432"/>
      <c r="EH1180" s="432"/>
      <c r="EI1180" s="432"/>
      <c r="EJ1180" s="432"/>
      <c r="EK1180" s="432"/>
      <c r="EL1180" s="432"/>
      <c r="EM1180" s="432"/>
      <c r="EN1180" s="432"/>
      <c r="EO1180" s="432"/>
      <c r="EP1180" s="432"/>
      <c r="EQ1180" s="432"/>
      <c r="ER1180" s="432"/>
      <c r="ES1180" s="432"/>
      <c r="ET1180" s="432"/>
      <c r="EU1180" s="432"/>
      <c r="EV1180" s="432"/>
      <c r="EW1180" s="432"/>
      <c r="EX1180" s="432"/>
      <c r="EY1180" s="432"/>
      <c r="EZ1180" s="432"/>
      <c r="FA1180" s="432"/>
      <c r="FB1180" s="432"/>
      <c r="FC1180" s="432"/>
      <c r="FD1180" s="432"/>
      <c r="FE1180" s="432"/>
      <c r="FF1180" s="432"/>
      <c r="FG1180" s="432"/>
      <c r="FH1180" s="432"/>
      <c r="FI1180" s="432"/>
      <c r="FJ1180" s="432"/>
      <c r="FK1180" s="432"/>
      <c r="FL1180" s="432"/>
      <c r="FM1180" s="432"/>
      <c r="FN1180" s="432"/>
      <c r="FO1180" s="432"/>
      <c r="FP1180" s="432"/>
      <c r="FQ1180" s="432"/>
      <c r="FR1180" s="432"/>
      <c r="FS1180" s="432"/>
      <c r="FT1180" s="432"/>
      <c r="FU1180" s="432"/>
      <c r="FV1180" s="432"/>
      <c r="FW1180" s="432"/>
      <c r="FX1180" s="432"/>
      <c r="FY1180" s="432"/>
      <c r="FZ1180" s="432"/>
      <c r="GA1180" s="432"/>
      <c r="GB1180" s="432"/>
      <c r="GC1180" s="432"/>
      <c r="GD1180" s="432"/>
      <c r="GE1180" s="432"/>
      <c r="GF1180" s="432"/>
      <c r="GG1180" s="432"/>
      <c r="GH1180" s="432"/>
      <c r="GI1180" s="432"/>
      <c r="GJ1180" s="432"/>
      <c r="GK1180" s="432"/>
      <c r="GL1180" s="432"/>
      <c r="GM1180" s="432"/>
      <c r="GN1180" s="432"/>
      <c r="GO1180" s="432"/>
      <c r="GP1180" s="432"/>
      <c r="GQ1180" s="432"/>
      <c r="GR1180" s="432"/>
      <c r="GS1180" s="432"/>
      <c r="GT1180" s="432"/>
      <c r="GU1180" s="432"/>
      <c r="GV1180" s="432"/>
      <c r="GW1180" s="432"/>
      <c r="GX1180" s="432"/>
    </row>
    <row r="1181" spans="12:206" s="4" customFormat="1">
      <c r="L1181" s="37"/>
      <c r="Q1181" s="432"/>
      <c r="R1181" s="432"/>
      <c r="S1181" s="432"/>
      <c r="T1181" s="432"/>
      <c r="U1181" s="432"/>
      <c r="V1181" s="432"/>
      <c r="W1181" s="432"/>
      <c r="X1181" s="432"/>
      <c r="Y1181" s="432"/>
      <c r="Z1181" s="432"/>
      <c r="AA1181" s="432"/>
      <c r="AB1181" s="432"/>
      <c r="AC1181" s="432"/>
      <c r="AD1181" s="432"/>
      <c r="AE1181" s="432"/>
      <c r="AF1181" s="432"/>
      <c r="AG1181" s="432"/>
      <c r="AH1181" s="432"/>
      <c r="AI1181" s="432"/>
      <c r="AJ1181" s="432"/>
      <c r="AK1181" s="432"/>
      <c r="AL1181" s="432"/>
      <c r="AM1181" s="432"/>
      <c r="AN1181" s="432"/>
      <c r="AO1181" s="432"/>
      <c r="AP1181" s="432"/>
      <c r="AQ1181" s="432"/>
      <c r="AR1181" s="432"/>
      <c r="AS1181" s="432"/>
      <c r="AT1181" s="432"/>
      <c r="AU1181" s="432"/>
      <c r="AV1181" s="432"/>
      <c r="AW1181" s="432"/>
      <c r="AX1181" s="432"/>
      <c r="AY1181" s="432"/>
      <c r="AZ1181" s="432"/>
      <c r="BA1181" s="432"/>
      <c r="BB1181" s="432"/>
      <c r="BC1181" s="432"/>
      <c r="BD1181" s="432"/>
      <c r="BE1181" s="432"/>
      <c r="BF1181" s="432"/>
      <c r="BG1181" s="432"/>
      <c r="BH1181" s="432"/>
      <c r="BI1181" s="432"/>
      <c r="BJ1181" s="432"/>
      <c r="BK1181" s="432"/>
      <c r="BL1181" s="432"/>
      <c r="BM1181" s="432"/>
      <c r="BN1181" s="432"/>
      <c r="BO1181" s="432"/>
      <c r="BP1181" s="432"/>
      <c r="BQ1181" s="432"/>
      <c r="BR1181" s="432"/>
      <c r="BS1181" s="432"/>
      <c r="BT1181" s="432"/>
      <c r="BU1181" s="432"/>
      <c r="BV1181" s="432"/>
      <c r="BW1181" s="432"/>
      <c r="BX1181" s="432"/>
      <c r="BY1181" s="432"/>
      <c r="BZ1181" s="432"/>
      <c r="CA1181" s="432"/>
      <c r="CB1181" s="432"/>
      <c r="CC1181" s="432"/>
      <c r="CD1181" s="432"/>
      <c r="CE1181" s="432"/>
      <c r="CF1181" s="432"/>
      <c r="CG1181" s="432"/>
      <c r="CH1181" s="432"/>
      <c r="CI1181" s="432"/>
      <c r="CJ1181" s="432"/>
      <c r="CK1181" s="432"/>
      <c r="CL1181" s="432"/>
      <c r="CM1181" s="432"/>
      <c r="CN1181" s="432"/>
      <c r="CO1181" s="432"/>
      <c r="CP1181" s="432"/>
      <c r="CQ1181" s="432"/>
      <c r="CR1181" s="432"/>
      <c r="CS1181" s="432"/>
      <c r="CT1181" s="432"/>
      <c r="CU1181" s="432"/>
      <c r="CV1181" s="432"/>
      <c r="CW1181" s="432"/>
      <c r="CX1181" s="432"/>
      <c r="CY1181" s="432"/>
      <c r="CZ1181" s="432"/>
      <c r="DA1181" s="432"/>
      <c r="DB1181" s="432"/>
      <c r="DC1181" s="432"/>
      <c r="DD1181" s="432"/>
      <c r="DE1181" s="432"/>
      <c r="DF1181" s="432"/>
      <c r="DG1181" s="432"/>
      <c r="DH1181" s="432"/>
      <c r="DI1181" s="432"/>
      <c r="DJ1181" s="432"/>
      <c r="DK1181" s="432"/>
      <c r="DL1181" s="432"/>
      <c r="DM1181" s="432"/>
      <c r="DN1181" s="432"/>
      <c r="DO1181" s="432"/>
      <c r="DP1181" s="432"/>
      <c r="DQ1181" s="432"/>
      <c r="DR1181" s="432"/>
      <c r="DS1181" s="432"/>
      <c r="DT1181" s="432"/>
      <c r="DU1181" s="432"/>
      <c r="DV1181" s="432"/>
      <c r="DW1181" s="432"/>
      <c r="DX1181" s="432"/>
      <c r="DY1181" s="432"/>
      <c r="DZ1181" s="432"/>
      <c r="EA1181" s="432"/>
      <c r="EB1181" s="432"/>
      <c r="EC1181" s="432"/>
      <c r="ED1181" s="432"/>
      <c r="EE1181" s="432"/>
      <c r="EF1181" s="432"/>
      <c r="EG1181" s="432"/>
      <c r="EH1181" s="432"/>
      <c r="EI1181" s="432"/>
      <c r="EJ1181" s="432"/>
      <c r="EK1181" s="432"/>
      <c r="EL1181" s="432"/>
      <c r="EM1181" s="432"/>
      <c r="EN1181" s="432"/>
      <c r="EO1181" s="432"/>
      <c r="EP1181" s="432"/>
      <c r="EQ1181" s="432"/>
      <c r="ER1181" s="432"/>
      <c r="ES1181" s="432"/>
      <c r="ET1181" s="432"/>
      <c r="EU1181" s="432"/>
      <c r="EV1181" s="432"/>
      <c r="EW1181" s="432"/>
      <c r="EX1181" s="432"/>
      <c r="EY1181" s="432"/>
      <c r="EZ1181" s="432"/>
      <c r="FA1181" s="432"/>
      <c r="FB1181" s="432"/>
      <c r="FC1181" s="432"/>
      <c r="FD1181" s="432"/>
      <c r="FE1181" s="432"/>
      <c r="FF1181" s="432"/>
      <c r="FG1181" s="432"/>
      <c r="FH1181" s="432"/>
      <c r="FI1181" s="432"/>
      <c r="FJ1181" s="432"/>
      <c r="FK1181" s="432"/>
      <c r="FL1181" s="432"/>
      <c r="FM1181" s="432"/>
      <c r="FN1181" s="432"/>
      <c r="FO1181" s="432"/>
      <c r="FP1181" s="432"/>
      <c r="FQ1181" s="432"/>
      <c r="FR1181" s="432"/>
      <c r="FS1181" s="432"/>
      <c r="FT1181" s="432"/>
      <c r="FU1181" s="432"/>
      <c r="FV1181" s="432"/>
      <c r="FW1181" s="432"/>
      <c r="FX1181" s="432"/>
      <c r="FY1181" s="432"/>
      <c r="FZ1181" s="432"/>
      <c r="GA1181" s="432"/>
      <c r="GB1181" s="432"/>
      <c r="GC1181" s="432"/>
      <c r="GD1181" s="432"/>
      <c r="GE1181" s="432"/>
      <c r="GF1181" s="432"/>
      <c r="GG1181" s="432"/>
      <c r="GH1181" s="432"/>
      <c r="GI1181" s="432"/>
      <c r="GJ1181" s="432"/>
      <c r="GK1181" s="432"/>
      <c r="GL1181" s="432"/>
      <c r="GM1181" s="432"/>
      <c r="GN1181" s="432"/>
      <c r="GO1181" s="432"/>
      <c r="GP1181" s="432"/>
      <c r="GQ1181" s="432"/>
      <c r="GR1181" s="432"/>
      <c r="GS1181" s="432"/>
      <c r="GT1181" s="432"/>
      <c r="GU1181" s="432"/>
      <c r="GV1181" s="432"/>
      <c r="GW1181" s="432"/>
      <c r="GX1181" s="432"/>
    </row>
    <row r="1183" spans="12:206" s="4" customFormat="1">
      <c r="L1183" s="37"/>
      <c r="Q1183" s="432"/>
      <c r="R1183" s="432"/>
      <c r="S1183" s="432"/>
      <c r="T1183" s="432"/>
      <c r="U1183" s="432"/>
      <c r="V1183" s="432"/>
      <c r="W1183" s="432"/>
      <c r="X1183" s="432"/>
      <c r="Y1183" s="432"/>
      <c r="Z1183" s="432"/>
      <c r="AA1183" s="432"/>
      <c r="AB1183" s="432"/>
      <c r="AC1183" s="432"/>
      <c r="AD1183" s="432"/>
      <c r="AE1183" s="432"/>
      <c r="AF1183" s="432"/>
      <c r="AG1183" s="432"/>
      <c r="AH1183" s="432"/>
      <c r="AI1183" s="432"/>
      <c r="AJ1183" s="432"/>
      <c r="AK1183" s="432"/>
      <c r="AL1183" s="432"/>
      <c r="AM1183" s="432"/>
      <c r="AN1183" s="432"/>
      <c r="AO1183" s="432"/>
      <c r="AP1183" s="432"/>
      <c r="AQ1183" s="432"/>
      <c r="AR1183" s="432"/>
      <c r="AS1183" s="432"/>
      <c r="AT1183" s="432"/>
      <c r="AU1183" s="432"/>
      <c r="AV1183" s="432"/>
      <c r="AW1183" s="432"/>
      <c r="AX1183" s="432"/>
      <c r="AY1183" s="432"/>
      <c r="AZ1183" s="432"/>
      <c r="BA1183" s="432"/>
      <c r="BB1183" s="432"/>
      <c r="BC1183" s="432"/>
      <c r="BD1183" s="432"/>
      <c r="BE1183" s="432"/>
      <c r="BF1183" s="432"/>
      <c r="BG1183" s="432"/>
      <c r="BH1183" s="432"/>
      <c r="BI1183" s="432"/>
      <c r="BJ1183" s="432"/>
      <c r="BK1183" s="432"/>
      <c r="BL1183" s="432"/>
      <c r="BM1183" s="432"/>
      <c r="BN1183" s="432"/>
      <c r="BO1183" s="432"/>
      <c r="BP1183" s="432"/>
      <c r="BQ1183" s="432"/>
      <c r="BR1183" s="432"/>
      <c r="BS1183" s="432"/>
      <c r="BT1183" s="432"/>
      <c r="BU1183" s="432"/>
      <c r="BV1183" s="432"/>
      <c r="BW1183" s="432"/>
      <c r="BX1183" s="432"/>
      <c r="BY1183" s="432"/>
      <c r="BZ1183" s="432"/>
      <c r="CA1183" s="432"/>
      <c r="CB1183" s="432"/>
      <c r="CC1183" s="432"/>
      <c r="CD1183" s="432"/>
      <c r="CE1183" s="432"/>
      <c r="CF1183" s="432"/>
      <c r="CG1183" s="432"/>
      <c r="CH1183" s="432"/>
      <c r="CI1183" s="432"/>
      <c r="CJ1183" s="432"/>
      <c r="CK1183" s="432"/>
      <c r="CL1183" s="432"/>
      <c r="CM1183" s="432"/>
      <c r="CN1183" s="432"/>
      <c r="CO1183" s="432"/>
      <c r="CP1183" s="432"/>
      <c r="CQ1183" s="432"/>
      <c r="CR1183" s="432"/>
      <c r="CS1183" s="432"/>
      <c r="CT1183" s="432"/>
      <c r="CU1183" s="432"/>
      <c r="CV1183" s="432"/>
      <c r="CW1183" s="432"/>
      <c r="CX1183" s="432"/>
      <c r="CY1183" s="432"/>
      <c r="CZ1183" s="432"/>
      <c r="DA1183" s="432"/>
      <c r="DB1183" s="432"/>
      <c r="DC1183" s="432"/>
      <c r="DD1183" s="432"/>
      <c r="DE1183" s="432"/>
      <c r="DF1183" s="432"/>
      <c r="DG1183" s="432"/>
      <c r="DH1183" s="432"/>
      <c r="DI1183" s="432"/>
      <c r="DJ1183" s="432"/>
      <c r="DK1183" s="432"/>
      <c r="DL1183" s="432"/>
      <c r="DM1183" s="432"/>
      <c r="DN1183" s="432"/>
      <c r="DO1183" s="432"/>
      <c r="DP1183" s="432"/>
      <c r="DQ1183" s="432"/>
      <c r="DR1183" s="432"/>
      <c r="DS1183" s="432"/>
      <c r="DT1183" s="432"/>
      <c r="DU1183" s="432"/>
      <c r="DV1183" s="432"/>
      <c r="DW1183" s="432"/>
      <c r="DX1183" s="432"/>
      <c r="DY1183" s="432"/>
      <c r="DZ1183" s="432"/>
      <c r="EA1183" s="432"/>
      <c r="EB1183" s="432"/>
      <c r="EC1183" s="432"/>
      <c r="ED1183" s="432"/>
      <c r="EE1183" s="432"/>
      <c r="EF1183" s="432"/>
      <c r="EG1183" s="432"/>
      <c r="EH1183" s="432"/>
      <c r="EI1183" s="432"/>
      <c r="EJ1183" s="432"/>
      <c r="EK1183" s="432"/>
      <c r="EL1183" s="432"/>
      <c r="EM1183" s="432"/>
      <c r="EN1183" s="432"/>
      <c r="EO1183" s="432"/>
      <c r="EP1183" s="432"/>
      <c r="EQ1183" s="432"/>
      <c r="ER1183" s="432"/>
      <c r="ES1183" s="432"/>
      <c r="ET1183" s="432"/>
      <c r="EU1183" s="432"/>
      <c r="EV1183" s="432"/>
      <c r="EW1183" s="432"/>
      <c r="EX1183" s="432"/>
      <c r="EY1183" s="432"/>
      <c r="EZ1183" s="432"/>
      <c r="FA1183" s="432"/>
      <c r="FB1183" s="432"/>
      <c r="FC1183" s="432"/>
      <c r="FD1183" s="432"/>
      <c r="FE1183" s="432"/>
      <c r="FF1183" s="432"/>
      <c r="FG1183" s="432"/>
      <c r="FH1183" s="432"/>
      <c r="FI1183" s="432"/>
      <c r="FJ1183" s="432"/>
      <c r="FK1183" s="432"/>
      <c r="FL1183" s="432"/>
      <c r="FM1183" s="432"/>
      <c r="FN1183" s="432"/>
      <c r="FO1183" s="432"/>
      <c r="FP1183" s="432"/>
      <c r="FQ1183" s="432"/>
      <c r="FR1183" s="432"/>
      <c r="FS1183" s="432"/>
      <c r="FT1183" s="432"/>
      <c r="FU1183" s="432"/>
      <c r="FV1183" s="432"/>
      <c r="FW1183" s="432"/>
      <c r="FX1183" s="432"/>
      <c r="FY1183" s="432"/>
      <c r="FZ1183" s="432"/>
      <c r="GA1183" s="432"/>
      <c r="GB1183" s="432"/>
      <c r="GC1183" s="432"/>
      <c r="GD1183" s="432"/>
      <c r="GE1183" s="432"/>
      <c r="GF1183" s="432"/>
      <c r="GG1183" s="432"/>
      <c r="GH1183" s="432"/>
      <c r="GI1183" s="432"/>
      <c r="GJ1183" s="432"/>
      <c r="GK1183" s="432"/>
      <c r="GL1183" s="432"/>
      <c r="GM1183" s="432"/>
      <c r="GN1183" s="432"/>
      <c r="GO1183" s="432"/>
      <c r="GP1183" s="432"/>
      <c r="GQ1183" s="432"/>
      <c r="GR1183" s="432"/>
      <c r="GS1183" s="432"/>
      <c r="GT1183" s="432"/>
      <c r="GU1183" s="432"/>
      <c r="GV1183" s="432"/>
      <c r="GW1183" s="432"/>
      <c r="GX1183" s="432"/>
    </row>
    <row r="1185" spans="12:206" s="4" customFormat="1">
      <c r="L1185" s="37"/>
      <c r="Q1185" s="432"/>
      <c r="R1185" s="432"/>
      <c r="S1185" s="432"/>
      <c r="T1185" s="432"/>
      <c r="U1185" s="432"/>
      <c r="V1185" s="432"/>
      <c r="W1185" s="432"/>
      <c r="X1185" s="432"/>
      <c r="Y1185" s="432"/>
      <c r="Z1185" s="432"/>
      <c r="AA1185" s="432"/>
      <c r="AB1185" s="432"/>
      <c r="AC1185" s="432"/>
      <c r="AD1185" s="432"/>
      <c r="AE1185" s="432"/>
      <c r="AF1185" s="432"/>
      <c r="AG1185" s="432"/>
      <c r="AH1185" s="432"/>
      <c r="AI1185" s="432"/>
      <c r="AJ1185" s="432"/>
      <c r="AK1185" s="432"/>
      <c r="AL1185" s="432"/>
      <c r="AM1185" s="432"/>
      <c r="AN1185" s="432"/>
      <c r="AO1185" s="432"/>
      <c r="AP1185" s="432"/>
      <c r="AQ1185" s="432"/>
      <c r="AR1185" s="432"/>
      <c r="AS1185" s="432"/>
      <c r="AT1185" s="432"/>
      <c r="AU1185" s="432"/>
      <c r="AV1185" s="432"/>
      <c r="AW1185" s="432"/>
      <c r="AX1185" s="432"/>
      <c r="AY1185" s="432"/>
      <c r="AZ1185" s="432"/>
      <c r="BA1185" s="432"/>
      <c r="BB1185" s="432"/>
      <c r="BC1185" s="432"/>
      <c r="BD1185" s="432"/>
      <c r="BE1185" s="432"/>
      <c r="BF1185" s="432"/>
      <c r="BG1185" s="432"/>
      <c r="BH1185" s="432"/>
      <c r="BI1185" s="432"/>
      <c r="BJ1185" s="432"/>
      <c r="BK1185" s="432"/>
      <c r="BL1185" s="432"/>
      <c r="BM1185" s="432"/>
      <c r="BN1185" s="432"/>
      <c r="BO1185" s="432"/>
      <c r="BP1185" s="432"/>
      <c r="BQ1185" s="432"/>
      <c r="BR1185" s="432"/>
      <c r="BS1185" s="432"/>
      <c r="BT1185" s="432"/>
      <c r="BU1185" s="432"/>
      <c r="BV1185" s="432"/>
      <c r="BW1185" s="432"/>
      <c r="BX1185" s="432"/>
      <c r="BY1185" s="432"/>
      <c r="BZ1185" s="432"/>
      <c r="CA1185" s="432"/>
      <c r="CB1185" s="432"/>
      <c r="CC1185" s="432"/>
      <c r="CD1185" s="432"/>
      <c r="CE1185" s="432"/>
      <c r="CF1185" s="432"/>
      <c r="CG1185" s="432"/>
      <c r="CH1185" s="432"/>
      <c r="CI1185" s="432"/>
      <c r="CJ1185" s="432"/>
      <c r="CK1185" s="432"/>
      <c r="CL1185" s="432"/>
      <c r="CM1185" s="432"/>
      <c r="CN1185" s="432"/>
      <c r="CO1185" s="432"/>
      <c r="CP1185" s="432"/>
      <c r="CQ1185" s="432"/>
      <c r="CR1185" s="432"/>
      <c r="CS1185" s="432"/>
      <c r="CT1185" s="432"/>
      <c r="CU1185" s="432"/>
      <c r="CV1185" s="432"/>
      <c r="CW1185" s="432"/>
      <c r="CX1185" s="432"/>
      <c r="CY1185" s="432"/>
      <c r="CZ1185" s="432"/>
      <c r="DA1185" s="432"/>
      <c r="DB1185" s="432"/>
      <c r="DC1185" s="432"/>
      <c r="DD1185" s="432"/>
      <c r="DE1185" s="432"/>
      <c r="DF1185" s="432"/>
      <c r="DG1185" s="432"/>
      <c r="DH1185" s="432"/>
      <c r="DI1185" s="432"/>
      <c r="DJ1185" s="432"/>
      <c r="DK1185" s="432"/>
      <c r="DL1185" s="432"/>
      <c r="DM1185" s="432"/>
      <c r="DN1185" s="432"/>
      <c r="DO1185" s="432"/>
      <c r="DP1185" s="432"/>
      <c r="DQ1185" s="432"/>
      <c r="DR1185" s="432"/>
      <c r="DS1185" s="432"/>
      <c r="DT1185" s="432"/>
      <c r="DU1185" s="432"/>
      <c r="DV1185" s="432"/>
      <c r="DW1185" s="432"/>
      <c r="DX1185" s="432"/>
      <c r="DY1185" s="432"/>
      <c r="DZ1185" s="432"/>
      <c r="EA1185" s="432"/>
      <c r="EB1185" s="432"/>
      <c r="EC1185" s="432"/>
      <c r="ED1185" s="432"/>
      <c r="EE1185" s="432"/>
      <c r="EF1185" s="432"/>
      <c r="EG1185" s="432"/>
      <c r="EH1185" s="432"/>
      <c r="EI1185" s="432"/>
      <c r="EJ1185" s="432"/>
      <c r="EK1185" s="432"/>
      <c r="EL1185" s="432"/>
      <c r="EM1185" s="432"/>
      <c r="EN1185" s="432"/>
      <c r="EO1185" s="432"/>
      <c r="EP1185" s="432"/>
      <c r="EQ1185" s="432"/>
      <c r="ER1185" s="432"/>
      <c r="ES1185" s="432"/>
      <c r="ET1185" s="432"/>
      <c r="EU1185" s="432"/>
      <c r="EV1185" s="432"/>
      <c r="EW1185" s="432"/>
      <c r="EX1185" s="432"/>
      <c r="EY1185" s="432"/>
      <c r="EZ1185" s="432"/>
      <c r="FA1185" s="432"/>
      <c r="FB1185" s="432"/>
      <c r="FC1185" s="432"/>
      <c r="FD1185" s="432"/>
      <c r="FE1185" s="432"/>
      <c r="FF1185" s="432"/>
      <c r="FG1185" s="432"/>
      <c r="FH1185" s="432"/>
      <c r="FI1185" s="432"/>
      <c r="FJ1185" s="432"/>
      <c r="FK1185" s="432"/>
      <c r="FL1185" s="432"/>
      <c r="FM1185" s="432"/>
      <c r="FN1185" s="432"/>
      <c r="FO1185" s="432"/>
      <c r="FP1185" s="432"/>
      <c r="FQ1185" s="432"/>
      <c r="FR1185" s="432"/>
      <c r="FS1185" s="432"/>
      <c r="FT1185" s="432"/>
      <c r="FU1185" s="432"/>
      <c r="FV1185" s="432"/>
      <c r="FW1185" s="432"/>
      <c r="FX1185" s="432"/>
      <c r="FY1185" s="432"/>
      <c r="FZ1185" s="432"/>
      <c r="GA1185" s="432"/>
      <c r="GB1185" s="432"/>
      <c r="GC1185" s="432"/>
      <c r="GD1185" s="432"/>
      <c r="GE1185" s="432"/>
      <c r="GF1185" s="432"/>
      <c r="GG1185" s="432"/>
      <c r="GH1185" s="432"/>
      <c r="GI1185" s="432"/>
      <c r="GJ1185" s="432"/>
      <c r="GK1185" s="432"/>
      <c r="GL1185" s="432"/>
      <c r="GM1185" s="432"/>
      <c r="GN1185" s="432"/>
      <c r="GO1185" s="432"/>
      <c r="GP1185" s="432"/>
      <c r="GQ1185" s="432"/>
      <c r="GR1185" s="432"/>
      <c r="GS1185" s="432"/>
      <c r="GT1185" s="432"/>
      <c r="GU1185" s="432"/>
      <c r="GV1185" s="432"/>
      <c r="GW1185" s="432"/>
      <c r="GX1185" s="432"/>
    </row>
    <row r="1187" spans="12:206" s="4" customFormat="1">
      <c r="L1187" s="37"/>
      <c r="Q1187" s="432"/>
      <c r="R1187" s="432"/>
      <c r="S1187" s="432"/>
      <c r="T1187" s="432"/>
      <c r="U1187" s="432"/>
      <c r="V1187" s="432"/>
      <c r="W1187" s="432"/>
      <c r="X1187" s="432"/>
      <c r="Y1187" s="432"/>
      <c r="Z1187" s="432"/>
      <c r="AA1187" s="432"/>
      <c r="AB1187" s="432"/>
      <c r="AC1187" s="432"/>
      <c r="AD1187" s="432"/>
      <c r="AE1187" s="432"/>
      <c r="AF1187" s="432"/>
      <c r="AG1187" s="432"/>
      <c r="AH1187" s="432"/>
      <c r="AI1187" s="432"/>
      <c r="AJ1187" s="432"/>
      <c r="AK1187" s="432"/>
      <c r="AL1187" s="432"/>
      <c r="AM1187" s="432"/>
      <c r="AN1187" s="432"/>
      <c r="AO1187" s="432"/>
      <c r="AP1187" s="432"/>
      <c r="AQ1187" s="432"/>
      <c r="AR1187" s="432"/>
      <c r="AS1187" s="432"/>
      <c r="AT1187" s="432"/>
      <c r="AU1187" s="432"/>
      <c r="AV1187" s="432"/>
      <c r="AW1187" s="432"/>
      <c r="AX1187" s="432"/>
      <c r="AY1187" s="432"/>
      <c r="AZ1187" s="432"/>
      <c r="BA1187" s="432"/>
      <c r="BB1187" s="432"/>
      <c r="BC1187" s="432"/>
      <c r="BD1187" s="432"/>
      <c r="BE1187" s="432"/>
      <c r="BF1187" s="432"/>
      <c r="BG1187" s="432"/>
      <c r="BH1187" s="432"/>
      <c r="BI1187" s="432"/>
      <c r="BJ1187" s="432"/>
      <c r="BK1187" s="432"/>
      <c r="BL1187" s="432"/>
      <c r="BM1187" s="432"/>
      <c r="BN1187" s="432"/>
      <c r="BO1187" s="432"/>
      <c r="BP1187" s="432"/>
      <c r="BQ1187" s="432"/>
      <c r="BR1187" s="432"/>
      <c r="BS1187" s="432"/>
      <c r="BT1187" s="432"/>
      <c r="BU1187" s="432"/>
      <c r="BV1187" s="432"/>
      <c r="BW1187" s="432"/>
      <c r="BX1187" s="432"/>
      <c r="BY1187" s="432"/>
      <c r="BZ1187" s="432"/>
      <c r="CA1187" s="432"/>
      <c r="CB1187" s="432"/>
      <c r="CC1187" s="432"/>
      <c r="CD1187" s="432"/>
      <c r="CE1187" s="432"/>
      <c r="CF1187" s="432"/>
      <c r="CG1187" s="432"/>
      <c r="CH1187" s="432"/>
      <c r="CI1187" s="432"/>
      <c r="CJ1187" s="432"/>
      <c r="CK1187" s="432"/>
      <c r="CL1187" s="432"/>
      <c r="CM1187" s="432"/>
      <c r="CN1187" s="432"/>
      <c r="CO1187" s="432"/>
      <c r="CP1187" s="432"/>
      <c r="CQ1187" s="432"/>
      <c r="CR1187" s="432"/>
      <c r="CS1187" s="432"/>
      <c r="CT1187" s="432"/>
      <c r="CU1187" s="432"/>
      <c r="CV1187" s="432"/>
      <c r="CW1187" s="432"/>
      <c r="CX1187" s="432"/>
      <c r="CY1187" s="432"/>
      <c r="CZ1187" s="432"/>
      <c r="DA1187" s="432"/>
      <c r="DB1187" s="432"/>
      <c r="DC1187" s="432"/>
      <c r="DD1187" s="432"/>
      <c r="DE1187" s="432"/>
      <c r="DF1187" s="432"/>
      <c r="DG1187" s="432"/>
      <c r="DH1187" s="432"/>
      <c r="DI1187" s="432"/>
      <c r="DJ1187" s="432"/>
      <c r="DK1187" s="432"/>
      <c r="DL1187" s="432"/>
      <c r="DM1187" s="432"/>
      <c r="DN1187" s="432"/>
      <c r="DO1187" s="432"/>
      <c r="DP1187" s="432"/>
      <c r="DQ1187" s="432"/>
      <c r="DR1187" s="432"/>
      <c r="DS1187" s="432"/>
      <c r="DT1187" s="432"/>
      <c r="DU1187" s="432"/>
      <c r="DV1187" s="432"/>
      <c r="DW1187" s="432"/>
      <c r="DX1187" s="432"/>
      <c r="DY1187" s="432"/>
      <c r="DZ1187" s="432"/>
      <c r="EA1187" s="432"/>
      <c r="EB1187" s="432"/>
      <c r="EC1187" s="432"/>
      <c r="ED1187" s="432"/>
      <c r="EE1187" s="432"/>
      <c r="EF1187" s="432"/>
      <c r="EG1187" s="432"/>
      <c r="EH1187" s="432"/>
      <c r="EI1187" s="432"/>
      <c r="EJ1187" s="432"/>
      <c r="EK1187" s="432"/>
      <c r="EL1187" s="432"/>
      <c r="EM1187" s="432"/>
      <c r="EN1187" s="432"/>
      <c r="EO1187" s="432"/>
      <c r="EP1187" s="432"/>
      <c r="EQ1187" s="432"/>
      <c r="ER1187" s="432"/>
      <c r="ES1187" s="432"/>
      <c r="ET1187" s="432"/>
      <c r="EU1187" s="432"/>
      <c r="EV1187" s="432"/>
      <c r="EW1187" s="432"/>
      <c r="EX1187" s="432"/>
      <c r="EY1187" s="432"/>
      <c r="EZ1187" s="432"/>
      <c r="FA1187" s="432"/>
      <c r="FB1187" s="432"/>
      <c r="FC1187" s="432"/>
      <c r="FD1187" s="432"/>
      <c r="FE1187" s="432"/>
      <c r="FF1187" s="432"/>
      <c r="FG1187" s="432"/>
      <c r="FH1187" s="432"/>
      <c r="FI1187" s="432"/>
      <c r="FJ1187" s="432"/>
      <c r="FK1187" s="432"/>
      <c r="FL1187" s="432"/>
      <c r="FM1187" s="432"/>
      <c r="FN1187" s="432"/>
      <c r="FO1187" s="432"/>
      <c r="FP1187" s="432"/>
      <c r="FQ1187" s="432"/>
      <c r="FR1187" s="432"/>
      <c r="FS1187" s="432"/>
      <c r="FT1187" s="432"/>
      <c r="FU1187" s="432"/>
      <c r="FV1187" s="432"/>
      <c r="FW1187" s="432"/>
      <c r="FX1187" s="432"/>
      <c r="FY1187" s="432"/>
      <c r="FZ1187" s="432"/>
      <c r="GA1187" s="432"/>
      <c r="GB1187" s="432"/>
      <c r="GC1187" s="432"/>
      <c r="GD1187" s="432"/>
      <c r="GE1187" s="432"/>
      <c r="GF1187" s="432"/>
      <c r="GG1187" s="432"/>
      <c r="GH1187" s="432"/>
      <c r="GI1187" s="432"/>
      <c r="GJ1187" s="432"/>
      <c r="GK1187" s="432"/>
      <c r="GL1187" s="432"/>
      <c r="GM1187" s="432"/>
      <c r="GN1187" s="432"/>
      <c r="GO1187" s="432"/>
      <c r="GP1187" s="432"/>
      <c r="GQ1187" s="432"/>
      <c r="GR1187" s="432"/>
      <c r="GS1187" s="432"/>
      <c r="GT1187" s="432"/>
      <c r="GU1187" s="432"/>
      <c r="GV1187" s="432"/>
      <c r="GW1187" s="432"/>
      <c r="GX1187" s="432"/>
    </row>
    <row r="1189" spans="12:206" s="4" customFormat="1">
      <c r="L1189" s="37"/>
      <c r="Q1189" s="432"/>
      <c r="R1189" s="432"/>
      <c r="S1189" s="432"/>
      <c r="T1189" s="432"/>
      <c r="U1189" s="432"/>
      <c r="V1189" s="432"/>
      <c r="W1189" s="432"/>
      <c r="X1189" s="432"/>
      <c r="Y1189" s="432"/>
      <c r="Z1189" s="432"/>
      <c r="AA1189" s="432"/>
      <c r="AB1189" s="432"/>
      <c r="AC1189" s="432"/>
      <c r="AD1189" s="432"/>
      <c r="AE1189" s="432"/>
      <c r="AF1189" s="432"/>
      <c r="AG1189" s="432"/>
      <c r="AH1189" s="432"/>
      <c r="AI1189" s="432"/>
      <c r="AJ1189" s="432"/>
      <c r="AK1189" s="432"/>
      <c r="AL1189" s="432"/>
      <c r="AM1189" s="432"/>
      <c r="AN1189" s="432"/>
      <c r="AO1189" s="432"/>
      <c r="AP1189" s="432"/>
      <c r="AQ1189" s="432"/>
      <c r="AR1189" s="432"/>
      <c r="AS1189" s="432"/>
      <c r="AT1189" s="432"/>
      <c r="AU1189" s="432"/>
      <c r="AV1189" s="432"/>
      <c r="AW1189" s="432"/>
      <c r="AX1189" s="432"/>
      <c r="AY1189" s="432"/>
      <c r="AZ1189" s="432"/>
      <c r="BA1189" s="432"/>
      <c r="BB1189" s="432"/>
      <c r="BC1189" s="432"/>
      <c r="BD1189" s="432"/>
      <c r="BE1189" s="432"/>
      <c r="BF1189" s="432"/>
      <c r="BG1189" s="432"/>
      <c r="BH1189" s="432"/>
      <c r="BI1189" s="432"/>
      <c r="BJ1189" s="432"/>
      <c r="BK1189" s="432"/>
      <c r="BL1189" s="432"/>
      <c r="BM1189" s="432"/>
      <c r="BN1189" s="432"/>
      <c r="BO1189" s="432"/>
      <c r="BP1189" s="432"/>
      <c r="BQ1189" s="432"/>
      <c r="BR1189" s="432"/>
      <c r="BS1189" s="432"/>
      <c r="BT1189" s="432"/>
      <c r="BU1189" s="432"/>
      <c r="BV1189" s="432"/>
      <c r="BW1189" s="432"/>
      <c r="BX1189" s="432"/>
      <c r="BY1189" s="432"/>
      <c r="BZ1189" s="432"/>
      <c r="CA1189" s="432"/>
      <c r="CB1189" s="432"/>
      <c r="CC1189" s="432"/>
      <c r="CD1189" s="432"/>
      <c r="CE1189" s="432"/>
      <c r="CF1189" s="432"/>
      <c r="CG1189" s="432"/>
      <c r="CH1189" s="432"/>
      <c r="CI1189" s="432"/>
      <c r="CJ1189" s="432"/>
      <c r="CK1189" s="432"/>
      <c r="CL1189" s="432"/>
      <c r="CM1189" s="432"/>
      <c r="CN1189" s="432"/>
      <c r="CO1189" s="432"/>
      <c r="CP1189" s="432"/>
      <c r="CQ1189" s="432"/>
      <c r="CR1189" s="432"/>
      <c r="CS1189" s="432"/>
      <c r="CT1189" s="432"/>
      <c r="CU1189" s="432"/>
      <c r="CV1189" s="432"/>
      <c r="CW1189" s="432"/>
      <c r="CX1189" s="432"/>
      <c r="CY1189" s="432"/>
      <c r="CZ1189" s="432"/>
      <c r="DA1189" s="432"/>
      <c r="DB1189" s="432"/>
      <c r="DC1189" s="432"/>
      <c r="DD1189" s="432"/>
      <c r="DE1189" s="432"/>
      <c r="DF1189" s="432"/>
      <c r="DG1189" s="432"/>
      <c r="DH1189" s="432"/>
      <c r="DI1189" s="432"/>
      <c r="DJ1189" s="432"/>
      <c r="DK1189" s="432"/>
      <c r="DL1189" s="432"/>
      <c r="DM1189" s="432"/>
      <c r="DN1189" s="432"/>
      <c r="DO1189" s="432"/>
      <c r="DP1189" s="432"/>
      <c r="DQ1189" s="432"/>
      <c r="DR1189" s="432"/>
      <c r="DS1189" s="432"/>
      <c r="DT1189" s="432"/>
      <c r="DU1189" s="432"/>
      <c r="DV1189" s="432"/>
      <c r="DW1189" s="432"/>
      <c r="DX1189" s="432"/>
      <c r="DY1189" s="432"/>
      <c r="DZ1189" s="432"/>
      <c r="EA1189" s="432"/>
      <c r="EB1189" s="432"/>
      <c r="EC1189" s="432"/>
      <c r="ED1189" s="432"/>
      <c r="EE1189" s="432"/>
      <c r="EF1189" s="432"/>
      <c r="EG1189" s="432"/>
      <c r="EH1189" s="432"/>
      <c r="EI1189" s="432"/>
      <c r="EJ1189" s="432"/>
      <c r="EK1189" s="432"/>
      <c r="EL1189" s="432"/>
      <c r="EM1189" s="432"/>
      <c r="EN1189" s="432"/>
      <c r="EO1189" s="432"/>
      <c r="EP1189" s="432"/>
      <c r="EQ1189" s="432"/>
      <c r="ER1189" s="432"/>
      <c r="ES1189" s="432"/>
      <c r="ET1189" s="432"/>
      <c r="EU1189" s="432"/>
      <c r="EV1189" s="432"/>
      <c r="EW1189" s="432"/>
      <c r="EX1189" s="432"/>
      <c r="EY1189" s="432"/>
      <c r="EZ1189" s="432"/>
      <c r="FA1189" s="432"/>
      <c r="FB1189" s="432"/>
      <c r="FC1189" s="432"/>
      <c r="FD1189" s="432"/>
      <c r="FE1189" s="432"/>
      <c r="FF1189" s="432"/>
      <c r="FG1189" s="432"/>
      <c r="FH1189" s="432"/>
      <c r="FI1189" s="432"/>
      <c r="FJ1189" s="432"/>
      <c r="FK1189" s="432"/>
      <c r="FL1189" s="432"/>
      <c r="FM1189" s="432"/>
      <c r="FN1189" s="432"/>
      <c r="FO1189" s="432"/>
      <c r="FP1189" s="432"/>
      <c r="FQ1189" s="432"/>
      <c r="FR1189" s="432"/>
      <c r="FS1189" s="432"/>
      <c r="FT1189" s="432"/>
      <c r="FU1189" s="432"/>
      <c r="FV1189" s="432"/>
      <c r="FW1189" s="432"/>
      <c r="FX1189" s="432"/>
      <c r="FY1189" s="432"/>
      <c r="FZ1189" s="432"/>
      <c r="GA1189" s="432"/>
      <c r="GB1189" s="432"/>
      <c r="GC1189" s="432"/>
      <c r="GD1189" s="432"/>
      <c r="GE1189" s="432"/>
      <c r="GF1189" s="432"/>
      <c r="GG1189" s="432"/>
      <c r="GH1189" s="432"/>
      <c r="GI1189" s="432"/>
      <c r="GJ1189" s="432"/>
      <c r="GK1189" s="432"/>
      <c r="GL1189" s="432"/>
      <c r="GM1189" s="432"/>
      <c r="GN1189" s="432"/>
      <c r="GO1189" s="432"/>
      <c r="GP1189" s="432"/>
      <c r="GQ1189" s="432"/>
      <c r="GR1189" s="432"/>
      <c r="GS1189" s="432"/>
      <c r="GT1189" s="432"/>
      <c r="GU1189" s="432"/>
      <c r="GV1189" s="432"/>
      <c r="GW1189" s="432"/>
      <c r="GX1189" s="432"/>
    </row>
    <row r="1191" spans="12:206" s="4" customFormat="1">
      <c r="L1191" s="37"/>
      <c r="Q1191" s="432"/>
      <c r="R1191" s="432"/>
      <c r="S1191" s="432"/>
      <c r="T1191" s="432"/>
      <c r="U1191" s="432"/>
      <c r="V1191" s="432"/>
      <c r="W1191" s="432"/>
      <c r="X1191" s="432"/>
      <c r="Y1191" s="432"/>
      <c r="Z1191" s="432"/>
      <c r="AA1191" s="432"/>
      <c r="AB1191" s="432"/>
      <c r="AC1191" s="432"/>
      <c r="AD1191" s="432"/>
      <c r="AE1191" s="432"/>
      <c r="AF1191" s="432"/>
      <c r="AG1191" s="432"/>
      <c r="AH1191" s="432"/>
      <c r="AI1191" s="432"/>
      <c r="AJ1191" s="432"/>
      <c r="AK1191" s="432"/>
      <c r="AL1191" s="432"/>
      <c r="AM1191" s="432"/>
      <c r="AN1191" s="432"/>
      <c r="AO1191" s="432"/>
      <c r="AP1191" s="432"/>
      <c r="AQ1191" s="432"/>
      <c r="AR1191" s="432"/>
      <c r="AS1191" s="432"/>
      <c r="AT1191" s="432"/>
      <c r="AU1191" s="432"/>
      <c r="AV1191" s="432"/>
      <c r="AW1191" s="432"/>
      <c r="AX1191" s="432"/>
      <c r="AY1191" s="432"/>
      <c r="AZ1191" s="432"/>
      <c r="BA1191" s="432"/>
      <c r="BB1191" s="432"/>
      <c r="BC1191" s="432"/>
      <c r="BD1191" s="432"/>
      <c r="BE1191" s="432"/>
      <c r="BF1191" s="432"/>
      <c r="BG1191" s="432"/>
      <c r="BH1191" s="432"/>
      <c r="BI1191" s="432"/>
      <c r="BJ1191" s="432"/>
      <c r="BK1191" s="432"/>
      <c r="BL1191" s="432"/>
      <c r="BM1191" s="432"/>
      <c r="BN1191" s="432"/>
      <c r="BO1191" s="432"/>
      <c r="BP1191" s="432"/>
      <c r="BQ1191" s="432"/>
      <c r="BR1191" s="432"/>
      <c r="BS1191" s="432"/>
      <c r="BT1191" s="432"/>
      <c r="BU1191" s="432"/>
      <c r="BV1191" s="432"/>
      <c r="BW1191" s="432"/>
      <c r="BX1191" s="432"/>
      <c r="BY1191" s="432"/>
      <c r="BZ1191" s="432"/>
      <c r="CA1191" s="432"/>
      <c r="CB1191" s="432"/>
      <c r="CC1191" s="432"/>
      <c r="CD1191" s="432"/>
      <c r="CE1191" s="432"/>
      <c r="CF1191" s="432"/>
      <c r="CG1191" s="432"/>
      <c r="CH1191" s="432"/>
      <c r="CI1191" s="432"/>
      <c r="CJ1191" s="432"/>
      <c r="CK1191" s="432"/>
      <c r="CL1191" s="432"/>
      <c r="CM1191" s="432"/>
      <c r="CN1191" s="432"/>
      <c r="CO1191" s="432"/>
      <c r="CP1191" s="432"/>
      <c r="CQ1191" s="432"/>
      <c r="CR1191" s="432"/>
      <c r="CS1191" s="432"/>
      <c r="CT1191" s="432"/>
      <c r="CU1191" s="432"/>
      <c r="CV1191" s="432"/>
      <c r="CW1191" s="432"/>
      <c r="CX1191" s="432"/>
      <c r="CY1191" s="432"/>
      <c r="CZ1191" s="432"/>
      <c r="DA1191" s="432"/>
      <c r="DB1191" s="432"/>
      <c r="DC1191" s="432"/>
      <c r="DD1191" s="432"/>
      <c r="DE1191" s="432"/>
      <c r="DF1191" s="432"/>
      <c r="DG1191" s="432"/>
      <c r="DH1191" s="432"/>
      <c r="DI1191" s="432"/>
      <c r="DJ1191" s="432"/>
      <c r="DK1191" s="432"/>
      <c r="DL1191" s="432"/>
      <c r="DM1191" s="432"/>
      <c r="DN1191" s="432"/>
      <c r="DO1191" s="432"/>
      <c r="DP1191" s="432"/>
      <c r="DQ1191" s="432"/>
      <c r="DR1191" s="432"/>
      <c r="DS1191" s="432"/>
      <c r="DT1191" s="432"/>
      <c r="DU1191" s="432"/>
      <c r="DV1191" s="432"/>
      <c r="DW1191" s="432"/>
      <c r="DX1191" s="432"/>
      <c r="DY1191" s="432"/>
      <c r="DZ1191" s="432"/>
      <c r="EA1191" s="432"/>
      <c r="EB1191" s="432"/>
      <c r="EC1191" s="432"/>
      <c r="ED1191" s="432"/>
      <c r="EE1191" s="432"/>
      <c r="EF1191" s="432"/>
      <c r="EG1191" s="432"/>
      <c r="EH1191" s="432"/>
      <c r="EI1191" s="432"/>
      <c r="EJ1191" s="432"/>
      <c r="EK1191" s="432"/>
      <c r="EL1191" s="432"/>
      <c r="EM1191" s="432"/>
      <c r="EN1191" s="432"/>
      <c r="EO1191" s="432"/>
      <c r="EP1191" s="432"/>
      <c r="EQ1191" s="432"/>
      <c r="ER1191" s="432"/>
      <c r="ES1191" s="432"/>
      <c r="ET1191" s="432"/>
      <c r="EU1191" s="432"/>
      <c r="EV1191" s="432"/>
      <c r="EW1191" s="432"/>
      <c r="EX1191" s="432"/>
      <c r="EY1191" s="432"/>
      <c r="EZ1191" s="432"/>
      <c r="FA1191" s="432"/>
      <c r="FB1191" s="432"/>
      <c r="FC1191" s="432"/>
      <c r="FD1191" s="432"/>
      <c r="FE1191" s="432"/>
      <c r="FF1191" s="432"/>
      <c r="FG1191" s="432"/>
      <c r="FH1191" s="432"/>
      <c r="FI1191" s="432"/>
      <c r="FJ1191" s="432"/>
      <c r="FK1191" s="432"/>
      <c r="FL1191" s="432"/>
      <c r="FM1191" s="432"/>
      <c r="FN1191" s="432"/>
      <c r="FO1191" s="432"/>
      <c r="FP1191" s="432"/>
      <c r="FQ1191" s="432"/>
      <c r="FR1191" s="432"/>
      <c r="FS1191" s="432"/>
      <c r="FT1191" s="432"/>
      <c r="FU1191" s="432"/>
      <c r="FV1191" s="432"/>
      <c r="FW1191" s="432"/>
      <c r="FX1191" s="432"/>
      <c r="FY1191" s="432"/>
      <c r="FZ1191" s="432"/>
      <c r="GA1191" s="432"/>
      <c r="GB1191" s="432"/>
      <c r="GC1191" s="432"/>
      <c r="GD1191" s="432"/>
      <c r="GE1191" s="432"/>
      <c r="GF1191" s="432"/>
      <c r="GG1191" s="432"/>
      <c r="GH1191" s="432"/>
      <c r="GI1191" s="432"/>
      <c r="GJ1191" s="432"/>
      <c r="GK1191" s="432"/>
      <c r="GL1191" s="432"/>
      <c r="GM1191" s="432"/>
      <c r="GN1191" s="432"/>
      <c r="GO1191" s="432"/>
      <c r="GP1191" s="432"/>
      <c r="GQ1191" s="432"/>
      <c r="GR1191" s="432"/>
      <c r="GS1191" s="432"/>
      <c r="GT1191" s="432"/>
      <c r="GU1191" s="432"/>
      <c r="GV1191" s="432"/>
      <c r="GW1191" s="432"/>
      <c r="GX1191" s="432"/>
    </row>
    <row r="1193" spans="12:206" s="4" customFormat="1">
      <c r="L1193" s="37"/>
      <c r="Q1193" s="432"/>
      <c r="R1193" s="432"/>
      <c r="S1193" s="432"/>
      <c r="T1193" s="432"/>
      <c r="U1193" s="432"/>
      <c r="V1193" s="432"/>
      <c r="W1193" s="432"/>
      <c r="X1193" s="432"/>
      <c r="Y1193" s="432"/>
      <c r="Z1193" s="432"/>
      <c r="AA1193" s="432"/>
      <c r="AB1193" s="432"/>
      <c r="AC1193" s="432"/>
      <c r="AD1193" s="432"/>
      <c r="AE1193" s="432"/>
      <c r="AF1193" s="432"/>
      <c r="AG1193" s="432"/>
      <c r="AH1193" s="432"/>
      <c r="AI1193" s="432"/>
      <c r="AJ1193" s="432"/>
      <c r="AK1193" s="432"/>
      <c r="AL1193" s="432"/>
      <c r="AM1193" s="432"/>
      <c r="AN1193" s="432"/>
      <c r="AO1193" s="432"/>
      <c r="AP1193" s="432"/>
      <c r="AQ1193" s="432"/>
      <c r="AR1193" s="432"/>
      <c r="AS1193" s="432"/>
      <c r="AT1193" s="432"/>
      <c r="AU1193" s="432"/>
      <c r="AV1193" s="432"/>
      <c r="AW1193" s="432"/>
      <c r="AX1193" s="432"/>
      <c r="AY1193" s="432"/>
      <c r="AZ1193" s="432"/>
      <c r="BA1193" s="432"/>
      <c r="BB1193" s="432"/>
      <c r="BC1193" s="432"/>
      <c r="BD1193" s="432"/>
      <c r="BE1193" s="432"/>
      <c r="BF1193" s="432"/>
      <c r="BG1193" s="432"/>
      <c r="BH1193" s="432"/>
      <c r="BI1193" s="432"/>
      <c r="BJ1193" s="432"/>
      <c r="BK1193" s="432"/>
      <c r="BL1193" s="432"/>
      <c r="BM1193" s="432"/>
      <c r="BN1193" s="432"/>
      <c r="BO1193" s="432"/>
      <c r="BP1193" s="432"/>
      <c r="BQ1193" s="432"/>
      <c r="BR1193" s="432"/>
      <c r="BS1193" s="432"/>
      <c r="BT1193" s="432"/>
      <c r="BU1193" s="432"/>
      <c r="BV1193" s="432"/>
      <c r="BW1193" s="432"/>
      <c r="BX1193" s="432"/>
      <c r="BY1193" s="432"/>
      <c r="BZ1193" s="432"/>
      <c r="CA1193" s="432"/>
      <c r="CB1193" s="432"/>
      <c r="CC1193" s="432"/>
      <c r="CD1193" s="432"/>
      <c r="CE1193" s="432"/>
      <c r="CF1193" s="432"/>
      <c r="CG1193" s="432"/>
      <c r="CH1193" s="432"/>
      <c r="CI1193" s="432"/>
      <c r="CJ1193" s="432"/>
      <c r="CK1193" s="432"/>
      <c r="CL1193" s="432"/>
      <c r="CM1193" s="432"/>
      <c r="CN1193" s="432"/>
      <c r="CO1193" s="432"/>
      <c r="CP1193" s="432"/>
      <c r="CQ1193" s="432"/>
      <c r="CR1193" s="432"/>
      <c r="CS1193" s="432"/>
      <c r="CT1193" s="432"/>
      <c r="CU1193" s="432"/>
      <c r="CV1193" s="432"/>
      <c r="CW1193" s="432"/>
      <c r="CX1193" s="432"/>
      <c r="CY1193" s="432"/>
      <c r="CZ1193" s="432"/>
      <c r="DA1193" s="432"/>
      <c r="DB1193" s="432"/>
      <c r="DC1193" s="432"/>
      <c r="DD1193" s="432"/>
      <c r="DE1193" s="432"/>
      <c r="DF1193" s="432"/>
      <c r="DG1193" s="432"/>
      <c r="DH1193" s="432"/>
      <c r="DI1193" s="432"/>
      <c r="DJ1193" s="432"/>
      <c r="DK1193" s="432"/>
      <c r="DL1193" s="432"/>
      <c r="DM1193" s="432"/>
      <c r="DN1193" s="432"/>
      <c r="DO1193" s="432"/>
      <c r="DP1193" s="432"/>
      <c r="DQ1193" s="432"/>
      <c r="DR1193" s="432"/>
      <c r="DS1193" s="432"/>
      <c r="DT1193" s="432"/>
      <c r="DU1193" s="432"/>
      <c r="DV1193" s="432"/>
      <c r="DW1193" s="432"/>
      <c r="DX1193" s="432"/>
      <c r="DY1193" s="432"/>
      <c r="DZ1193" s="432"/>
      <c r="EA1193" s="432"/>
      <c r="EB1193" s="432"/>
      <c r="EC1193" s="432"/>
      <c r="ED1193" s="432"/>
      <c r="EE1193" s="432"/>
      <c r="EF1193" s="432"/>
      <c r="EG1193" s="432"/>
      <c r="EH1193" s="432"/>
      <c r="EI1193" s="432"/>
      <c r="EJ1193" s="432"/>
      <c r="EK1193" s="432"/>
      <c r="EL1193" s="432"/>
      <c r="EM1193" s="432"/>
      <c r="EN1193" s="432"/>
      <c r="EO1193" s="432"/>
      <c r="EP1193" s="432"/>
      <c r="EQ1193" s="432"/>
      <c r="ER1193" s="432"/>
      <c r="ES1193" s="432"/>
      <c r="ET1193" s="432"/>
      <c r="EU1193" s="432"/>
      <c r="EV1193" s="432"/>
      <c r="EW1193" s="432"/>
      <c r="EX1193" s="432"/>
      <c r="EY1193" s="432"/>
      <c r="EZ1193" s="432"/>
      <c r="FA1193" s="432"/>
      <c r="FB1193" s="432"/>
      <c r="FC1193" s="432"/>
      <c r="FD1193" s="432"/>
      <c r="FE1193" s="432"/>
      <c r="FF1193" s="432"/>
      <c r="FG1193" s="432"/>
      <c r="FH1193" s="432"/>
      <c r="FI1193" s="432"/>
      <c r="FJ1193" s="432"/>
      <c r="FK1193" s="432"/>
      <c r="FL1193" s="432"/>
      <c r="FM1193" s="432"/>
      <c r="FN1193" s="432"/>
      <c r="FO1193" s="432"/>
      <c r="FP1193" s="432"/>
      <c r="FQ1193" s="432"/>
      <c r="FR1193" s="432"/>
      <c r="FS1193" s="432"/>
      <c r="FT1193" s="432"/>
      <c r="FU1193" s="432"/>
      <c r="FV1193" s="432"/>
      <c r="FW1193" s="432"/>
      <c r="FX1193" s="432"/>
      <c r="FY1193" s="432"/>
      <c r="FZ1193" s="432"/>
      <c r="GA1193" s="432"/>
      <c r="GB1193" s="432"/>
      <c r="GC1193" s="432"/>
      <c r="GD1193" s="432"/>
      <c r="GE1193" s="432"/>
      <c r="GF1193" s="432"/>
      <c r="GG1193" s="432"/>
      <c r="GH1193" s="432"/>
      <c r="GI1193" s="432"/>
      <c r="GJ1193" s="432"/>
      <c r="GK1193" s="432"/>
      <c r="GL1193" s="432"/>
      <c r="GM1193" s="432"/>
      <c r="GN1193" s="432"/>
      <c r="GO1193" s="432"/>
      <c r="GP1193" s="432"/>
      <c r="GQ1193" s="432"/>
      <c r="GR1193" s="432"/>
      <c r="GS1193" s="432"/>
      <c r="GT1193" s="432"/>
      <c r="GU1193" s="432"/>
      <c r="GV1193" s="432"/>
      <c r="GW1193" s="432"/>
      <c r="GX1193" s="432"/>
    </row>
    <row r="1194" spans="12:206" s="4" customFormat="1">
      <c r="L1194" s="37"/>
      <c r="Q1194" s="432"/>
      <c r="R1194" s="432"/>
      <c r="S1194" s="432"/>
      <c r="T1194" s="432"/>
      <c r="U1194" s="432"/>
      <c r="V1194" s="432"/>
      <c r="W1194" s="432"/>
      <c r="X1194" s="432"/>
      <c r="Y1194" s="432"/>
      <c r="Z1194" s="432"/>
      <c r="AA1194" s="432"/>
      <c r="AB1194" s="432"/>
      <c r="AC1194" s="432"/>
      <c r="AD1194" s="432"/>
      <c r="AE1194" s="432"/>
      <c r="AF1194" s="432"/>
      <c r="AG1194" s="432"/>
      <c r="AH1194" s="432"/>
      <c r="AI1194" s="432"/>
      <c r="AJ1194" s="432"/>
      <c r="AK1194" s="432"/>
      <c r="AL1194" s="432"/>
      <c r="AM1194" s="432"/>
      <c r="AN1194" s="432"/>
      <c r="AO1194" s="432"/>
      <c r="AP1194" s="432"/>
      <c r="AQ1194" s="432"/>
      <c r="AR1194" s="432"/>
      <c r="AS1194" s="432"/>
      <c r="AT1194" s="432"/>
      <c r="AU1194" s="432"/>
      <c r="AV1194" s="432"/>
      <c r="AW1194" s="432"/>
      <c r="AX1194" s="432"/>
      <c r="AY1194" s="432"/>
      <c r="AZ1194" s="432"/>
      <c r="BA1194" s="432"/>
      <c r="BB1194" s="432"/>
      <c r="BC1194" s="432"/>
      <c r="BD1194" s="432"/>
      <c r="BE1194" s="432"/>
      <c r="BF1194" s="432"/>
      <c r="BG1194" s="432"/>
      <c r="BH1194" s="432"/>
      <c r="BI1194" s="432"/>
      <c r="BJ1194" s="432"/>
      <c r="BK1194" s="432"/>
      <c r="BL1194" s="432"/>
      <c r="BM1194" s="432"/>
      <c r="BN1194" s="432"/>
      <c r="BO1194" s="432"/>
      <c r="BP1194" s="432"/>
      <c r="BQ1194" s="432"/>
      <c r="BR1194" s="432"/>
      <c r="BS1194" s="432"/>
      <c r="BT1194" s="432"/>
      <c r="BU1194" s="432"/>
      <c r="BV1194" s="432"/>
      <c r="BW1194" s="432"/>
      <c r="BX1194" s="432"/>
      <c r="BY1194" s="432"/>
      <c r="BZ1194" s="432"/>
      <c r="CA1194" s="432"/>
      <c r="CB1194" s="432"/>
      <c r="CC1194" s="432"/>
      <c r="CD1194" s="432"/>
      <c r="CE1194" s="432"/>
      <c r="CF1194" s="432"/>
      <c r="CG1194" s="432"/>
      <c r="CH1194" s="432"/>
      <c r="CI1194" s="432"/>
      <c r="CJ1194" s="432"/>
      <c r="CK1194" s="432"/>
      <c r="CL1194" s="432"/>
      <c r="CM1194" s="432"/>
      <c r="CN1194" s="432"/>
      <c r="CO1194" s="432"/>
      <c r="CP1194" s="432"/>
      <c r="CQ1194" s="432"/>
      <c r="CR1194" s="432"/>
      <c r="CS1194" s="432"/>
      <c r="CT1194" s="432"/>
      <c r="CU1194" s="432"/>
      <c r="CV1194" s="432"/>
      <c r="CW1194" s="432"/>
      <c r="CX1194" s="432"/>
      <c r="CY1194" s="432"/>
      <c r="CZ1194" s="432"/>
      <c r="DA1194" s="432"/>
      <c r="DB1194" s="432"/>
      <c r="DC1194" s="432"/>
      <c r="DD1194" s="432"/>
      <c r="DE1194" s="432"/>
      <c r="DF1194" s="432"/>
      <c r="DG1194" s="432"/>
      <c r="DH1194" s="432"/>
      <c r="DI1194" s="432"/>
      <c r="DJ1194" s="432"/>
      <c r="DK1194" s="432"/>
      <c r="DL1194" s="432"/>
      <c r="DM1194" s="432"/>
      <c r="DN1194" s="432"/>
      <c r="DO1194" s="432"/>
      <c r="DP1194" s="432"/>
      <c r="DQ1194" s="432"/>
      <c r="DR1194" s="432"/>
      <c r="DS1194" s="432"/>
      <c r="DT1194" s="432"/>
      <c r="DU1194" s="432"/>
      <c r="DV1194" s="432"/>
      <c r="DW1194" s="432"/>
      <c r="DX1194" s="432"/>
      <c r="DY1194" s="432"/>
      <c r="DZ1194" s="432"/>
      <c r="EA1194" s="432"/>
      <c r="EB1194" s="432"/>
      <c r="EC1194" s="432"/>
      <c r="ED1194" s="432"/>
      <c r="EE1194" s="432"/>
      <c r="EF1194" s="432"/>
      <c r="EG1194" s="432"/>
      <c r="EH1194" s="432"/>
      <c r="EI1194" s="432"/>
      <c r="EJ1194" s="432"/>
      <c r="EK1194" s="432"/>
      <c r="EL1194" s="432"/>
      <c r="EM1194" s="432"/>
      <c r="EN1194" s="432"/>
      <c r="EO1194" s="432"/>
      <c r="EP1194" s="432"/>
      <c r="EQ1194" s="432"/>
      <c r="ER1194" s="432"/>
      <c r="ES1194" s="432"/>
      <c r="ET1194" s="432"/>
      <c r="EU1194" s="432"/>
      <c r="EV1194" s="432"/>
      <c r="EW1194" s="432"/>
      <c r="EX1194" s="432"/>
      <c r="EY1194" s="432"/>
      <c r="EZ1194" s="432"/>
      <c r="FA1194" s="432"/>
      <c r="FB1194" s="432"/>
      <c r="FC1194" s="432"/>
      <c r="FD1194" s="432"/>
      <c r="FE1194" s="432"/>
      <c r="FF1194" s="432"/>
      <c r="FG1194" s="432"/>
      <c r="FH1194" s="432"/>
      <c r="FI1194" s="432"/>
      <c r="FJ1194" s="432"/>
      <c r="FK1194" s="432"/>
      <c r="FL1194" s="432"/>
      <c r="FM1194" s="432"/>
      <c r="FN1194" s="432"/>
      <c r="FO1194" s="432"/>
      <c r="FP1194" s="432"/>
      <c r="FQ1194" s="432"/>
      <c r="FR1194" s="432"/>
      <c r="FS1194" s="432"/>
      <c r="FT1194" s="432"/>
      <c r="FU1194" s="432"/>
      <c r="FV1194" s="432"/>
      <c r="FW1194" s="432"/>
      <c r="FX1194" s="432"/>
      <c r="FY1194" s="432"/>
      <c r="FZ1194" s="432"/>
      <c r="GA1194" s="432"/>
      <c r="GB1194" s="432"/>
      <c r="GC1194" s="432"/>
      <c r="GD1194" s="432"/>
      <c r="GE1194" s="432"/>
      <c r="GF1194" s="432"/>
      <c r="GG1194" s="432"/>
      <c r="GH1194" s="432"/>
      <c r="GI1194" s="432"/>
      <c r="GJ1194" s="432"/>
      <c r="GK1194" s="432"/>
      <c r="GL1194" s="432"/>
      <c r="GM1194" s="432"/>
      <c r="GN1194" s="432"/>
      <c r="GO1194" s="432"/>
      <c r="GP1194" s="432"/>
      <c r="GQ1194" s="432"/>
      <c r="GR1194" s="432"/>
      <c r="GS1194" s="432"/>
      <c r="GT1194" s="432"/>
      <c r="GU1194" s="432"/>
      <c r="GV1194" s="432"/>
      <c r="GW1194" s="432"/>
      <c r="GX1194" s="432"/>
    </row>
    <row r="1196" spans="12:206" s="4" customFormat="1">
      <c r="L1196" s="37"/>
      <c r="Q1196" s="432"/>
      <c r="R1196" s="432"/>
      <c r="S1196" s="432"/>
      <c r="T1196" s="432"/>
      <c r="U1196" s="432"/>
      <c r="V1196" s="432"/>
      <c r="W1196" s="432"/>
      <c r="X1196" s="432"/>
      <c r="Y1196" s="432"/>
      <c r="Z1196" s="432"/>
      <c r="AA1196" s="432"/>
      <c r="AB1196" s="432"/>
      <c r="AC1196" s="432"/>
      <c r="AD1196" s="432"/>
      <c r="AE1196" s="432"/>
      <c r="AF1196" s="432"/>
      <c r="AG1196" s="432"/>
      <c r="AH1196" s="432"/>
      <c r="AI1196" s="432"/>
      <c r="AJ1196" s="432"/>
      <c r="AK1196" s="432"/>
      <c r="AL1196" s="432"/>
      <c r="AM1196" s="432"/>
      <c r="AN1196" s="432"/>
      <c r="AO1196" s="432"/>
      <c r="AP1196" s="432"/>
      <c r="AQ1196" s="432"/>
      <c r="AR1196" s="432"/>
      <c r="AS1196" s="432"/>
      <c r="AT1196" s="432"/>
      <c r="AU1196" s="432"/>
      <c r="AV1196" s="432"/>
      <c r="AW1196" s="432"/>
      <c r="AX1196" s="432"/>
      <c r="AY1196" s="432"/>
      <c r="AZ1196" s="432"/>
      <c r="BA1196" s="432"/>
      <c r="BB1196" s="432"/>
      <c r="BC1196" s="432"/>
      <c r="BD1196" s="432"/>
      <c r="BE1196" s="432"/>
      <c r="BF1196" s="432"/>
      <c r="BG1196" s="432"/>
      <c r="BH1196" s="432"/>
      <c r="BI1196" s="432"/>
      <c r="BJ1196" s="432"/>
      <c r="BK1196" s="432"/>
      <c r="BL1196" s="432"/>
      <c r="BM1196" s="432"/>
      <c r="BN1196" s="432"/>
      <c r="BO1196" s="432"/>
      <c r="BP1196" s="432"/>
      <c r="BQ1196" s="432"/>
      <c r="BR1196" s="432"/>
      <c r="BS1196" s="432"/>
      <c r="BT1196" s="432"/>
      <c r="BU1196" s="432"/>
      <c r="BV1196" s="432"/>
      <c r="BW1196" s="432"/>
      <c r="BX1196" s="432"/>
      <c r="BY1196" s="432"/>
      <c r="BZ1196" s="432"/>
      <c r="CA1196" s="432"/>
      <c r="CB1196" s="432"/>
      <c r="CC1196" s="432"/>
      <c r="CD1196" s="432"/>
      <c r="CE1196" s="432"/>
      <c r="CF1196" s="432"/>
      <c r="CG1196" s="432"/>
      <c r="CH1196" s="432"/>
      <c r="CI1196" s="432"/>
      <c r="CJ1196" s="432"/>
      <c r="CK1196" s="432"/>
      <c r="CL1196" s="432"/>
      <c r="CM1196" s="432"/>
      <c r="CN1196" s="432"/>
      <c r="CO1196" s="432"/>
      <c r="CP1196" s="432"/>
      <c r="CQ1196" s="432"/>
      <c r="CR1196" s="432"/>
      <c r="CS1196" s="432"/>
      <c r="CT1196" s="432"/>
      <c r="CU1196" s="432"/>
      <c r="CV1196" s="432"/>
      <c r="CW1196" s="432"/>
      <c r="CX1196" s="432"/>
      <c r="CY1196" s="432"/>
      <c r="CZ1196" s="432"/>
      <c r="DA1196" s="432"/>
      <c r="DB1196" s="432"/>
      <c r="DC1196" s="432"/>
      <c r="DD1196" s="432"/>
      <c r="DE1196" s="432"/>
      <c r="DF1196" s="432"/>
      <c r="DG1196" s="432"/>
      <c r="DH1196" s="432"/>
      <c r="DI1196" s="432"/>
      <c r="DJ1196" s="432"/>
      <c r="DK1196" s="432"/>
      <c r="DL1196" s="432"/>
      <c r="DM1196" s="432"/>
      <c r="DN1196" s="432"/>
      <c r="DO1196" s="432"/>
      <c r="DP1196" s="432"/>
      <c r="DQ1196" s="432"/>
      <c r="DR1196" s="432"/>
      <c r="DS1196" s="432"/>
      <c r="DT1196" s="432"/>
      <c r="DU1196" s="432"/>
      <c r="DV1196" s="432"/>
      <c r="DW1196" s="432"/>
      <c r="DX1196" s="432"/>
      <c r="DY1196" s="432"/>
      <c r="DZ1196" s="432"/>
      <c r="EA1196" s="432"/>
      <c r="EB1196" s="432"/>
      <c r="EC1196" s="432"/>
      <c r="ED1196" s="432"/>
      <c r="EE1196" s="432"/>
      <c r="EF1196" s="432"/>
      <c r="EG1196" s="432"/>
      <c r="EH1196" s="432"/>
      <c r="EI1196" s="432"/>
      <c r="EJ1196" s="432"/>
      <c r="EK1196" s="432"/>
      <c r="EL1196" s="432"/>
      <c r="EM1196" s="432"/>
      <c r="EN1196" s="432"/>
      <c r="EO1196" s="432"/>
      <c r="EP1196" s="432"/>
      <c r="EQ1196" s="432"/>
      <c r="ER1196" s="432"/>
      <c r="ES1196" s="432"/>
      <c r="ET1196" s="432"/>
      <c r="EU1196" s="432"/>
      <c r="EV1196" s="432"/>
      <c r="EW1196" s="432"/>
      <c r="EX1196" s="432"/>
      <c r="EY1196" s="432"/>
      <c r="EZ1196" s="432"/>
      <c r="FA1196" s="432"/>
      <c r="FB1196" s="432"/>
      <c r="FC1196" s="432"/>
      <c r="FD1196" s="432"/>
      <c r="FE1196" s="432"/>
      <c r="FF1196" s="432"/>
      <c r="FG1196" s="432"/>
      <c r="FH1196" s="432"/>
      <c r="FI1196" s="432"/>
      <c r="FJ1196" s="432"/>
      <c r="FK1196" s="432"/>
      <c r="FL1196" s="432"/>
      <c r="FM1196" s="432"/>
      <c r="FN1196" s="432"/>
      <c r="FO1196" s="432"/>
      <c r="FP1196" s="432"/>
      <c r="FQ1196" s="432"/>
      <c r="FR1196" s="432"/>
      <c r="FS1196" s="432"/>
      <c r="FT1196" s="432"/>
      <c r="FU1196" s="432"/>
      <c r="FV1196" s="432"/>
      <c r="FW1196" s="432"/>
      <c r="FX1196" s="432"/>
      <c r="FY1196" s="432"/>
      <c r="FZ1196" s="432"/>
      <c r="GA1196" s="432"/>
      <c r="GB1196" s="432"/>
      <c r="GC1196" s="432"/>
      <c r="GD1196" s="432"/>
      <c r="GE1196" s="432"/>
      <c r="GF1196" s="432"/>
      <c r="GG1196" s="432"/>
      <c r="GH1196" s="432"/>
      <c r="GI1196" s="432"/>
      <c r="GJ1196" s="432"/>
      <c r="GK1196" s="432"/>
      <c r="GL1196" s="432"/>
      <c r="GM1196" s="432"/>
      <c r="GN1196" s="432"/>
      <c r="GO1196" s="432"/>
      <c r="GP1196" s="432"/>
      <c r="GQ1196" s="432"/>
      <c r="GR1196" s="432"/>
      <c r="GS1196" s="432"/>
      <c r="GT1196" s="432"/>
      <c r="GU1196" s="432"/>
      <c r="GV1196" s="432"/>
      <c r="GW1196" s="432"/>
      <c r="GX1196" s="432"/>
    </row>
    <row r="1198" spans="12:206" s="4" customFormat="1">
      <c r="L1198" s="37"/>
      <c r="Q1198" s="432"/>
      <c r="R1198" s="432"/>
      <c r="S1198" s="432"/>
      <c r="T1198" s="432"/>
      <c r="U1198" s="432"/>
      <c r="V1198" s="432"/>
      <c r="W1198" s="432"/>
      <c r="X1198" s="432"/>
      <c r="Y1198" s="432"/>
      <c r="Z1198" s="432"/>
      <c r="AA1198" s="432"/>
      <c r="AB1198" s="432"/>
      <c r="AC1198" s="432"/>
      <c r="AD1198" s="432"/>
      <c r="AE1198" s="432"/>
      <c r="AF1198" s="432"/>
      <c r="AG1198" s="432"/>
      <c r="AH1198" s="432"/>
      <c r="AI1198" s="432"/>
      <c r="AJ1198" s="432"/>
      <c r="AK1198" s="432"/>
      <c r="AL1198" s="432"/>
      <c r="AM1198" s="432"/>
      <c r="AN1198" s="432"/>
      <c r="AO1198" s="432"/>
      <c r="AP1198" s="432"/>
      <c r="AQ1198" s="432"/>
      <c r="AR1198" s="432"/>
      <c r="AS1198" s="432"/>
      <c r="AT1198" s="432"/>
      <c r="AU1198" s="432"/>
      <c r="AV1198" s="432"/>
      <c r="AW1198" s="432"/>
      <c r="AX1198" s="432"/>
      <c r="AY1198" s="432"/>
      <c r="AZ1198" s="432"/>
      <c r="BA1198" s="432"/>
      <c r="BB1198" s="432"/>
      <c r="BC1198" s="432"/>
      <c r="BD1198" s="432"/>
      <c r="BE1198" s="432"/>
      <c r="BF1198" s="432"/>
      <c r="BG1198" s="432"/>
      <c r="BH1198" s="432"/>
      <c r="BI1198" s="432"/>
      <c r="BJ1198" s="432"/>
      <c r="BK1198" s="432"/>
      <c r="BL1198" s="432"/>
      <c r="BM1198" s="432"/>
      <c r="BN1198" s="432"/>
      <c r="BO1198" s="432"/>
      <c r="BP1198" s="432"/>
      <c r="BQ1198" s="432"/>
      <c r="BR1198" s="432"/>
      <c r="BS1198" s="432"/>
      <c r="BT1198" s="432"/>
      <c r="BU1198" s="432"/>
      <c r="BV1198" s="432"/>
      <c r="BW1198" s="432"/>
      <c r="BX1198" s="432"/>
      <c r="BY1198" s="432"/>
      <c r="BZ1198" s="432"/>
      <c r="CA1198" s="432"/>
      <c r="CB1198" s="432"/>
      <c r="CC1198" s="432"/>
      <c r="CD1198" s="432"/>
      <c r="CE1198" s="432"/>
      <c r="CF1198" s="432"/>
      <c r="CG1198" s="432"/>
      <c r="CH1198" s="432"/>
      <c r="CI1198" s="432"/>
      <c r="CJ1198" s="432"/>
      <c r="CK1198" s="432"/>
      <c r="CL1198" s="432"/>
      <c r="CM1198" s="432"/>
      <c r="CN1198" s="432"/>
      <c r="CO1198" s="432"/>
      <c r="CP1198" s="432"/>
      <c r="CQ1198" s="432"/>
      <c r="CR1198" s="432"/>
      <c r="CS1198" s="432"/>
      <c r="CT1198" s="432"/>
      <c r="CU1198" s="432"/>
      <c r="CV1198" s="432"/>
      <c r="CW1198" s="432"/>
      <c r="CX1198" s="432"/>
      <c r="CY1198" s="432"/>
      <c r="CZ1198" s="432"/>
      <c r="DA1198" s="432"/>
      <c r="DB1198" s="432"/>
      <c r="DC1198" s="432"/>
      <c r="DD1198" s="432"/>
      <c r="DE1198" s="432"/>
      <c r="DF1198" s="432"/>
      <c r="DG1198" s="432"/>
      <c r="DH1198" s="432"/>
      <c r="DI1198" s="432"/>
      <c r="DJ1198" s="432"/>
      <c r="DK1198" s="432"/>
      <c r="DL1198" s="432"/>
      <c r="DM1198" s="432"/>
      <c r="DN1198" s="432"/>
      <c r="DO1198" s="432"/>
      <c r="DP1198" s="432"/>
      <c r="DQ1198" s="432"/>
      <c r="DR1198" s="432"/>
      <c r="DS1198" s="432"/>
      <c r="DT1198" s="432"/>
      <c r="DU1198" s="432"/>
      <c r="DV1198" s="432"/>
      <c r="DW1198" s="432"/>
      <c r="DX1198" s="432"/>
      <c r="DY1198" s="432"/>
      <c r="DZ1198" s="432"/>
      <c r="EA1198" s="432"/>
      <c r="EB1198" s="432"/>
      <c r="EC1198" s="432"/>
      <c r="ED1198" s="432"/>
      <c r="EE1198" s="432"/>
      <c r="EF1198" s="432"/>
      <c r="EG1198" s="432"/>
      <c r="EH1198" s="432"/>
      <c r="EI1198" s="432"/>
      <c r="EJ1198" s="432"/>
      <c r="EK1198" s="432"/>
      <c r="EL1198" s="432"/>
      <c r="EM1198" s="432"/>
      <c r="EN1198" s="432"/>
      <c r="EO1198" s="432"/>
      <c r="EP1198" s="432"/>
      <c r="EQ1198" s="432"/>
      <c r="ER1198" s="432"/>
      <c r="ES1198" s="432"/>
      <c r="ET1198" s="432"/>
      <c r="EU1198" s="432"/>
      <c r="EV1198" s="432"/>
      <c r="EW1198" s="432"/>
      <c r="EX1198" s="432"/>
      <c r="EY1198" s="432"/>
      <c r="EZ1198" s="432"/>
      <c r="FA1198" s="432"/>
      <c r="FB1198" s="432"/>
      <c r="FC1198" s="432"/>
      <c r="FD1198" s="432"/>
      <c r="FE1198" s="432"/>
      <c r="FF1198" s="432"/>
      <c r="FG1198" s="432"/>
      <c r="FH1198" s="432"/>
      <c r="FI1198" s="432"/>
      <c r="FJ1198" s="432"/>
      <c r="FK1198" s="432"/>
      <c r="FL1198" s="432"/>
      <c r="FM1198" s="432"/>
      <c r="FN1198" s="432"/>
      <c r="FO1198" s="432"/>
      <c r="FP1198" s="432"/>
      <c r="FQ1198" s="432"/>
      <c r="FR1198" s="432"/>
      <c r="FS1198" s="432"/>
      <c r="FT1198" s="432"/>
      <c r="FU1198" s="432"/>
      <c r="FV1198" s="432"/>
      <c r="FW1198" s="432"/>
      <c r="FX1198" s="432"/>
      <c r="FY1198" s="432"/>
      <c r="FZ1198" s="432"/>
      <c r="GA1198" s="432"/>
      <c r="GB1198" s="432"/>
      <c r="GC1198" s="432"/>
      <c r="GD1198" s="432"/>
      <c r="GE1198" s="432"/>
      <c r="GF1198" s="432"/>
      <c r="GG1198" s="432"/>
      <c r="GH1198" s="432"/>
      <c r="GI1198" s="432"/>
      <c r="GJ1198" s="432"/>
      <c r="GK1198" s="432"/>
      <c r="GL1198" s="432"/>
      <c r="GM1198" s="432"/>
      <c r="GN1198" s="432"/>
      <c r="GO1198" s="432"/>
      <c r="GP1198" s="432"/>
      <c r="GQ1198" s="432"/>
      <c r="GR1198" s="432"/>
      <c r="GS1198" s="432"/>
      <c r="GT1198" s="432"/>
      <c r="GU1198" s="432"/>
      <c r="GV1198" s="432"/>
      <c r="GW1198" s="432"/>
      <c r="GX1198" s="432"/>
    </row>
    <row r="1200" spans="12:206" s="4" customFormat="1">
      <c r="L1200" s="37"/>
      <c r="Q1200" s="432"/>
      <c r="R1200" s="432"/>
      <c r="S1200" s="432"/>
      <c r="T1200" s="432"/>
      <c r="U1200" s="432"/>
      <c r="V1200" s="432"/>
      <c r="W1200" s="432"/>
      <c r="X1200" s="432"/>
      <c r="Y1200" s="432"/>
      <c r="Z1200" s="432"/>
      <c r="AA1200" s="432"/>
      <c r="AB1200" s="432"/>
      <c r="AC1200" s="432"/>
      <c r="AD1200" s="432"/>
      <c r="AE1200" s="432"/>
      <c r="AF1200" s="432"/>
      <c r="AG1200" s="432"/>
      <c r="AH1200" s="432"/>
      <c r="AI1200" s="432"/>
      <c r="AJ1200" s="432"/>
      <c r="AK1200" s="432"/>
      <c r="AL1200" s="432"/>
      <c r="AM1200" s="432"/>
      <c r="AN1200" s="432"/>
      <c r="AO1200" s="432"/>
      <c r="AP1200" s="432"/>
      <c r="AQ1200" s="432"/>
      <c r="AR1200" s="432"/>
      <c r="AS1200" s="432"/>
      <c r="AT1200" s="432"/>
      <c r="AU1200" s="432"/>
      <c r="AV1200" s="432"/>
      <c r="AW1200" s="432"/>
      <c r="AX1200" s="432"/>
      <c r="AY1200" s="432"/>
      <c r="AZ1200" s="432"/>
      <c r="BA1200" s="432"/>
      <c r="BB1200" s="432"/>
      <c r="BC1200" s="432"/>
      <c r="BD1200" s="432"/>
      <c r="BE1200" s="432"/>
      <c r="BF1200" s="432"/>
      <c r="BG1200" s="432"/>
      <c r="BH1200" s="432"/>
      <c r="BI1200" s="432"/>
      <c r="BJ1200" s="432"/>
      <c r="BK1200" s="432"/>
      <c r="BL1200" s="432"/>
      <c r="BM1200" s="432"/>
      <c r="BN1200" s="432"/>
      <c r="BO1200" s="432"/>
      <c r="BP1200" s="432"/>
      <c r="BQ1200" s="432"/>
      <c r="BR1200" s="432"/>
      <c r="BS1200" s="432"/>
      <c r="BT1200" s="432"/>
      <c r="BU1200" s="432"/>
      <c r="BV1200" s="432"/>
      <c r="BW1200" s="432"/>
      <c r="BX1200" s="432"/>
      <c r="BY1200" s="432"/>
      <c r="BZ1200" s="432"/>
      <c r="CA1200" s="432"/>
      <c r="CB1200" s="432"/>
      <c r="CC1200" s="432"/>
      <c r="CD1200" s="432"/>
      <c r="CE1200" s="432"/>
      <c r="CF1200" s="432"/>
      <c r="CG1200" s="432"/>
      <c r="CH1200" s="432"/>
      <c r="CI1200" s="432"/>
      <c r="CJ1200" s="432"/>
      <c r="CK1200" s="432"/>
      <c r="CL1200" s="432"/>
      <c r="CM1200" s="432"/>
      <c r="CN1200" s="432"/>
      <c r="CO1200" s="432"/>
      <c r="CP1200" s="432"/>
      <c r="CQ1200" s="432"/>
      <c r="CR1200" s="432"/>
      <c r="CS1200" s="432"/>
      <c r="CT1200" s="432"/>
      <c r="CU1200" s="432"/>
      <c r="CV1200" s="432"/>
      <c r="CW1200" s="432"/>
      <c r="CX1200" s="432"/>
      <c r="CY1200" s="432"/>
      <c r="CZ1200" s="432"/>
      <c r="DA1200" s="432"/>
      <c r="DB1200" s="432"/>
      <c r="DC1200" s="432"/>
      <c r="DD1200" s="432"/>
      <c r="DE1200" s="432"/>
      <c r="DF1200" s="432"/>
      <c r="DG1200" s="432"/>
      <c r="DH1200" s="432"/>
      <c r="DI1200" s="432"/>
      <c r="DJ1200" s="432"/>
      <c r="DK1200" s="432"/>
      <c r="DL1200" s="432"/>
      <c r="DM1200" s="432"/>
      <c r="DN1200" s="432"/>
      <c r="DO1200" s="432"/>
      <c r="DP1200" s="432"/>
      <c r="DQ1200" s="432"/>
      <c r="DR1200" s="432"/>
      <c r="DS1200" s="432"/>
      <c r="DT1200" s="432"/>
      <c r="DU1200" s="432"/>
      <c r="DV1200" s="432"/>
      <c r="DW1200" s="432"/>
      <c r="DX1200" s="432"/>
      <c r="DY1200" s="432"/>
      <c r="DZ1200" s="432"/>
      <c r="EA1200" s="432"/>
      <c r="EB1200" s="432"/>
      <c r="EC1200" s="432"/>
      <c r="ED1200" s="432"/>
      <c r="EE1200" s="432"/>
      <c r="EF1200" s="432"/>
      <c r="EG1200" s="432"/>
      <c r="EH1200" s="432"/>
      <c r="EI1200" s="432"/>
      <c r="EJ1200" s="432"/>
      <c r="EK1200" s="432"/>
      <c r="EL1200" s="432"/>
      <c r="EM1200" s="432"/>
      <c r="EN1200" s="432"/>
      <c r="EO1200" s="432"/>
      <c r="EP1200" s="432"/>
      <c r="EQ1200" s="432"/>
      <c r="ER1200" s="432"/>
      <c r="ES1200" s="432"/>
      <c r="ET1200" s="432"/>
      <c r="EU1200" s="432"/>
      <c r="EV1200" s="432"/>
      <c r="EW1200" s="432"/>
      <c r="EX1200" s="432"/>
      <c r="EY1200" s="432"/>
      <c r="EZ1200" s="432"/>
      <c r="FA1200" s="432"/>
      <c r="FB1200" s="432"/>
      <c r="FC1200" s="432"/>
      <c r="FD1200" s="432"/>
      <c r="FE1200" s="432"/>
      <c r="FF1200" s="432"/>
      <c r="FG1200" s="432"/>
      <c r="FH1200" s="432"/>
      <c r="FI1200" s="432"/>
      <c r="FJ1200" s="432"/>
      <c r="FK1200" s="432"/>
      <c r="FL1200" s="432"/>
      <c r="FM1200" s="432"/>
      <c r="FN1200" s="432"/>
      <c r="FO1200" s="432"/>
      <c r="FP1200" s="432"/>
      <c r="FQ1200" s="432"/>
      <c r="FR1200" s="432"/>
      <c r="FS1200" s="432"/>
      <c r="FT1200" s="432"/>
      <c r="FU1200" s="432"/>
      <c r="FV1200" s="432"/>
      <c r="FW1200" s="432"/>
      <c r="FX1200" s="432"/>
      <c r="FY1200" s="432"/>
      <c r="FZ1200" s="432"/>
      <c r="GA1200" s="432"/>
      <c r="GB1200" s="432"/>
      <c r="GC1200" s="432"/>
      <c r="GD1200" s="432"/>
      <c r="GE1200" s="432"/>
      <c r="GF1200" s="432"/>
      <c r="GG1200" s="432"/>
      <c r="GH1200" s="432"/>
      <c r="GI1200" s="432"/>
      <c r="GJ1200" s="432"/>
      <c r="GK1200" s="432"/>
      <c r="GL1200" s="432"/>
      <c r="GM1200" s="432"/>
      <c r="GN1200" s="432"/>
      <c r="GO1200" s="432"/>
      <c r="GP1200" s="432"/>
      <c r="GQ1200" s="432"/>
      <c r="GR1200" s="432"/>
      <c r="GS1200" s="432"/>
      <c r="GT1200" s="432"/>
      <c r="GU1200" s="432"/>
      <c r="GV1200" s="432"/>
      <c r="GW1200" s="432"/>
      <c r="GX1200" s="432"/>
    </row>
    <row r="1202" spans="12:206" s="4" customFormat="1">
      <c r="L1202" s="37"/>
      <c r="Q1202" s="432"/>
      <c r="R1202" s="432"/>
      <c r="S1202" s="432"/>
      <c r="T1202" s="432"/>
      <c r="U1202" s="432"/>
      <c r="V1202" s="432"/>
      <c r="W1202" s="432"/>
      <c r="X1202" s="432"/>
      <c r="Y1202" s="432"/>
      <c r="Z1202" s="432"/>
      <c r="AA1202" s="432"/>
      <c r="AB1202" s="432"/>
      <c r="AC1202" s="432"/>
      <c r="AD1202" s="432"/>
      <c r="AE1202" s="432"/>
      <c r="AF1202" s="432"/>
      <c r="AG1202" s="432"/>
      <c r="AH1202" s="432"/>
      <c r="AI1202" s="432"/>
      <c r="AJ1202" s="432"/>
      <c r="AK1202" s="432"/>
      <c r="AL1202" s="432"/>
      <c r="AM1202" s="432"/>
      <c r="AN1202" s="432"/>
      <c r="AO1202" s="432"/>
      <c r="AP1202" s="432"/>
      <c r="AQ1202" s="432"/>
      <c r="AR1202" s="432"/>
      <c r="AS1202" s="432"/>
      <c r="AT1202" s="432"/>
      <c r="AU1202" s="432"/>
      <c r="AV1202" s="432"/>
      <c r="AW1202" s="432"/>
      <c r="AX1202" s="432"/>
      <c r="AY1202" s="432"/>
      <c r="AZ1202" s="432"/>
      <c r="BA1202" s="432"/>
      <c r="BB1202" s="432"/>
      <c r="BC1202" s="432"/>
      <c r="BD1202" s="432"/>
      <c r="BE1202" s="432"/>
      <c r="BF1202" s="432"/>
      <c r="BG1202" s="432"/>
      <c r="BH1202" s="432"/>
      <c r="BI1202" s="432"/>
      <c r="BJ1202" s="432"/>
      <c r="BK1202" s="432"/>
      <c r="BL1202" s="432"/>
      <c r="BM1202" s="432"/>
      <c r="BN1202" s="432"/>
      <c r="BO1202" s="432"/>
      <c r="BP1202" s="432"/>
      <c r="BQ1202" s="432"/>
      <c r="BR1202" s="432"/>
      <c r="BS1202" s="432"/>
      <c r="BT1202" s="432"/>
      <c r="BU1202" s="432"/>
      <c r="BV1202" s="432"/>
      <c r="BW1202" s="432"/>
      <c r="BX1202" s="432"/>
      <c r="BY1202" s="432"/>
      <c r="BZ1202" s="432"/>
      <c r="CA1202" s="432"/>
      <c r="CB1202" s="432"/>
      <c r="CC1202" s="432"/>
      <c r="CD1202" s="432"/>
      <c r="CE1202" s="432"/>
      <c r="CF1202" s="432"/>
      <c r="CG1202" s="432"/>
      <c r="CH1202" s="432"/>
      <c r="CI1202" s="432"/>
      <c r="CJ1202" s="432"/>
      <c r="CK1202" s="432"/>
      <c r="CL1202" s="432"/>
      <c r="CM1202" s="432"/>
      <c r="CN1202" s="432"/>
      <c r="CO1202" s="432"/>
      <c r="CP1202" s="432"/>
      <c r="CQ1202" s="432"/>
      <c r="CR1202" s="432"/>
      <c r="CS1202" s="432"/>
      <c r="CT1202" s="432"/>
      <c r="CU1202" s="432"/>
      <c r="CV1202" s="432"/>
      <c r="CW1202" s="432"/>
      <c r="CX1202" s="432"/>
      <c r="CY1202" s="432"/>
      <c r="CZ1202" s="432"/>
      <c r="DA1202" s="432"/>
      <c r="DB1202" s="432"/>
      <c r="DC1202" s="432"/>
      <c r="DD1202" s="432"/>
      <c r="DE1202" s="432"/>
      <c r="DF1202" s="432"/>
      <c r="DG1202" s="432"/>
      <c r="DH1202" s="432"/>
      <c r="DI1202" s="432"/>
      <c r="DJ1202" s="432"/>
      <c r="DK1202" s="432"/>
      <c r="DL1202" s="432"/>
      <c r="DM1202" s="432"/>
      <c r="DN1202" s="432"/>
      <c r="DO1202" s="432"/>
      <c r="DP1202" s="432"/>
      <c r="DQ1202" s="432"/>
      <c r="DR1202" s="432"/>
      <c r="DS1202" s="432"/>
      <c r="DT1202" s="432"/>
      <c r="DU1202" s="432"/>
      <c r="DV1202" s="432"/>
      <c r="DW1202" s="432"/>
      <c r="DX1202" s="432"/>
      <c r="DY1202" s="432"/>
      <c r="DZ1202" s="432"/>
      <c r="EA1202" s="432"/>
      <c r="EB1202" s="432"/>
      <c r="EC1202" s="432"/>
      <c r="ED1202" s="432"/>
      <c r="EE1202" s="432"/>
      <c r="EF1202" s="432"/>
      <c r="EG1202" s="432"/>
      <c r="EH1202" s="432"/>
      <c r="EI1202" s="432"/>
      <c r="EJ1202" s="432"/>
      <c r="EK1202" s="432"/>
      <c r="EL1202" s="432"/>
      <c r="EM1202" s="432"/>
      <c r="EN1202" s="432"/>
      <c r="EO1202" s="432"/>
      <c r="EP1202" s="432"/>
      <c r="EQ1202" s="432"/>
      <c r="ER1202" s="432"/>
      <c r="ES1202" s="432"/>
      <c r="ET1202" s="432"/>
      <c r="EU1202" s="432"/>
      <c r="EV1202" s="432"/>
      <c r="EW1202" s="432"/>
      <c r="EX1202" s="432"/>
      <c r="EY1202" s="432"/>
      <c r="EZ1202" s="432"/>
      <c r="FA1202" s="432"/>
      <c r="FB1202" s="432"/>
      <c r="FC1202" s="432"/>
      <c r="FD1202" s="432"/>
      <c r="FE1202" s="432"/>
      <c r="FF1202" s="432"/>
      <c r="FG1202" s="432"/>
      <c r="FH1202" s="432"/>
      <c r="FI1202" s="432"/>
      <c r="FJ1202" s="432"/>
      <c r="FK1202" s="432"/>
      <c r="FL1202" s="432"/>
      <c r="FM1202" s="432"/>
      <c r="FN1202" s="432"/>
      <c r="FO1202" s="432"/>
      <c r="FP1202" s="432"/>
      <c r="FQ1202" s="432"/>
      <c r="FR1202" s="432"/>
      <c r="FS1202" s="432"/>
      <c r="FT1202" s="432"/>
      <c r="FU1202" s="432"/>
      <c r="FV1202" s="432"/>
      <c r="FW1202" s="432"/>
      <c r="FX1202" s="432"/>
      <c r="FY1202" s="432"/>
      <c r="FZ1202" s="432"/>
      <c r="GA1202" s="432"/>
      <c r="GB1202" s="432"/>
      <c r="GC1202" s="432"/>
      <c r="GD1202" s="432"/>
      <c r="GE1202" s="432"/>
      <c r="GF1202" s="432"/>
      <c r="GG1202" s="432"/>
      <c r="GH1202" s="432"/>
      <c r="GI1202" s="432"/>
      <c r="GJ1202" s="432"/>
      <c r="GK1202" s="432"/>
      <c r="GL1202" s="432"/>
      <c r="GM1202" s="432"/>
      <c r="GN1202" s="432"/>
      <c r="GO1202" s="432"/>
      <c r="GP1202" s="432"/>
      <c r="GQ1202" s="432"/>
      <c r="GR1202" s="432"/>
      <c r="GS1202" s="432"/>
      <c r="GT1202" s="432"/>
      <c r="GU1202" s="432"/>
      <c r="GV1202" s="432"/>
      <c r="GW1202" s="432"/>
      <c r="GX1202" s="432"/>
    </row>
    <row r="1204" spans="12:206" s="4" customFormat="1">
      <c r="L1204" s="37"/>
      <c r="Q1204" s="432"/>
      <c r="R1204" s="432"/>
      <c r="S1204" s="432"/>
      <c r="T1204" s="432"/>
      <c r="U1204" s="432"/>
      <c r="V1204" s="432"/>
      <c r="W1204" s="432"/>
      <c r="X1204" s="432"/>
      <c r="Y1204" s="432"/>
      <c r="Z1204" s="432"/>
      <c r="AA1204" s="432"/>
      <c r="AB1204" s="432"/>
      <c r="AC1204" s="432"/>
      <c r="AD1204" s="432"/>
      <c r="AE1204" s="432"/>
      <c r="AF1204" s="432"/>
      <c r="AG1204" s="432"/>
      <c r="AH1204" s="432"/>
      <c r="AI1204" s="432"/>
      <c r="AJ1204" s="432"/>
      <c r="AK1204" s="432"/>
      <c r="AL1204" s="432"/>
      <c r="AM1204" s="432"/>
      <c r="AN1204" s="432"/>
      <c r="AO1204" s="432"/>
      <c r="AP1204" s="432"/>
      <c r="AQ1204" s="432"/>
      <c r="AR1204" s="432"/>
      <c r="AS1204" s="432"/>
      <c r="AT1204" s="432"/>
      <c r="AU1204" s="432"/>
      <c r="AV1204" s="432"/>
      <c r="AW1204" s="432"/>
      <c r="AX1204" s="432"/>
      <c r="AY1204" s="432"/>
      <c r="AZ1204" s="432"/>
      <c r="BA1204" s="432"/>
      <c r="BB1204" s="432"/>
      <c r="BC1204" s="432"/>
      <c r="BD1204" s="432"/>
      <c r="BE1204" s="432"/>
      <c r="BF1204" s="432"/>
      <c r="BG1204" s="432"/>
      <c r="BH1204" s="432"/>
      <c r="BI1204" s="432"/>
      <c r="BJ1204" s="432"/>
      <c r="BK1204" s="432"/>
      <c r="BL1204" s="432"/>
      <c r="BM1204" s="432"/>
      <c r="BN1204" s="432"/>
      <c r="BO1204" s="432"/>
      <c r="BP1204" s="432"/>
      <c r="BQ1204" s="432"/>
      <c r="BR1204" s="432"/>
      <c r="BS1204" s="432"/>
      <c r="BT1204" s="432"/>
      <c r="BU1204" s="432"/>
      <c r="BV1204" s="432"/>
      <c r="BW1204" s="432"/>
      <c r="BX1204" s="432"/>
      <c r="BY1204" s="432"/>
      <c r="BZ1204" s="432"/>
      <c r="CA1204" s="432"/>
      <c r="CB1204" s="432"/>
      <c r="CC1204" s="432"/>
      <c r="CD1204" s="432"/>
      <c r="CE1204" s="432"/>
      <c r="CF1204" s="432"/>
      <c r="CG1204" s="432"/>
      <c r="CH1204" s="432"/>
      <c r="CI1204" s="432"/>
      <c r="CJ1204" s="432"/>
      <c r="CK1204" s="432"/>
      <c r="CL1204" s="432"/>
      <c r="CM1204" s="432"/>
      <c r="CN1204" s="432"/>
      <c r="CO1204" s="432"/>
      <c r="CP1204" s="432"/>
      <c r="CQ1204" s="432"/>
      <c r="CR1204" s="432"/>
      <c r="CS1204" s="432"/>
      <c r="CT1204" s="432"/>
      <c r="CU1204" s="432"/>
      <c r="CV1204" s="432"/>
      <c r="CW1204" s="432"/>
      <c r="CX1204" s="432"/>
      <c r="CY1204" s="432"/>
      <c r="CZ1204" s="432"/>
      <c r="DA1204" s="432"/>
      <c r="DB1204" s="432"/>
      <c r="DC1204" s="432"/>
      <c r="DD1204" s="432"/>
      <c r="DE1204" s="432"/>
      <c r="DF1204" s="432"/>
      <c r="DG1204" s="432"/>
      <c r="DH1204" s="432"/>
      <c r="DI1204" s="432"/>
      <c r="DJ1204" s="432"/>
      <c r="DK1204" s="432"/>
      <c r="DL1204" s="432"/>
      <c r="DM1204" s="432"/>
      <c r="DN1204" s="432"/>
      <c r="DO1204" s="432"/>
      <c r="DP1204" s="432"/>
      <c r="DQ1204" s="432"/>
      <c r="DR1204" s="432"/>
      <c r="DS1204" s="432"/>
      <c r="DT1204" s="432"/>
      <c r="DU1204" s="432"/>
      <c r="DV1204" s="432"/>
      <c r="DW1204" s="432"/>
      <c r="DX1204" s="432"/>
      <c r="DY1204" s="432"/>
      <c r="DZ1204" s="432"/>
      <c r="EA1204" s="432"/>
      <c r="EB1204" s="432"/>
      <c r="EC1204" s="432"/>
      <c r="ED1204" s="432"/>
      <c r="EE1204" s="432"/>
      <c r="EF1204" s="432"/>
      <c r="EG1204" s="432"/>
      <c r="EH1204" s="432"/>
      <c r="EI1204" s="432"/>
      <c r="EJ1204" s="432"/>
      <c r="EK1204" s="432"/>
      <c r="EL1204" s="432"/>
      <c r="EM1204" s="432"/>
      <c r="EN1204" s="432"/>
      <c r="EO1204" s="432"/>
      <c r="EP1204" s="432"/>
      <c r="EQ1204" s="432"/>
      <c r="ER1204" s="432"/>
      <c r="ES1204" s="432"/>
      <c r="ET1204" s="432"/>
      <c r="EU1204" s="432"/>
      <c r="EV1204" s="432"/>
      <c r="EW1204" s="432"/>
      <c r="EX1204" s="432"/>
      <c r="EY1204" s="432"/>
      <c r="EZ1204" s="432"/>
      <c r="FA1204" s="432"/>
      <c r="FB1204" s="432"/>
      <c r="FC1204" s="432"/>
      <c r="FD1204" s="432"/>
      <c r="FE1204" s="432"/>
      <c r="FF1204" s="432"/>
      <c r="FG1204" s="432"/>
      <c r="FH1204" s="432"/>
      <c r="FI1204" s="432"/>
      <c r="FJ1204" s="432"/>
      <c r="FK1204" s="432"/>
      <c r="FL1204" s="432"/>
      <c r="FM1204" s="432"/>
      <c r="FN1204" s="432"/>
      <c r="FO1204" s="432"/>
      <c r="FP1204" s="432"/>
      <c r="FQ1204" s="432"/>
      <c r="FR1204" s="432"/>
      <c r="FS1204" s="432"/>
      <c r="FT1204" s="432"/>
      <c r="FU1204" s="432"/>
      <c r="FV1204" s="432"/>
      <c r="FW1204" s="432"/>
      <c r="FX1204" s="432"/>
      <c r="FY1204" s="432"/>
      <c r="FZ1204" s="432"/>
      <c r="GA1204" s="432"/>
      <c r="GB1204" s="432"/>
      <c r="GC1204" s="432"/>
      <c r="GD1204" s="432"/>
      <c r="GE1204" s="432"/>
      <c r="GF1204" s="432"/>
      <c r="GG1204" s="432"/>
      <c r="GH1204" s="432"/>
      <c r="GI1204" s="432"/>
      <c r="GJ1204" s="432"/>
      <c r="GK1204" s="432"/>
      <c r="GL1204" s="432"/>
      <c r="GM1204" s="432"/>
      <c r="GN1204" s="432"/>
      <c r="GO1204" s="432"/>
      <c r="GP1204" s="432"/>
      <c r="GQ1204" s="432"/>
      <c r="GR1204" s="432"/>
      <c r="GS1204" s="432"/>
      <c r="GT1204" s="432"/>
      <c r="GU1204" s="432"/>
      <c r="GV1204" s="432"/>
      <c r="GW1204" s="432"/>
      <c r="GX1204" s="432"/>
    </row>
    <row r="1206" spans="12:206" s="4" customFormat="1">
      <c r="L1206" s="37"/>
      <c r="Q1206" s="432"/>
      <c r="R1206" s="432"/>
      <c r="S1206" s="432"/>
      <c r="T1206" s="432"/>
      <c r="U1206" s="432"/>
      <c r="V1206" s="432"/>
      <c r="W1206" s="432"/>
      <c r="X1206" s="432"/>
      <c r="Y1206" s="432"/>
      <c r="Z1206" s="432"/>
      <c r="AA1206" s="432"/>
      <c r="AB1206" s="432"/>
      <c r="AC1206" s="432"/>
      <c r="AD1206" s="432"/>
      <c r="AE1206" s="432"/>
      <c r="AF1206" s="432"/>
      <c r="AG1206" s="432"/>
      <c r="AH1206" s="432"/>
      <c r="AI1206" s="432"/>
      <c r="AJ1206" s="432"/>
      <c r="AK1206" s="432"/>
      <c r="AL1206" s="432"/>
      <c r="AM1206" s="432"/>
      <c r="AN1206" s="432"/>
      <c r="AO1206" s="432"/>
      <c r="AP1206" s="432"/>
      <c r="AQ1206" s="432"/>
      <c r="AR1206" s="432"/>
      <c r="AS1206" s="432"/>
      <c r="AT1206" s="432"/>
      <c r="AU1206" s="432"/>
      <c r="AV1206" s="432"/>
      <c r="AW1206" s="432"/>
      <c r="AX1206" s="432"/>
      <c r="AY1206" s="432"/>
      <c r="AZ1206" s="432"/>
      <c r="BA1206" s="432"/>
      <c r="BB1206" s="432"/>
      <c r="BC1206" s="432"/>
      <c r="BD1206" s="432"/>
      <c r="BE1206" s="432"/>
      <c r="BF1206" s="432"/>
      <c r="BG1206" s="432"/>
      <c r="BH1206" s="432"/>
      <c r="BI1206" s="432"/>
      <c r="BJ1206" s="432"/>
      <c r="BK1206" s="432"/>
      <c r="BL1206" s="432"/>
      <c r="BM1206" s="432"/>
      <c r="BN1206" s="432"/>
      <c r="BO1206" s="432"/>
      <c r="BP1206" s="432"/>
      <c r="BQ1206" s="432"/>
      <c r="BR1206" s="432"/>
      <c r="BS1206" s="432"/>
      <c r="BT1206" s="432"/>
      <c r="BU1206" s="432"/>
      <c r="BV1206" s="432"/>
      <c r="BW1206" s="432"/>
      <c r="BX1206" s="432"/>
      <c r="BY1206" s="432"/>
      <c r="BZ1206" s="432"/>
      <c r="CA1206" s="432"/>
      <c r="CB1206" s="432"/>
      <c r="CC1206" s="432"/>
      <c r="CD1206" s="432"/>
      <c r="CE1206" s="432"/>
      <c r="CF1206" s="432"/>
      <c r="CG1206" s="432"/>
      <c r="CH1206" s="432"/>
      <c r="CI1206" s="432"/>
      <c r="CJ1206" s="432"/>
      <c r="CK1206" s="432"/>
      <c r="CL1206" s="432"/>
      <c r="CM1206" s="432"/>
      <c r="CN1206" s="432"/>
      <c r="CO1206" s="432"/>
      <c r="CP1206" s="432"/>
      <c r="CQ1206" s="432"/>
      <c r="CR1206" s="432"/>
      <c r="CS1206" s="432"/>
      <c r="CT1206" s="432"/>
      <c r="CU1206" s="432"/>
      <c r="CV1206" s="432"/>
      <c r="CW1206" s="432"/>
      <c r="CX1206" s="432"/>
      <c r="CY1206" s="432"/>
      <c r="CZ1206" s="432"/>
      <c r="DA1206" s="432"/>
      <c r="DB1206" s="432"/>
      <c r="DC1206" s="432"/>
      <c r="DD1206" s="432"/>
      <c r="DE1206" s="432"/>
      <c r="DF1206" s="432"/>
      <c r="DG1206" s="432"/>
      <c r="DH1206" s="432"/>
      <c r="DI1206" s="432"/>
      <c r="DJ1206" s="432"/>
      <c r="DK1206" s="432"/>
      <c r="DL1206" s="432"/>
      <c r="DM1206" s="432"/>
      <c r="DN1206" s="432"/>
      <c r="DO1206" s="432"/>
      <c r="DP1206" s="432"/>
      <c r="DQ1206" s="432"/>
      <c r="DR1206" s="432"/>
      <c r="DS1206" s="432"/>
      <c r="DT1206" s="432"/>
      <c r="DU1206" s="432"/>
      <c r="DV1206" s="432"/>
      <c r="DW1206" s="432"/>
      <c r="DX1206" s="432"/>
      <c r="DY1206" s="432"/>
      <c r="DZ1206" s="432"/>
      <c r="EA1206" s="432"/>
      <c r="EB1206" s="432"/>
      <c r="EC1206" s="432"/>
      <c r="ED1206" s="432"/>
      <c r="EE1206" s="432"/>
      <c r="EF1206" s="432"/>
      <c r="EG1206" s="432"/>
      <c r="EH1206" s="432"/>
      <c r="EI1206" s="432"/>
      <c r="EJ1206" s="432"/>
      <c r="EK1206" s="432"/>
      <c r="EL1206" s="432"/>
      <c r="EM1206" s="432"/>
      <c r="EN1206" s="432"/>
      <c r="EO1206" s="432"/>
      <c r="EP1206" s="432"/>
      <c r="EQ1206" s="432"/>
      <c r="ER1206" s="432"/>
      <c r="ES1206" s="432"/>
      <c r="ET1206" s="432"/>
      <c r="EU1206" s="432"/>
      <c r="EV1206" s="432"/>
      <c r="EW1206" s="432"/>
      <c r="EX1206" s="432"/>
      <c r="EY1206" s="432"/>
      <c r="EZ1206" s="432"/>
      <c r="FA1206" s="432"/>
      <c r="FB1206" s="432"/>
      <c r="FC1206" s="432"/>
      <c r="FD1206" s="432"/>
      <c r="FE1206" s="432"/>
      <c r="FF1206" s="432"/>
      <c r="FG1206" s="432"/>
      <c r="FH1206" s="432"/>
      <c r="FI1206" s="432"/>
      <c r="FJ1206" s="432"/>
      <c r="FK1206" s="432"/>
      <c r="FL1206" s="432"/>
      <c r="FM1206" s="432"/>
      <c r="FN1206" s="432"/>
      <c r="FO1206" s="432"/>
      <c r="FP1206" s="432"/>
      <c r="FQ1206" s="432"/>
      <c r="FR1206" s="432"/>
      <c r="FS1206" s="432"/>
      <c r="FT1206" s="432"/>
      <c r="FU1206" s="432"/>
      <c r="FV1206" s="432"/>
      <c r="FW1206" s="432"/>
      <c r="FX1206" s="432"/>
      <c r="FY1206" s="432"/>
      <c r="FZ1206" s="432"/>
      <c r="GA1206" s="432"/>
      <c r="GB1206" s="432"/>
      <c r="GC1206" s="432"/>
      <c r="GD1206" s="432"/>
      <c r="GE1206" s="432"/>
      <c r="GF1206" s="432"/>
      <c r="GG1206" s="432"/>
      <c r="GH1206" s="432"/>
      <c r="GI1206" s="432"/>
      <c r="GJ1206" s="432"/>
      <c r="GK1206" s="432"/>
      <c r="GL1206" s="432"/>
      <c r="GM1206" s="432"/>
      <c r="GN1206" s="432"/>
      <c r="GO1206" s="432"/>
      <c r="GP1206" s="432"/>
      <c r="GQ1206" s="432"/>
      <c r="GR1206" s="432"/>
      <c r="GS1206" s="432"/>
      <c r="GT1206" s="432"/>
      <c r="GU1206" s="432"/>
      <c r="GV1206" s="432"/>
      <c r="GW1206" s="432"/>
      <c r="GX1206" s="432"/>
    </row>
    <row r="1208" spans="12:206" s="4" customFormat="1">
      <c r="L1208" s="37"/>
      <c r="Q1208" s="432"/>
      <c r="R1208" s="432"/>
      <c r="S1208" s="432"/>
      <c r="T1208" s="432"/>
      <c r="U1208" s="432"/>
      <c r="V1208" s="432"/>
      <c r="W1208" s="432"/>
      <c r="X1208" s="432"/>
      <c r="Y1208" s="432"/>
      <c r="Z1208" s="432"/>
      <c r="AA1208" s="432"/>
      <c r="AB1208" s="432"/>
      <c r="AC1208" s="432"/>
      <c r="AD1208" s="432"/>
      <c r="AE1208" s="432"/>
      <c r="AF1208" s="432"/>
      <c r="AG1208" s="432"/>
      <c r="AH1208" s="432"/>
      <c r="AI1208" s="432"/>
      <c r="AJ1208" s="432"/>
      <c r="AK1208" s="432"/>
      <c r="AL1208" s="432"/>
      <c r="AM1208" s="432"/>
      <c r="AN1208" s="432"/>
      <c r="AO1208" s="432"/>
      <c r="AP1208" s="432"/>
      <c r="AQ1208" s="432"/>
      <c r="AR1208" s="432"/>
      <c r="AS1208" s="432"/>
      <c r="AT1208" s="432"/>
      <c r="AU1208" s="432"/>
      <c r="AV1208" s="432"/>
      <c r="AW1208" s="432"/>
      <c r="AX1208" s="432"/>
      <c r="AY1208" s="432"/>
      <c r="AZ1208" s="432"/>
      <c r="BA1208" s="432"/>
      <c r="BB1208" s="432"/>
      <c r="BC1208" s="432"/>
      <c r="BD1208" s="432"/>
      <c r="BE1208" s="432"/>
      <c r="BF1208" s="432"/>
      <c r="BG1208" s="432"/>
      <c r="BH1208" s="432"/>
      <c r="BI1208" s="432"/>
      <c r="BJ1208" s="432"/>
      <c r="BK1208" s="432"/>
      <c r="BL1208" s="432"/>
      <c r="BM1208" s="432"/>
      <c r="BN1208" s="432"/>
      <c r="BO1208" s="432"/>
      <c r="BP1208" s="432"/>
      <c r="BQ1208" s="432"/>
      <c r="BR1208" s="432"/>
      <c r="BS1208" s="432"/>
      <c r="BT1208" s="432"/>
      <c r="BU1208" s="432"/>
      <c r="BV1208" s="432"/>
      <c r="BW1208" s="432"/>
      <c r="BX1208" s="432"/>
      <c r="BY1208" s="432"/>
      <c r="BZ1208" s="432"/>
      <c r="CA1208" s="432"/>
      <c r="CB1208" s="432"/>
      <c r="CC1208" s="432"/>
      <c r="CD1208" s="432"/>
      <c r="CE1208" s="432"/>
      <c r="CF1208" s="432"/>
      <c r="CG1208" s="432"/>
      <c r="CH1208" s="432"/>
      <c r="CI1208" s="432"/>
      <c r="CJ1208" s="432"/>
      <c r="CK1208" s="432"/>
      <c r="CL1208" s="432"/>
      <c r="CM1208" s="432"/>
      <c r="CN1208" s="432"/>
      <c r="CO1208" s="432"/>
      <c r="CP1208" s="432"/>
      <c r="CQ1208" s="432"/>
      <c r="CR1208" s="432"/>
      <c r="CS1208" s="432"/>
      <c r="CT1208" s="432"/>
      <c r="CU1208" s="432"/>
      <c r="CV1208" s="432"/>
      <c r="CW1208" s="432"/>
      <c r="CX1208" s="432"/>
      <c r="CY1208" s="432"/>
      <c r="CZ1208" s="432"/>
      <c r="DA1208" s="432"/>
      <c r="DB1208" s="432"/>
      <c r="DC1208" s="432"/>
      <c r="DD1208" s="432"/>
      <c r="DE1208" s="432"/>
      <c r="DF1208" s="432"/>
      <c r="DG1208" s="432"/>
      <c r="DH1208" s="432"/>
      <c r="DI1208" s="432"/>
      <c r="DJ1208" s="432"/>
      <c r="DK1208" s="432"/>
      <c r="DL1208" s="432"/>
      <c r="DM1208" s="432"/>
      <c r="DN1208" s="432"/>
      <c r="DO1208" s="432"/>
      <c r="DP1208" s="432"/>
      <c r="DQ1208" s="432"/>
      <c r="DR1208" s="432"/>
      <c r="DS1208" s="432"/>
      <c r="DT1208" s="432"/>
      <c r="DU1208" s="432"/>
      <c r="DV1208" s="432"/>
      <c r="DW1208" s="432"/>
      <c r="DX1208" s="432"/>
      <c r="DY1208" s="432"/>
      <c r="DZ1208" s="432"/>
      <c r="EA1208" s="432"/>
      <c r="EB1208" s="432"/>
      <c r="EC1208" s="432"/>
      <c r="ED1208" s="432"/>
      <c r="EE1208" s="432"/>
      <c r="EF1208" s="432"/>
      <c r="EG1208" s="432"/>
      <c r="EH1208" s="432"/>
      <c r="EI1208" s="432"/>
      <c r="EJ1208" s="432"/>
      <c r="EK1208" s="432"/>
      <c r="EL1208" s="432"/>
      <c r="EM1208" s="432"/>
      <c r="EN1208" s="432"/>
      <c r="EO1208" s="432"/>
      <c r="EP1208" s="432"/>
      <c r="EQ1208" s="432"/>
      <c r="ER1208" s="432"/>
      <c r="ES1208" s="432"/>
      <c r="ET1208" s="432"/>
      <c r="EU1208" s="432"/>
      <c r="EV1208" s="432"/>
      <c r="EW1208" s="432"/>
      <c r="EX1208" s="432"/>
      <c r="EY1208" s="432"/>
      <c r="EZ1208" s="432"/>
      <c r="FA1208" s="432"/>
      <c r="FB1208" s="432"/>
      <c r="FC1208" s="432"/>
      <c r="FD1208" s="432"/>
      <c r="FE1208" s="432"/>
      <c r="FF1208" s="432"/>
      <c r="FG1208" s="432"/>
      <c r="FH1208" s="432"/>
      <c r="FI1208" s="432"/>
      <c r="FJ1208" s="432"/>
      <c r="FK1208" s="432"/>
      <c r="FL1208" s="432"/>
      <c r="FM1208" s="432"/>
      <c r="FN1208" s="432"/>
      <c r="FO1208" s="432"/>
      <c r="FP1208" s="432"/>
      <c r="FQ1208" s="432"/>
      <c r="FR1208" s="432"/>
      <c r="FS1208" s="432"/>
      <c r="FT1208" s="432"/>
      <c r="FU1208" s="432"/>
      <c r="FV1208" s="432"/>
      <c r="FW1208" s="432"/>
      <c r="FX1208" s="432"/>
      <c r="FY1208" s="432"/>
      <c r="FZ1208" s="432"/>
      <c r="GA1208" s="432"/>
      <c r="GB1208" s="432"/>
      <c r="GC1208" s="432"/>
      <c r="GD1208" s="432"/>
      <c r="GE1208" s="432"/>
      <c r="GF1208" s="432"/>
      <c r="GG1208" s="432"/>
      <c r="GH1208" s="432"/>
      <c r="GI1208" s="432"/>
      <c r="GJ1208" s="432"/>
      <c r="GK1208" s="432"/>
      <c r="GL1208" s="432"/>
      <c r="GM1208" s="432"/>
      <c r="GN1208" s="432"/>
      <c r="GO1208" s="432"/>
      <c r="GP1208" s="432"/>
      <c r="GQ1208" s="432"/>
      <c r="GR1208" s="432"/>
      <c r="GS1208" s="432"/>
      <c r="GT1208" s="432"/>
      <c r="GU1208" s="432"/>
      <c r="GV1208" s="432"/>
      <c r="GW1208" s="432"/>
      <c r="GX1208" s="432"/>
    </row>
    <row r="1210" spans="12:206" s="4" customFormat="1">
      <c r="L1210" s="37"/>
      <c r="Q1210" s="432"/>
      <c r="R1210" s="432"/>
      <c r="S1210" s="432"/>
      <c r="T1210" s="432"/>
      <c r="U1210" s="432"/>
      <c r="V1210" s="432"/>
      <c r="W1210" s="432"/>
      <c r="X1210" s="432"/>
      <c r="Y1210" s="432"/>
      <c r="Z1210" s="432"/>
      <c r="AA1210" s="432"/>
      <c r="AB1210" s="432"/>
      <c r="AC1210" s="432"/>
      <c r="AD1210" s="432"/>
      <c r="AE1210" s="432"/>
      <c r="AF1210" s="432"/>
      <c r="AG1210" s="432"/>
      <c r="AH1210" s="432"/>
      <c r="AI1210" s="432"/>
      <c r="AJ1210" s="432"/>
      <c r="AK1210" s="432"/>
      <c r="AL1210" s="432"/>
      <c r="AM1210" s="432"/>
      <c r="AN1210" s="432"/>
      <c r="AO1210" s="432"/>
      <c r="AP1210" s="432"/>
      <c r="AQ1210" s="432"/>
      <c r="AR1210" s="432"/>
      <c r="AS1210" s="432"/>
      <c r="AT1210" s="432"/>
      <c r="AU1210" s="432"/>
      <c r="AV1210" s="432"/>
      <c r="AW1210" s="432"/>
      <c r="AX1210" s="432"/>
      <c r="AY1210" s="432"/>
      <c r="AZ1210" s="432"/>
      <c r="BA1210" s="432"/>
      <c r="BB1210" s="432"/>
      <c r="BC1210" s="432"/>
      <c r="BD1210" s="432"/>
      <c r="BE1210" s="432"/>
      <c r="BF1210" s="432"/>
      <c r="BG1210" s="432"/>
      <c r="BH1210" s="432"/>
      <c r="BI1210" s="432"/>
      <c r="BJ1210" s="432"/>
      <c r="BK1210" s="432"/>
      <c r="BL1210" s="432"/>
      <c r="BM1210" s="432"/>
      <c r="BN1210" s="432"/>
      <c r="BO1210" s="432"/>
      <c r="BP1210" s="432"/>
      <c r="BQ1210" s="432"/>
      <c r="BR1210" s="432"/>
      <c r="BS1210" s="432"/>
      <c r="BT1210" s="432"/>
      <c r="BU1210" s="432"/>
      <c r="BV1210" s="432"/>
      <c r="BW1210" s="432"/>
      <c r="BX1210" s="432"/>
      <c r="BY1210" s="432"/>
      <c r="BZ1210" s="432"/>
      <c r="CA1210" s="432"/>
      <c r="CB1210" s="432"/>
      <c r="CC1210" s="432"/>
      <c r="CD1210" s="432"/>
      <c r="CE1210" s="432"/>
      <c r="CF1210" s="432"/>
      <c r="CG1210" s="432"/>
      <c r="CH1210" s="432"/>
      <c r="CI1210" s="432"/>
      <c r="CJ1210" s="432"/>
      <c r="CK1210" s="432"/>
      <c r="CL1210" s="432"/>
      <c r="CM1210" s="432"/>
      <c r="CN1210" s="432"/>
      <c r="CO1210" s="432"/>
      <c r="CP1210" s="432"/>
      <c r="CQ1210" s="432"/>
      <c r="CR1210" s="432"/>
      <c r="CS1210" s="432"/>
      <c r="CT1210" s="432"/>
      <c r="CU1210" s="432"/>
      <c r="CV1210" s="432"/>
      <c r="CW1210" s="432"/>
      <c r="CX1210" s="432"/>
      <c r="CY1210" s="432"/>
      <c r="CZ1210" s="432"/>
      <c r="DA1210" s="432"/>
      <c r="DB1210" s="432"/>
      <c r="DC1210" s="432"/>
      <c r="DD1210" s="432"/>
      <c r="DE1210" s="432"/>
      <c r="DF1210" s="432"/>
      <c r="DG1210" s="432"/>
      <c r="DH1210" s="432"/>
      <c r="DI1210" s="432"/>
      <c r="DJ1210" s="432"/>
      <c r="DK1210" s="432"/>
      <c r="DL1210" s="432"/>
      <c r="DM1210" s="432"/>
      <c r="DN1210" s="432"/>
      <c r="DO1210" s="432"/>
      <c r="DP1210" s="432"/>
      <c r="DQ1210" s="432"/>
      <c r="DR1210" s="432"/>
      <c r="DS1210" s="432"/>
      <c r="DT1210" s="432"/>
      <c r="DU1210" s="432"/>
      <c r="DV1210" s="432"/>
      <c r="DW1210" s="432"/>
      <c r="DX1210" s="432"/>
      <c r="DY1210" s="432"/>
      <c r="DZ1210" s="432"/>
      <c r="EA1210" s="432"/>
      <c r="EB1210" s="432"/>
      <c r="EC1210" s="432"/>
      <c r="ED1210" s="432"/>
      <c r="EE1210" s="432"/>
      <c r="EF1210" s="432"/>
      <c r="EG1210" s="432"/>
      <c r="EH1210" s="432"/>
      <c r="EI1210" s="432"/>
      <c r="EJ1210" s="432"/>
      <c r="EK1210" s="432"/>
      <c r="EL1210" s="432"/>
      <c r="EM1210" s="432"/>
      <c r="EN1210" s="432"/>
      <c r="EO1210" s="432"/>
      <c r="EP1210" s="432"/>
      <c r="EQ1210" s="432"/>
      <c r="ER1210" s="432"/>
      <c r="ES1210" s="432"/>
      <c r="ET1210" s="432"/>
      <c r="EU1210" s="432"/>
      <c r="EV1210" s="432"/>
      <c r="EW1210" s="432"/>
      <c r="EX1210" s="432"/>
      <c r="EY1210" s="432"/>
      <c r="EZ1210" s="432"/>
      <c r="FA1210" s="432"/>
      <c r="FB1210" s="432"/>
      <c r="FC1210" s="432"/>
      <c r="FD1210" s="432"/>
      <c r="FE1210" s="432"/>
      <c r="FF1210" s="432"/>
      <c r="FG1210" s="432"/>
      <c r="FH1210" s="432"/>
      <c r="FI1210" s="432"/>
      <c r="FJ1210" s="432"/>
      <c r="FK1210" s="432"/>
      <c r="FL1210" s="432"/>
      <c r="FM1210" s="432"/>
      <c r="FN1210" s="432"/>
      <c r="FO1210" s="432"/>
      <c r="FP1210" s="432"/>
      <c r="FQ1210" s="432"/>
      <c r="FR1210" s="432"/>
      <c r="FS1210" s="432"/>
      <c r="FT1210" s="432"/>
      <c r="FU1210" s="432"/>
      <c r="FV1210" s="432"/>
      <c r="FW1210" s="432"/>
      <c r="FX1210" s="432"/>
      <c r="FY1210" s="432"/>
      <c r="FZ1210" s="432"/>
      <c r="GA1210" s="432"/>
      <c r="GB1210" s="432"/>
      <c r="GC1210" s="432"/>
      <c r="GD1210" s="432"/>
      <c r="GE1210" s="432"/>
      <c r="GF1210" s="432"/>
      <c r="GG1210" s="432"/>
      <c r="GH1210" s="432"/>
      <c r="GI1210" s="432"/>
      <c r="GJ1210" s="432"/>
      <c r="GK1210" s="432"/>
      <c r="GL1210" s="432"/>
      <c r="GM1210" s="432"/>
      <c r="GN1210" s="432"/>
      <c r="GO1210" s="432"/>
      <c r="GP1210" s="432"/>
      <c r="GQ1210" s="432"/>
      <c r="GR1210" s="432"/>
      <c r="GS1210" s="432"/>
      <c r="GT1210" s="432"/>
      <c r="GU1210" s="432"/>
      <c r="GV1210" s="432"/>
      <c r="GW1210" s="432"/>
      <c r="GX1210" s="432"/>
    </row>
    <row r="1212" spans="12:206" s="4" customFormat="1">
      <c r="L1212" s="37"/>
      <c r="Q1212" s="432"/>
      <c r="R1212" s="432"/>
      <c r="S1212" s="432"/>
      <c r="T1212" s="432"/>
      <c r="U1212" s="432"/>
      <c r="V1212" s="432"/>
      <c r="W1212" s="432"/>
      <c r="X1212" s="432"/>
      <c r="Y1212" s="432"/>
      <c r="Z1212" s="432"/>
      <c r="AA1212" s="432"/>
      <c r="AB1212" s="432"/>
      <c r="AC1212" s="432"/>
      <c r="AD1212" s="432"/>
      <c r="AE1212" s="432"/>
      <c r="AF1212" s="432"/>
      <c r="AG1212" s="432"/>
      <c r="AH1212" s="432"/>
      <c r="AI1212" s="432"/>
      <c r="AJ1212" s="432"/>
      <c r="AK1212" s="432"/>
      <c r="AL1212" s="432"/>
      <c r="AM1212" s="432"/>
      <c r="AN1212" s="432"/>
      <c r="AO1212" s="432"/>
      <c r="AP1212" s="432"/>
      <c r="AQ1212" s="432"/>
      <c r="AR1212" s="432"/>
      <c r="AS1212" s="432"/>
      <c r="AT1212" s="432"/>
      <c r="AU1212" s="432"/>
      <c r="AV1212" s="432"/>
      <c r="AW1212" s="432"/>
      <c r="AX1212" s="432"/>
      <c r="AY1212" s="432"/>
      <c r="AZ1212" s="432"/>
      <c r="BA1212" s="432"/>
      <c r="BB1212" s="432"/>
      <c r="BC1212" s="432"/>
      <c r="BD1212" s="432"/>
      <c r="BE1212" s="432"/>
      <c r="BF1212" s="432"/>
      <c r="BG1212" s="432"/>
      <c r="BH1212" s="432"/>
      <c r="BI1212" s="432"/>
      <c r="BJ1212" s="432"/>
      <c r="BK1212" s="432"/>
      <c r="BL1212" s="432"/>
      <c r="BM1212" s="432"/>
      <c r="BN1212" s="432"/>
      <c r="BO1212" s="432"/>
      <c r="BP1212" s="432"/>
      <c r="BQ1212" s="432"/>
      <c r="BR1212" s="432"/>
      <c r="BS1212" s="432"/>
      <c r="BT1212" s="432"/>
      <c r="BU1212" s="432"/>
      <c r="BV1212" s="432"/>
      <c r="BW1212" s="432"/>
      <c r="BX1212" s="432"/>
      <c r="BY1212" s="432"/>
      <c r="BZ1212" s="432"/>
      <c r="CA1212" s="432"/>
      <c r="CB1212" s="432"/>
      <c r="CC1212" s="432"/>
      <c r="CD1212" s="432"/>
      <c r="CE1212" s="432"/>
      <c r="CF1212" s="432"/>
      <c r="CG1212" s="432"/>
      <c r="CH1212" s="432"/>
      <c r="CI1212" s="432"/>
      <c r="CJ1212" s="432"/>
      <c r="CK1212" s="432"/>
      <c r="CL1212" s="432"/>
      <c r="CM1212" s="432"/>
      <c r="CN1212" s="432"/>
      <c r="CO1212" s="432"/>
      <c r="CP1212" s="432"/>
      <c r="CQ1212" s="432"/>
      <c r="CR1212" s="432"/>
      <c r="CS1212" s="432"/>
      <c r="CT1212" s="432"/>
      <c r="CU1212" s="432"/>
      <c r="CV1212" s="432"/>
      <c r="CW1212" s="432"/>
      <c r="CX1212" s="432"/>
      <c r="CY1212" s="432"/>
      <c r="CZ1212" s="432"/>
      <c r="DA1212" s="432"/>
      <c r="DB1212" s="432"/>
      <c r="DC1212" s="432"/>
      <c r="DD1212" s="432"/>
      <c r="DE1212" s="432"/>
      <c r="DF1212" s="432"/>
      <c r="DG1212" s="432"/>
      <c r="DH1212" s="432"/>
      <c r="DI1212" s="432"/>
      <c r="DJ1212" s="432"/>
      <c r="DK1212" s="432"/>
      <c r="DL1212" s="432"/>
      <c r="DM1212" s="432"/>
      <c r="DN1212" s="432"/>
      <c r="DO1212" s="432"/>
      <c r="DP1212" s="432"/>
      <c r="DQ1212" s="432"/>
      <c r="DR1212" s="432"/>
      <c r="DS1212" s="432"/>
      <c r="DT1212" s="432"/>
      <c r="DU1212" s="432"/>
      <c r="DV1212" s="432"/>
      <c r="DW1212" s="432"/>
      <c r="DX1212" s="432"/>
      <c r="DY1212" s="432"/>
      <c r="DZ1212" s="432"/>
      <c r="EA1212" s="432"/>
      <c r="EB1212" s="432"/>
      <c r="EC1212" s="432"/>
      <c r="ED1212" s="432"/>
      <c r="EE1212" s="432"/>
      <c r="EF1212" s="432"/>
      <c r="EG1212" s="432"/>
      <c r="EH1212" s="432"/>
      <c r="EI1212" s="432"/>
      <c r="EJ1212" s="432"/>
      <c r="EK1212" s="432"/>
      <c r="EL1212" s="432"/>
      <c r="EM1212" s="432"/>
      <c r="EN1212" s="432"/>
      <c r="EO1212" s="432"/>
      <c r="EP1212" s="432"/>
      <c r="EQ1212" s="432"/>
      <c r="ER1212" s="432"/>
      <c r="ES1212" s="432"/>
      <c r="ET1212" s="432"/>
      <c r="EU1212" s="432"/>
      <c r="EV1212" s="432"/>
      <c r="EW1212" s="432"/>
      <c r="EX1212" s="432"/>
      <c r="EY1212" s="432"/>
      <c r="EZ1212" s="432"/>
      <c r="FA1212" s="432"/>
      <c r="FB1212" s="432"/>
      <c r="FC1212" s="432"/>
      <c r="FD1212" s="432"/>
      <c r="FE1212" s="432"/>
      <c r="FF1212" s="432"/>
      <c r="FG1212" s="432"/>
      <c r="FH1212" s="432"/>
      <c r="FI1212" s="432"/>
      <c r="FJ1212" s="432"/>
      <c r="FK1212" s="432"/>
      <c r="FL1212" s="432"/>
      <c r="FM1212" s="432"/>
      <c r="FN1212" s="432"/>
      <c r="FO1212" s="432"/>
      <c r="FP1212" s="432"/>
      <c r="FQ1212" s="432"/>
      <c r="FR1212" s="432"/>
      <c r="FS1212" s="432"/>
      <c r="FT1212" s="432"/>
      <c r="FU1212" s="432"/>
      <c r="FV1212" s="432"/>
      <c r="FW1212" s="432"/>
      <c r="FX1212" s="432"/>
      <c r="FY1212" s="432"/>
      <c r="FZ1212" s="432"/>
      <c r="GA1212" s="432"/>
      <c r="GB1212" s="432"/>
      <c r="GC1212" s="432"/>
      <c r="GD1212" s="432"/>
      <c r="GE1212" s="432"/>
      <c r="GF1212" s="432"/>
      <c r="GG1212" s="432"/>
      <c r="GH1212" s="432"/>
      <c r="GI1212" s="432"/>
      <c r="GJ1212" s="432"/>
      <c r="GK1212" s="432"/>
      <c r="GL1212" s="432"/>
      <c r="GM1212" s="432"/>
      <c r="GN1212" s="432"/>
      <c r="GO1212" s="432"/>
      <c r="GP1212" s="432"/>
      <c r="GQ1212" s="432"/>
      <c r="GR1212" s="432"/>
      <c r="GS1212" s="432"/>
      <c r="GT1212" s="432"/>
      <c r="GU1212" s="432"/>
      <c r="GV1212" s="432"/>
      <c r="GW1212" s="432"/>
      <c r="GX1212" s="432"/>
    </row>
    <row r="1214" spans="12:206" s="4" customFormat="1">
      <c r="L1214" s="37"/>
      <c r="Q1214" s="432"/>
      <c r="R1214" s="432"/>
      <c r="S1214" s="432"/>
      <c r="T1214" s="432"/>
      <c r="U1214" s="432"/>
      <c r="V1214" s="432"/>
      <c r="W1214" s="432"/>
      <c r="X1214" s="432"/>
      <c r="Y1214" s="432"/>
      <c r="Z1214" s="432"/>
      <c r="AA1214" s="432"/>
      <c r="AB1214" s="432"/>
      <c r="AC1214" s="432"/>
      <c r="AD1214" s="432"/>
      <c r="AE1214" s="432"/>
      <c r="AF1214" s="432"/>
      <c r="AG1214" s="432"/>
      <c r="AH1214" s="432"/>
      <c r="AI1214" s="432"/>
      <c r="AJ1214" s="432"/>
      <c r="AK1214" s="432"/>
      <c r="AL1214" s="432"/>
      <c r="AM1214" s="432"/>
      <c r="AN1214" s="432"/>
      <c r="AO1214" s="432"/>
      <c r="AP1214" s="432"/>
      <c r="AQ1214" s="432"/>
      <c r="AR1214" s="432"/>
      <c r="AS1214" s="432"/>
      <c r="AT1214" s="432"/>
      <c r="AU1214" s="432"/>
      <c r="AV1214" s="432"/>
      <c r="AW1214" s="432"/>
      <c r="AX1214" s="432"/>
      <c r="AY1214" s="432"/>
      <c r="AZ1214" s="432"/>
      <c r="BA1214" s="432"/>
      <c r="BB1214" s="432"/>
      <c r="BC1214" s="432"/>
      <c r="BD1214" s="432"/>
      <c r="BE1214" s="432"/>
      <c r="BF1214" s="432"/>
      <c r="BG1214" s="432"/>
      <c r="BH1214" s="432"/>
      <c r="BI1214" s="432"/>
      <c r="BJ1214" s="432"/>
      <c r="BK1214" s="432"/>
      <c r="BL1214" s="432"/>
      <c r="BM1214" s="432"/>
      <c r="BN1214" s="432"/>
      <c r="BO1214" s="432"/>
      <c r="BP1214" s="432"/>
      <c r="BQ1214" s="432"/>
      <c r="BR1214" s="432"/>
      <c r="BS1214" s="432"/>
      <c r="BT1214" s="432"/>
      <c r="BU1214" s="432"/>
      <c r="BV1214" s="432"/>
      <c r="BW1214" s="432"/>
      <c r="BX1214" s="432"/>
      <c r="BY1214" s="432"/>
      <c r="BZ1214" s="432"/>
      <c r="CA1214" s="432"/>
      <c r="CB1214" s="432"/>
      <c r="CC1214" s="432"/>
      <c r="CD1214" s="432"/>
      <c r="CE1214" s="432"/>
      <c r="CF1214" s="432"/>
      <c r="CG1214" s="432"/>
      <c r="CH1214" s="432"/>
      <c r="CI1214" s="432"/>
      <c r="CJ1214" s="432"/>
      <c r="CK1214" s="432"/>
      <c r="CL1214" s="432"/>
      <c r="CM1214" s="432"/>
      <c r="CN1214" s="432"/>
      <c r="CO1214" s="432"/>
      <c r="CP1214" s="432"/>
      <c r="CQ1214" s="432"/>
      <c r="CR1214" s="432"/>
      <c r="CS1214" s="432"/>
      <c r="CT1214" s="432"/>
      <c r="CU1214" s="432"/>
      <c r="CV1214" s="432"/>
      <c r="CW1214" s="432"/>
      <c r="CX1214" s="432"/>
      <c r="CY1214" s="432"/>
      <c r="CZ1214" s="432"/>
      <c r="DA1214" s="432"/>
      <c r="DB1214" s="432"/>
      <c r="DC1214" s="432"/>
      <c r="DD1214" s="432"/>
      <c r="DE1214" s="432"/>
      <c r="DF1214" s="432"/>
      <c r="DG1214" s="432"/>
      <c r="DH1214" s="432"/>
      <c r="DI1214" s="432"/>
      <c r="DJ1214" s="432"/>
      <c r="DK1214" s="432"/>
      <c r="DL1214" s="432"/>
      <c r="DM1214" s="432"/>
      <c r="DN1214" s="432"/>
      <c r="DO1214" s="432"/>
      <c r="DP1214" s="432"/>
      <c r="DQ1214" s="432"/>
      <c r="DR1214" s="432"/>
      <c r="DS1214" s="432"/>
      <c r="DT1214" s="432"/>
      <c r="DU1214" s="432"/>
      <c r="DV1214" s="432"/>
      <c r="DW1214" s="432"/>
      <c r="DX1214" s="432"/>
      <c r="DY1214" s="432"/>
      <c r="DZ1214" s="432"/>
      <c r="EA1214" s="432"/>
      <c r="EB1214" s="432"/>
      <c r="EC1214" s="432"/>
      <c r="ED1214" s="432"/>
      <c r="EE1214" s="432"/>
      <c r="EF1214" s="432"/>
      <c r="EG1214" s="432"/>
      <c r="EH1214" s="432"/>
      <c r="EI1214" s="432"/>
      <c r="EJ1214" s="432"/>
      <c r="EK1214" s="432"/>
      <c r="EL1214" s="432"/>
      <c r="EM1214" s="432"/>
      <c r="EN1214" s="432"/>
      <c r="EO1214" s="432"/>
      <c r="EP1214" s="432"/>
      <c r="EQ1214" s="432"/>
      <c r="ER1214" s="432"/>
      <c r="ES1214" s="432"/>
      <c r="ET1214" s="432"/>
      <c r="EU1214" s="432"/>
      <c r="EV1214" s="432"/>
      <c r="EW1214" s="432"/>
      <c r="EX1214" s="432"/>
      <c r="EY1214" s="432"/>
      <c r="EZ1214" s="432"/>
      <c r="FA1214" s="432"/>
      <c r="FB1214" s="432"/>
      <c r="FC1214" s="432"/>
      <c r="FD1214" s="432"/>
      <c r="FE1214" s="432"/>
      <c r="FF1214" s="432"/>
      <c r="FG1214" s="432"/>
      <c r="FH1214" s="432"/>
      <c r="FI1214" s="432"/>
      <c r="FJ1214" s="432"/>
      <c r="FK1214" s="432"/>
      <c r="FL1214" s="432"/>
      <c r="FM1214" s="432"/>
      <c r="FN1214" s="432"/>
      <c r="FO1214" s="432"/>
      <c r="FP1214" s="432"/>
      <c r="FQ1214" s="432"/>
      <c r="FR1214" s="432"/>
      <c r="FS1214" s="432"/>
      <c r="FT1214" s="432"/>
      <c r="FU1214" s="432"/>
      <c r="FV1214" s="432"/>
      <c r="FW1214" s="432"/>
      <c r="FX1214" s="432"/>
      <c r="FY1214" s="432"/>
      <c r="FZ1214" s="432"/>
      <c r="GA1214" s="432"/>
      <c r="GB1214" s="432"/>
      <c r="GC1214" s="432"/>
      <c r="GD1214" s="432"/>
      <c r="GE1214" s="432"/>
      <c r="GF1214" s="432"/>
      <c r="GG1214" s="432"/>
      <c r="GH1214" s="432"/>
      <c r="GI1214" s="432"/>
      <c r="GJ1214" s="432"/>
      <c r="GK1214" s="432"/>
      <c r="GL1214" s="432"/>
      <c r="GM1214" s="432"/>
      <c r="GN1214" s="432"/>
      <c r="GO1214" s="432"/>
      <c r="GP1214" s="432"/>
      <c r="GQ1214" s="432"/>
      <c r="GR1214" s="432"/>
      <c r="GS1214" s="432"/>
      <c r="GT1214" s="432"/>
      <c r="GU1214" s="432"/>
      <c r="GV1214" s="432"/>
      <c r="GW1214" s="432"/>
      <c r="GX1214" s="432"/>
    </row>
    <row r="1216" spans="12:206" s="4" customFormat="1">
      <c r="L1216" s="37"/>
      <c r="Q1216" s="432"/>
      <c r="R1216" s="432"/>
      <c r="S1216" s="432"/>
      <c r="T1216" s="432"/>
      <c r="U1216" s="432"/>
      <c r="V1216" s="432"/>
      <c r="W1216" s="432"/>
      <c r="X1216" s="432"/>
      <c r="Y1216" s="432"/>
      <c r="Z1216" s="432"/>
      <c r="AA1216" s="432"/>
      <c r="AB1216" s="432"/>
      <c r="AC1216" s="432"/>
      <c r="AD1216" s="432"/>
      <c r="AE1216" s="432"/>
      <c r="AF1216" s="432"/>
      <c r="AG1216" s="432"/>
      <c r="AH1216" s="432"/>
      <c r="AI1216" s="432"/>
      <c r="AJ1216" s="432"/>
      <c r="AK1216" s="432"/>
      <c r="AL1216" s="432"/>
      <c r="AM1216" s="432"/>
      <c r="AN1216" s="432"/>
      <c r="AO1216" s="432"/>
      <c r="AP1216" s="432"/>
      <c r="AQ1216" s="432"/>
      <c r="AR1216" s="432"/>
      <c r="AS1216" s="432"/>
      <c r="AT1216" s="432"/>
      <c r="AU1216" s="432"/>
      <c r="AV1216" s="432"/>
      <c r="AW1216" s="432"/>
      <c r="AX1216" s="432"/>
      <c r="AY1216" s="432"/>
      <c r="AZ1216" s="432"/>
      <c r="BA1216" s="432"/>
      <c r="BB1216" s="432"/>
      <c r="BC1216" s="432"/>
      <c r="BD1216" s="432"/>
      <c r="BE1216" s="432"/>
      <c r="BF1216" s="432"/>
      <c r="BG1216" s="432"/>
      <c r="BH1216" s="432"/>
      <c r="BI1216" s="432"/>
      <c r="BJ1216" s="432"/>
      <c r="BK1216" s="432"/>
      <c r="BL1216" s="432"/>
      <c r="BM1216" s="432"/>
      <c r="BN1216" s="432"/>
      <c r="BO1216" s="432"/>
      <c r="BP1216" s="432"/>
      <c r="BQ1216" s="432"/>
      <c r="BR1216" s="432"/>
      <c r="BS1216" s="432"/>
      <c r="BT1216" s="432"/>
      <c r="BU1216" s="432"/>
      <c r="BV1216" s="432"/>
      <c r="BW1216" s="432"/>
      <c r="BX1216" s="432"/>
      <c r="BY1216" s="432"/>
      <c r="BZ1216" s="432"/>
      <c r="CA1216" s="432"/>
      <c r="CB1216" s="432"/>
      <c r="CC1216" s="432"/>
      <c r="CD1216" s="432"/>
      <c r="CE1216" s="432"/>
      <c r="CF1216" s="432"/>
      <c r="CG1216" s="432"/>
      <c r="CH1216" s="432"/>
      <c r="CI1216" s="432"/>
      <c r="CJ1216" s="432"/>
      <c r="CK1216" s="432"/>
      <c r="CL1216" s="432"/>
      <c r="CM1216" s="432"/>
      <c r="CN1216" s="432"/>
      <c r="CO1216" s="432"/>
      <c r="CP1216" s="432"/>
      <c r="CQ1216" s="432"/>
      <c r="CR1216" s="432"/>
      <c r="CS1216" s="432"/>
      <c r="CT1216" s="432"/>
      <c r="CU1216" s="432"/>
      <c r="CV1216" s="432"/>
      <c r="CW1216" s="432"/>
      <c r="CX1216" s="432"/>
      <c r="CY1216" s="432"/>
      <c r="CZ1216" s="432"/>
      <c r="DA1216" s="432"/>
      <c r="DB1216" s="432"/>
      <c r="DC1216" s="432"/>
      <c r="DD1216" s="432"/>
      <c r="DE1216" s="432"/>
      <c r="DF1216" s="432"/>
      <c r="DG1216" s="432"/>
      <c r="DH1216" s="432"/>
      <c r="DI1216" s="432"/>
      <c r="DJ1216" s="432"/>
      <c r="DK1216" s="432"/>
      <c r="DL1216" s="432"/>
      <c r="DM1216" s="432"/>
      <c r="DN1216" s="432"/>
      <c r="DO1216" s="432"/>
      <c r="DP1216" s="432"/>
      <c r="DQ1216" s="432"/>
      <c r="DR1216" s="432"/>
      <c r="DS1216" s="432"/>
      <c r="DT1216" s="432"/>
      <c r="DU1216" s="432"/>
      <c r="DV1216" s="432"/>
      <c r="DW1216" s="432"/>
      <c r="DX1216" s="432"/>
      <c r="DY1216" s="432"/>
      <c r="DZ1216" s="432"/>
      <c r="EA1216" s="432"/>
      <c r="EB1216" s="432"/>
      <c r="EC1216" s="432"/>
      <c r="ED1216" s="432"/>
      <c r="EE1216" s="432"/>
      <c r="EF1216" s="432"/>
      <c r="EG1216" s="432"/>
      <c r="EH1216" s="432"/>
      <c r="EI1216" s="432"/>
      <c r="EJ1216" s="432"/>
      <c r="EK1216" s="432"/>
      <c r="EL1216" s="432"/>
      <c r="EM1216" s="432"/>
      <c r="EN1216" s="432"/>
      <c r="EO1216" s="432"/>
      <c r="EP1216" s="432"/>
      <c r="EQ1216" s="432"/>
      <c r="ER1216" s="432"/>
      <c r="ES1216" s="432"/>
      <c r="ET1216" s="432"/>
      <c r="EU1216" s="432"/>
      <c r="EV1216" s="432"/>
      <c r="EW1216" s="432"/>
      <c r="EX1216" s="432"/>
      <c r="EY1216" s="432"/>
      <c r="EZ1216" s="432"/>
      <c r="FA1216" s="432"/>
      <c r="FB1216" s="432"/>
      <c r="FC1216" s="432"/>
      <c r="FD1216" s="432"/>
      <c r="FE1216" s="432"/>
      <c r="FF1216" s="432"/>
      <c r="FG1216" s="432"/>
      <c r="FH1216" s="432"/>
      <c r="FI1216" s="432"/>
      <c r="FJ1216" s="432"/>
      <c r="FK1216" s="432"/>
      <c r="FL1216" s="432"/>
      <c r="FM1216" s="432"/>
      <c r="FN1216" s="432"/>
      <c r="FO1216" s="432"/>
      <c r="FP1216" s="432"/>
      <c r="FQ1216" s="432"/>
      <c r="FR1216" s="432"/>
      <c r="FS1216" s="432"/>
      <c r="FT1216" s="432"/>
      <c r="FU1216" s="432"/>
      <c r="FV1216" s="432"/>
      <c r="FW1216" s="432"/>
      <c r="FX1216" s="432"/>
      <c r="FY1216" s="432"/>
      <c r="FZ1216" s="432"/>
      <c r="GA1216" s="432"/>
      <c r="GB1216" s="432"/>
      <c r="GC1216" s="432"/>
      <c r="GD1216" s="432"/>
      <c r="GE1216" s="432"/>
      <c r="GF1216" s="432"/>
      <c r="GG1216" s="432"/>
      <c r="GH1216" s="432"/>
      <c r="GI1216" s="432"/>
      <c r="GJ1216" s="432"/>
      <c r="GK1216" s="432"/>
      <c r="GL1216" s="432"/>
      <c r="GM1216" s="432"/>
      <c r="GN1216" s="432"/>
      <c r="GO1216" s="432"/>
      <c r="GP1216" s="432"/>
      <c r="GQ1216" s="432"/>
      <c r="GR1216" s="432"/>
      <c r="GS1216" s="432"/>
      <c r="GT1216" s="432"/>
      <c r="GU1216" s="432"/>
      <c r="GV1216" s="432"/>
      <c r="GW1216" s="432"/>
      <c r="GX1216" s="432"/>
    </row>
    <row r="1218" spans="12:206" s="4" customFormat="1">
      <c r="L1218" s="37"/>
      <c r="Q1218" s="432"/>
      <c r="R1218" s="432"/>
      <c r="S1218" s="432"/>
      <c r="T1218" s="432"/>
      <c r="U1218" s="432"/>
      <c r="V1218" s="432"/>
      <c r="W1218" s="432"/>
      <c r="X1218" s="432"/>
      <c r="Y1218" s="432"/>
      <c r="Z1218" s="432"/>
      <c r="AA1218" s="432"/>
      <c r="AB1218" s="432"/>
      <c r="AC1218" s="432"/>
      <c r="AD1218" s="432"/>
      <c r="AE1218" s="432"/>
      <c r="AF1218" s="432"/>
      <c r="AG1218" s="432"/>
      <c r="AH1218" s="432"/>
      <c r="AI1218" s="432"/>
      <c r="AJ1218" s="432"/>
      <c r="AK1218" s="432"/>
      <c r="AL1218" s="432"/>
      <c r="AM1218" s="432"/>
      <c r="AN1218" s="432"/>
      <c r="AO1218" s="432"/>
      <c r="AP1218" s="432"/>
      <c r="AQ1218" s="432"/>
      <c r="AR1218" s="432"/>
      <c r="AS1218" s="432"/>
      <c r="AT1218" s="432"/>
      <c r="AU1218" s="432"/>
      <c r="AV1218" s="432"/>
      <c r="AW1218" s="432"/>
      <c r="AX1218" s="432"/>
      <c r="AY1218" s="432"/>
      <c r="AZ1218" s="432"/>
      <c r="BA1218" s="432"/>
      <c r="BB1218" s="432"/>
      <c r="BC1218" s="432"/>
      <c r="BD1218" s="432"/>
      <c r="BE1218" s="432"/>
      <c r="BF1218" s="432"/>
      <c r="BG1218" s="432"/>
      <c r="BH1218" s="432"/>
      <c r="BI1218" s="432"/>
      <c r="BJ1218" s="432"/>
      <c r="BK1218" s="432"/>
      <c r="BL1218" s="432"/>
      <c r="BM1218" s="432"/>
      <c r="BN1218" s="432"/>
      <c r="BO1218" s="432"/>
      <c r="BP1218" s="432"/>
      <c r="BQ1218" s="432"/>
      <c r="BR1218" s="432"/>
      <c r="BS1218" s="432"/>
      <c r="BT1218" s="432"/>
      <c r="BU1218" s="432"/>
      <c r="BV1218" s="432"/>
      <c r="BW1218" s="432"/>
      <c r="BX1218" s="432"/>
      <c r="BY1218" s="432"/>
      <c r="BZ1218" s="432"/>
      <c r="CA1218" s="432"/>
      <c r="CB1218" s="432"/>
      <c r="CC1218" s="432"/>
      <c r="CD1218" s="432"/>
      <c r="CE1218" s="432"/>
      <c r="CF1218" s="432"/>
      <c r="CG1218" s="432"/>
      <c r="CH1218" s="432"/>
      <c r="CI1218" s="432"/>
      <c r="CJ1218" s="432"/>
      <c r="CK1218" s="432"/>
      <c r="CL1218" s="432"/>
      <c r="CM1218" s="432"/>
      <c r="CN1218" s="432"/>
      <c r="CO1218" s="432"/>
      <c r="CP1218" s="432"/>
      <c r="CQ1218" s="432"/>
      <c r="CR1218" s="432"/>
      <c r="CS1218" s="432"/>
      <c r="CT1218" s="432"/>
      <c r="CU1218" s="432"/>
      <c r="CV1218" s="432"/>
      <c r="CW1218" s="432"/>
      <c r="CX1218" s="432"/>
      <c r="CY1218" s="432"/>
      <c r="CZ1218" s="432"/>
      <c r="DA1218" s="432"/>
      <c r="DB1218" s="432"/>
      <c r="DC1218" s="432"/>
      <c r="DD1218" s="432"/>
      <c r="DE1218" s="432"/>
      <c r="DF1218" s="432"/>
      <c r="DG1218" s="432"/>
      <c r="DH1218" s="432"/>
      <c r="DI1218" s="432"/>
      <c r="DJ1218" s="432"/>
      <c r="DK1218" s="432"/>
      <c r="DL1218" s="432"/>
      <c r="DM1218" s="432"/>
      <c r="DN1218" s="432"/>
      <c r="DO1218" s="432"/>
      <c r="DP1218" s="432"/>
      <c r="DQ1218" s="432"/>
      <c r="DR1218" s="432"/>
      <c r="DS1218" s="432"/>
      <c r="DT1218" s="432"/>
      <c r="DU1218" s="432"/>
      <c r="DV1218" s="432"/>
      <c r="DW1218" s="432"/>
      <c r="DX1218" s="432"/>
      <c r="DY1218" s="432"/>
      <c r="DZ1218" s="432"/>
      <c r="EA1218" s="432"/>
      <c r="EB1218" s="432"/>
      <c r="EC1218" s="432"/>
      <c r="ED1218" s="432"/>
      <c r="EE1218" s="432"/>
      <c r="EF1218" s="432"/>
      <c r="EG1218" s="432"/>
      <c r="EH1218" s="432"/>
      <c r="EI1218" s="432"/>
      <c r="EJ1218" s="432"/>
      <c r="EK1218" s="432"/>
      <c r="EL1218" s="432"/>
      <c r="EM1218" s="432"/>
      <c r="EN1218" s="432"/>
      <c r="EO1218" s="432"/>
      <c r="EP1218" s="432"/>
      <c r="EQ1218" s="432"/>
      <c r="ER1218" s="432"/>
      <c r="ES1218" s="432"/>
      <c r="ET1218" s="432"/>
      <c r="EU1218" s="432"/>
      <c r="EV1218" s="432"/>
      <c r="EW1218" s="432"/>
      <c r="EX1218" s="432"/>
      <c r="EY1218" s="432"/>
      <c r="EZ1218" s="432"/>
      <c r="FA1218" s="432"/>
      <c r="FB1218" s="432"/>
      <c r="FC1218" s="432"/>
      <c r="FD1218" s="432"/>
      <c r="FE1218" s="432"/>
      <c r="FF1218" s="432"/>
      <c r="FG1218" s="432"/>
      <c r="FH1218" s="432"/>
      <c r="FI1218" s="432"/>
      <c r="FJ1218" s="432"/>
      <c r="FK1218" s="432"/>
      <c r="FL1218" s="432"/>
      <c r="FM1218" s="432"/>
      <c r="FN1218" s="432"/>
      <c r="FO1218" s="432"/>
      <c r="FP1218" s="432"/>
      <c r="FQ1218" s="432"/>
      <c r="FR1218" s="432"/>
      <c r="FS1218" s="432"/>
      <c r="FT1218" s="432"/>
      <c r="FU1218" s="432"/>
      <c r="FV1218" s="432"/>
      <c r="FW1218" s="432"/>
      <c r="FX1218" s="432"/>
      <c r="FY1218" s="432"/>
      <c r="FZ1218" s="432"/>
      <c r="GA1218" s="432"/>
      <c r="GB1218" s="432"/>
      <c r="GC1218" s="432"/>
      <c r="GD1218" s="432"/>
      <c r="GE1218" s="432"/>
      <c r="GF1218" s="432"/>
      <c r="GG1218" s="432"/>
      <c r="GH1218" s="432"/>
      <c r="GI1218" s="432"/>
      <c r="GJ1218" s="432"/>
      <c r="GK1218" s="432"/>
      <c r="GL1218" s="432"/>
      <c r="GM1218" s="432"/>
      <c r="GN1218" s="432"/>
      <c r="GO1218" s="432"/>
      <c r="GP1218" s="432"/>
      <c r="GQ1218" s="432"/>
      <c r="GR1218" s="432"/>
      <c r="GS1218" s="432"/>
      <c r="GT1218" s="432"/>
      <c r="GU1218" s="432"/>
      <c r="GV1218" s="432"/>
      <c r="GW1218" s="432"/>
      <c r="GX1218" s="432"/>
    </row>
    <row r="1220" spans="12:206" s="4" customFormat="1">
      <c r="L1220" s="37"/>
      <c r="Q1220" s="432"/>
      <c r="R1220" s="432"/>
      <c r="S1220" s="432"/>
      <c r="T1220" s="432"/>
      <c r="U1220" s="432"/>
      <c r="V1220" s="432"/>
      <c r="W1220" s="432"/>
      <c r="X1220" s="432"/>
      <c r="Y1220" s="432"/>
      <c r="Z1220" s="432"/>
      <c r="AA1220" s="432"/>
      <c r="AB1220" s="432"/>
      <c r="AC1220" s="432"/>
      <c r="AD1220" s="432"/>
      <c r="AE1220" s="432"/>
      <c r="AF1220" s="432"/>
      <c r="AG1220" s="432"/>
      <c r="AH1220" s="432"/>
      <c r="AI1220" s="432"/>
      <c r="AJ1220" s="432"/>
      <c r="AK1220" s="432"/>
      <c r="AL1220" s="432"/>
      <c r="AM1220" s="432"/>
      <c r="AN1220" s="432"/>
      <c r="AO1220" s="432"/>
      <c r="AP1220" s="432"/>
      <c r="AQ1220" s="432"/>
      <c r="AR1220" s="432"/>
      <c r="AS1220" s="432"/>
      <c r="AT1220" s="432"/>
      <c r="AU1220" s="432"/>
      <c r="AV1220" s="432"/>
      <c r="AW1220" s="432"/>
      <c r="AX1220" s="432"/>
      <c r="AY1220" s="432"/>
      <c r="AZ1220" s="432"/>
      <c r="BA1220" s="432"/>
      <c r="BB1220" s="432"/>
      <c r="BC1220" s="432"/>
      <c r="BD1220" s="432"/>
      <c r="BE1220" s="432"/>
      <c r="BF1220" s="432"/>
      <c r="BG1220" s="432"/>
      <c r="BH1220" s="432"/>
      <c r="BI1220" s="432"/>
      <c r="BJ1220" s="432"/>
      <c r="BK1220" s="432"/>
      <c r="BL1220" s="432"/>
      <c r="BM1220" s="432"/>
      <c r="BN1220" s="432"/>
      <c r="BO1220" s="432"/>
      <c r="BP1220" s="432"/>
      <c r="BQ1220" s="432"/>
      <c r="BR1220" s="432"/>
      <c r="BS1220" s="432"/>
      <c r="BT1220" s="432"/>
      <c r="BU1220" s="432"/>
      <c r="BV1220" s="432"/>
      <c r="BW1220" s="432"/>
      <c r="BX1220" s="432"/>
      <c r="BY1220" s="432"/>
      <c r="BZ1220" s="432"/>
      <c r="CA1220" s="432"/>
      <c r="CB1220" s="432"/>
      <c r="CC1220" s="432"/>
      <c r="CD1220" s="432"/>
      <c r="CE1220" s="432"/>
      <c r="CF1220" s="432"/>
      <c r="CG1220" s="432"/>
      <c r="CH1220" s="432"/>
      <c r="CI1220" s="432"/>
      <c r="CJ1220" s="432"/>
      <c r="CK1220" s="432"/>
      <c r="CL1220" s="432"/>
      <c r="CM1220" s="432"/>
      <c r="CN1220" s="432"/>
      <c r="CO1220" s="432"/>
      <c r="CP1220" s="432"/>
      <c r="CQ1220" s="432"/>
      <c r="CR1220" s="432"/>
      <c r="CS1220" s="432"/>
      <c r="CT1220" s="432"/>
      <c r="CU1220" s="432"/>
      <c r="CV1220" s="432"/>
      <c r="CW1220" s="432"/>
      <c r="CX1220" s="432"/>
      <c r="CY1220" s="432"/>
      <c r="CZ1220" s="432"/>
      <c r="DA1220" s="432"/>
      <c r="DB1220" s="432"/>
      <c r="DC1220" s="432"/>
      <c r="DD1220" s="432"/>
      <c r="DE1220" s="432"/>
      <c r="DF1220" s="432"/>
      <c r="DG1220" s="432"/>
      <c r="DH1220" s="432"/>
      <c r="DI1220" s="432"/>
      <c r="DJ1220" s="432"/>
      <c r="DK1220" s="432"/>
      <c r="DL1220" s="432"/>
      <c r="DM1220" s="432"/>
      <c r="DN1220" s="432"/>
      <c r="DO1220" s="432"/>
      <c r="DP1220" s="432"/>
      <c r="DQ1220" s="432"/>
      <c r="DR1220" s="432"/>
      <c r="DS1220" s="432"/>
      <c r="DT1220" s="432"/>
      <c r="DU1220" s="432"/>
      <c r="DV1220" s="432"/>
      <c r="DW1220" s="432"/>
      <c r="DX1220" s="432"/>
      <c r="DY1220" s="432"/>
      <c r="DZ1220" s="432"/>
      <c r="EA1220" s="432"/>
      <c r="EB1220" s="432"/>
      <c r="EC1220" s="432"/>
      <c r="ED1220" s="432"/>
      <c r="EE1220" s="432"/>
      <c r="EF1220" s="432"/>
      <c r="EG1220" s="432"/>
      <c r="EH1220" s="432"/>
      <c r="EI1220" s="432"/>
      <c r="EJ1220" s="432"/>
      <c r="EK1220" s="432"/>
      <c r="EL1220" s="432"/>
      <c r="EM1220" s="432"/>
      <c r="EN1220" s="432"/>
      <c r="EO1220" s="432"/>
      <c r="EP1220" s="432"/>
      <c r="EQ1220" s="432"/>
      <c r="ER1220" s="432"/>
      <c r="ES1220" s="432"/>
      <c r="ET1220" s="432"/>
      <c r="EU1220" s="432"/>
      <c r="EV1220" s="432"/>
      <c r="EW1220" s="432"/>
      <c r="EX1220" s="432"/>
      <c r="EY1220" s="432"/>
      <c r="EZ1220" s="432"/>
      <c r="FA1220" s="432"/>
      <c r="FB1220" s="432"/>
      <c r="FC1220" s="432"/>
      <c r="FD1220" s="432"/>
      <c r="FE1220" s="432"/>
      <c r="FF1220" s="432"/>
      <c r="FG1220" s="432"/>
      <c r="FH1220" s="432"/>
      <c r="FI1220" s="432"/>
      <c r="FJ1220" s="432"/>
      <c r="FK1220" s="432"/>
      <c r="FL1220" s="432"/>
      <c r="FM1220" s="432"/>
      <c r="FN1220" s="432"/>
      <c r="FO1220" s="432"/>
      <c r="FP1220" s="432"/>
      <c r="FQ1220" s="432"/>
      <c r="FR1220" s="432"/>
      <c r="FS1220" s="432"/>
      <c r="FT1220" s="432"/>
      <c r="FU1220" s="432"/>
      <c r="FV1220" s="432"/>
      <c r="FW1220" s="432"/>
      <c r="FX1220" s="432"/>
      <c r="FY1220" s="432"/>
      <c r="FZ1220" s="432"/>
      <c r="GA1220" s="432"/>
      <c r="GB1220" s="432"/>
      <c r="GC1220" s="432"/>
      <c r="GD1220" s="432"/>
      <c r="GE1220" s="432"/>
      <c r="GF1220" s="432"/>
      <c r="GG1220" s="432"/>
      <c r="GH1220" s="432"/>
      <c r="GI1220" s="432"/>
      <c r="GJ1220" s="432"/>
      <c r="GK1220" s="432"/>
      <c r="GL1220" s="432"/>
      <c r="GM1220" s="432"/>
      <c r="GN1220" s="432"/>
      <c r="GO1220" s="432"/>
      <c r="GP1220" s="432"/>
      <c r="GQ1220" s="432"/>
      <c r="GR1220" s="432"/>
      <c r="GS1220" s="432"/>
      <c r="GT1220" s="432"/>
      <c r="GU1220" s="432"/>
      <c r="GV1220" s="432"/>
      <c r="GW1220" s="432"/>
      <c r="GX1220" s="432"/>
    </row>
    <row r="1222" spans="12:206" s="4" customFormat="1">
      <c r="L1222" s="37"/>
      <c r="Q1222" s="432"/>
      <c r="R1222" s="432"/>
      <c r="S1222" s="432"/>
      <c r="T1222" s="432"/>
      <c r="U1222" s="432"/>
      <c r="V1222" s="432"/>
      <c r="W1222" s="432"/>
      <c r="X1222" s="432"/>
      <c r="Y1222" s="432"/>
      <c r="Z1222" s="432"/>
      <c r="AA1222" s="432"/>
      <c r="AB1222" s="432"/>
      <c r="AC1222" s="432"/>
      <c r="AD1222" s="432"/>
      <c r="AE1222" s="432"/>
      <c r="AF1222" s="432"/>
      <c r="AG1222" s="432"/>
      <c r="AH1222" s="432"/>
      <c r="AI1222" s="432"/>
      <c r="AJ1222" s="432"/>
      <c r="AK1222" s="432"/>
      <c r="AL1222" s="432"/>
      <c r="AM1222" s="432"/>
      <c r="AN1222" s="432"/>
      <c r="AO1222" s="432"/>
      <c r="AP1222" s="432"/>
      <c r="AQ1222" s="432"/>
      <c r="AR1222" s="432"/>
      <c r="AS1222" s="432"/>
      <c r="AT1222" s="432"/>
      <c r="AU1222" s="432"/>
      <c r="AV1222" s="432"/>
      <c r="AW1222" s="432"/>
      <c r="AX1222" s="432"/>
      <c r="AY1222" s="432"/>
      <c r="AZ1222" s="432"/>
      <c r="BA1222" s="432"/>
      <c r="BB1222" s="432"/>
      <c r="BC1222" s="432"/>
      <c r="BD1222" s="432"/>
      <c r="BE1222" s="432"/>
      <c r="BF1222" s="432"/>
      <c r="BG1222" s="432"/>
      <c r="BH1222" s="432"/>
      <c r="BI1222" s="432"/>
      <c r="BJ1222" s="432"/>
      <c r="BK1222" s="432"/>
      <c r="BL1222" s="432"/>
      <c r="BM1222" s="432"/>
      <c r="BN1222" s="432"/>
      <c r="BO1222" s="432"/>
      <c r="BP1222" s="432"/>
      <c r="BQ1222" s="432"/>
      <c r="BR1222" s="432"/>
      <c r="BS1222" s="432"/>
      <c r="BT1222" s="432"/>
      <c r="BU1222" s="432"/>
      <c r="BV1222" s="432"/>
      <c r="BW1222" s="432"/>
      <c r="BX1222" s="432"/>
      <c r="BY1222" s="432"/>
      <c r="BZ1222" s="432"/>
      <c r="CA1222" s="432"/>
      <c r="CB1222" s="432"/>
      <c r="CC1222" s="432"/>
      <c r="CD1222" s="432"/>
      <c r="CE1222" s="432"/>
      <c r="CF1222" s="432"/>
      <c r="CG1222" s="432"/>
      <c r="CH1222" s="432"/>
      <c r="CI1222" s="432"/>
      <c r="CJ1222" s="432"/>
      <c r="CK1222" s="432"/>
      <c r="CL1222" s="432"/>
      <c r="CM1222" s="432"/>
      <c r="CN1222" s="432"/>
      <c r="CO1222" s="432"/>
      <c r="CP1222" s="432"/>
      <c r="CQ1222" s="432"/>
      <c r="CR1222" s="432"/>
      <c r="CS1222" s="432"/>
      <c r="CT1222" s="432"/>
      <c r="CU1222" s="432"/>
      <c r="CV1222" s="432"/>
      <c r="CW1222" s="432"/>
      <c r="CX1222" s="432"/>
      <c r="CY1222" s="432"/>
      <c r="CZ1222" s="432"/>
      <c r="DA1222" s="432"/>
      <c r="DB1222" s="432"/>
      <c r="DC1222" s="432"/>
      <c r="DD1222" s="432"/>
      <c r="DE1222" s="432"/>
      <c r="DF1222" s="432"/>
      <c r="DG1222" s="432"/>
      <c r="DH1222" s="432"/>
      <c r="DI1222" s="432"/>
      <c r="DJ1222" s="432"/>
      <c r="DK1222" s="432"/>
      <c r="DL1222" s="432"/>
      <c r="DM1222" s="432"/>
      <c r="DN1222" s="432"/>
      <c r="DO1222" s="432"/>
      <c r="DP1222" s="432"/>
      <c r="DQ1222" s="432"/>
      <c r="DR1222" s="432"/>
      <c r="DS1222" s="432"/>
      <c r="DT1222" s="432"/>
      <c r="DU1222" s="432"/>
      <c r="DV1222" s="432"/>
      <c r="DW1222" s="432"/>
      <c r="DX1222" s="432"/>
      <c r="DY1222" s="432"/>
      <c r="DZ1222" s="432"/>
      <c r="EA1222" s="432"/>
      <c r="EB1222" s="432"/>
      <c r="EC1222" s="432"/>
      <c r="ED1222" s="432"/>
      <c r="EE1222" s="432"/>
      <c r="EF1222" s="432"/>
      <c r="EG1222" s="432"/>
      <c r="EH1222" s="432"/>
      <c r="EI1222" s="432"/>
      <c r="EJ1222" s="432"/>
      <c r="EK1222" s="432"/>
      <c r="EL1222" s="432"/>
      <c r="EM1222" s="432"/>
      <c r="EN1222" s="432"/>
      <c r="EO1222" s="432"/>
      <c r="EP1222" s="432"/>
      <c r="EQ1222" s="432"/>
      <c r="ER1222" s="432"/>
      <c r="ES1222" s="432"/>
      <c r="ET1222" s="432"/>
      <c r="EU1222" s="432"/>
      <c r="EV1222" s="432"/>
      <c r="EW1222" s="432"/>
      <c r="EX1222" s="432"/>
      <c r="EY1222" s="432"/>
      <c r="EZ1222" s="432"/>
      <c r="FA1222" s="432"/>
      <c r="FB1222" s="432"/>
      <c r="FC1222" s="432"/>
      <c r="FD1222" s="432"/>
      <c r="FE1222" s="432"/>
      <c r="FF1222" s="432"/>
      <c r="FG1222" s="432"/>
      <c r="FH1222" s="432"/>
      <c r="FI1222" s="432"/>
      <c r="FJ1222" s="432"/>
      <c r="FK1222" s="432"/>
      <c r="FL1222" s="432"/>
      <c r="FM1222" s="432"/>
      <c r="FN1222" s="432"/>
      <c r="FO1222" s="432"/>
      <c r="FP1222" s="432"/>
      <c r="FQ1222" s="432"/>
      <c r="FR1222" s="432"/>
      <c r="FS1222" s="432"/>
      <c r="FT1222" s="432"/>
      <c r="FU1222" s="432"/>
      <c r="FV1222" s="432"/>
      <c r="FW1222" s="432"/>
      <c r="FX1222" s="432"/>
      <c r="FY1222" s="432"/>
      <c r="FZ1222" s="432"/>
      <c r="GA1222" s="432"/>
      <c r="GB1222" s="432"/>
      <c r="GC1222" s="432"/>
      <c r="GD1222" s="432"/>
      <c r="GE1222" s="432"/>
      <c r="GF1222" s="432"/>
      <c r="GG1222" s="432"/>
      <c r="GH1222" s="432"/>
      <c r="GI1222" s="432"/>
      <c r="GJ1222" s="432"/>
      <c r="GK1222" s="432"/>
      <c r="GL1222" s="432"/>
      <c r="GM1222" s="432"/>
      <c r="GN1222" s="432"/>
      <c r="GO1222" s="432"/>
      <c r="GP1222" s="432"/>
      <c r="GQ1222" s="432"/>
      <c r="GR1222" s="432"/>
      <c r="GS1222" s="432"/>
      <c r="GT1222" s="432"/>
      <c r="GU1222" s="432"/>
      <c r="GV1222" s="432"/>
      <c r="GW1222" s="432"/>
      <c r="GX1222" s="432"/>
    </row>
    <row r="1224" spans="12:206" s="4" customFormat="1">
      <c r="L1224" s="37"/>
      <c r="Q1224" s="432"/>
      <c r="R1224" s="432"/>
      <c r="S1224" s="432"/>
      <c r="T1224" s="432"/>
      <c r="U1224" s="432"/>
      <c r="V1224" s="432"/>
      <c r="W1224" s="432"/>
      <c r="X1224" s="432"/>
      <c r="Y1224" s="432"/>
      <c r="Z1224" s="432"/>
      <c r="AA1224" s="432"/>
      <c r="AB1224" s="432"/>
      <c r="AC1224" s="432"/>
      <c r="AD1224" s="432"/>
      <c r="AE1224" s="432"/>
      <c r="AF1224" s="432"/>
      <c r="AG1224" s="432"/>
      <c r="AH1224" s="432"/>
      <c r="AI1224" s="432"/>
      <c r="AJ1224" s="432"/>
      <c r="AK1224" s="432"/>
      <c r="AL1224" s="432"/>
      <c r="AM1224" s="432"/>
      <c r="AN1224" s="432"/>
      <c r="AO1224" s="432"/>
      <c r="AP1224" s="432"/>
      <c r="AQ1224" s="432"/>
      <c r="AR1224" s="432"/>
      <c r="AS1224" s="432"/>
      <c r="AT1224" s="432"/>
      <c r="AU1224" s="432"/>
      <c r="AV1224" s="432"/>
      <c r="AW1224" s="432"/>
      <c r="AX1224" s="432"/>
      <c r="AY1224" s="432"/>
      <c r="AZ1224" s="432"/>
      <c r="BA1224" s="432"/>
      <c r="BB1224" s="432"/>
      <c r="BC1224" s="432"/>
      <c r="BD1224" s="432"/>
      <c r="BE1224" s="432"/>
      <c r="BF1224" s="432"/>
      <c r="BG1224" s="432"/>
      <c r="BH1224" s="432"/>
      <c r="BI1224" s="432"/>
      <c r="BJ1224" s="432"/>
      <c r="BK1224" s="432"/>
      <c r="BL1224" s="432"/>
      <c r="BM1224" s="432"/>
      <c r="BN1224" s="432"/>
      <c r="BO1224" s="432"/>
      <c r="BP1224" s="432"/>
      <c r="BQ1224" s="432"/>
      <c r="BR1224" s="432"/>
      <c r="BS1224" s="432"/>
      <c r="BT1224" s="432"/>
      <c r="BU1224" s="432"/>
      <c r="BV1224" s="432"/>
      <c r="BW1224" s="432"/>
      <c r="BX1224" s="432"/>
      <c r="BY1224" s="432"/>
      <c r="BZ1224" s="432"/>
      <c r="CA1224" s="432"/>
      <c r="CB1224" s="432"/>
      <c r="CC1224" s="432"/>
      <c r="CD1224" s="432"/>
      <c r="CE1224" s="432"/>
      <c r="CF1224" s="432"/>
      <c r="CG1224" s="432"/>
      <c r="CH1224" s="432"/>
      <c r="CI1224" s="432"/>
      <c r="CJ1224" s="432"/>
      <c r="CK1224" s="432"/>
      <c r="CL1224" s="432"/>
      <c r="CM1224" s="432"/>
      <c r="CN1224" s="432"/>
      <c r="CO1224" s="432"/>
      <c r="CP1224" s="432"/>
      <c r="CQ1224" s="432"/>
      <c r="CR1224" s="432"/>
      <c r="CS1224" s="432"/>
      <c r="CT1224" s="432"/>
      <c r="CU1224" s="432"/>
      <c r="CV1224" s="432"/>
      <c r="CW1224" s="432"/>
      <c r="CX1224" s="432"/>
      <c r="CY1224" s="432"/>
      <c r="CZ1224" s="432"/>
      <c r="DA1224" s="432"/>
      <c r="DB1224" s="432"/>
      <c r="DC1224" s="432"/>
      <c r="DD1224" s="432"/>
      <c r="DE1224" s="432"/>
      <c r="DF1224" s="432"/>
      <c r="DG1224" s="432"/>
      <c r="DH1224" s="432"/>
      <c r="DI1224" s="432"/>
      <c r="DJ1224" s="432"/>
      <c r="DK1224" s="432"/>
      <c r="DL1224" s="432"/>
      <c r="DM1224" s="432"/>
      <c r="DN1224" s="432"/>
      <c r="DO1224" s="432"/>
      <c r="DP1224" s="432"/>
      <c r="DQ1224" s="432"/>
      <c r="DR1224" s="432"/>
      <c r="DS1224" s="432"/>
      <c r="DT1224" s="432"/>
      <c r="DU1224" s="432"/>
      <c r="DV1224" s="432"/>
      <c r="DW1224" s="432"/>
      <c r="DX1224" s="432"/>
      <c r="DY1224" s="432"/>
      <c r="DZ1224" s="432"/>
      <c r="EA1224" s="432"/>
      <c r="EB1224" s="432"/>
      <c r="EC1224" s="432"/>
      <c r="ED1224" s="432"/>
      <c r="EE1224" s="432"/>
      <c r="EF1224" s="432"/>
      <c r="EG1224" s="432"/>
      <c r="EH1224" s="432"/>
      <c r="EI1224" s="432"/>
      <c r="EJ1224" s="432"/>
      <c r="EK1224" s="432"/>
      <c r="EL1224" s="432"/>
      <c r="EM1224" s="432"/>
      <c r="EN1224" s="432"/>
      <c r="EO1224" s="432"/>
      <c r="EP1224" s="432"/>
      <c r="EQ1224" s="432"/>
      <c r="ER1224" s="432"/>
      <c r="ES1224" s="432"/>
      <c r="ET1224" s="432"/>
      <c r="EU1224" s="432"/>
      <c r="EV1224" s="432"/>
      <c r="EW1224" s="432"/>
      <c r="EX1224" s="432"/>
      <c r="EY1224" s="432"/>
      <c r="EZ1224" s="432"/>
      <c r="FA1224" s="432"/>
      <c r="FB1224" s="432"/>
      <c r="FC1224" s="432"/>
      <c r="FD1224" s="432"/>
      <c r="FE1224" s="432"/>
      <c r="FF1224" s="432"/>
      <c r="FG1224" s="432"/>
      <c r="FH1224" s="432"/>
      <c r="FI1224" s="432"/>
      <c r="FJ1224" s="432"/>
      <c r="FK1224" s="432"/>
      <c r="FL1224" s="432"/>
      <c r="FM1224" s="432"/>
      <c r="FN1224" s="432"/>
      <c r="FO1224" s="432"/>
      <c r="FP1224" s="432"/>
      <c r="FQ1224" s="432"/>
      <c r="FR1224" s="432"/>
      <c r="FS1224" s="432"/>
      <c r="FT1224" s="432"/>
      <c r="FU1224" s="432"/>
      <c r="FV1224" s="432"/>
      <c r="FW1224" s="432"/>
      <c r="FX1224" s="432"/>
      <c r="FY1224" s="432"/>
      <c r="FZ1224" s="432"/>
      <c r="GA1224" s="432"/>
      <c r="GB1224" s="432"/>
      <c r="GC1224" s="432"/>
      <c r="GD1224" s="432"/>
      <c r="GE1224" s="432"/>
      <c r="GF1224" s="432"/>
      <c r="GG1224" s="432"/>
      <c r="GH1224" s="432"/>
      <c r="GI1224" s="432"/>
      <c r="GJ1224" s="432"/>
      <c r="GK1224" s="432"/>
      <c r="GL1224" s="432"/>
      <c r="GM1224" s="432"/>
      <c r="GN1224" s="432"/>
      <c r="GO1224" s="432"/>
      <c r="GP1224" s="432"/>
      <c r="GQ1224" s="432"/>
      <c r="GR1224" s="432"/>
      <c r="GS1224" s="432"/>
      <c r="GT1224" s="432"/>
      <c r="GU1224" s="432"/>
      <c r="GV1224" s="432"/>
      <c r="GW1224" s="432"/>
      <c r="GX1224" s="432"/>
    </row>
    <row r="1226" spans="12:206" s="4" customFormat="1">
      <c r="L1226" s="37"/>
      <c r="Q1226" s="432"/>
      <c r="R1226" s="432"/>
      <c r="S1226" s="432"/>
      <c r="T1226" s="432"/>
      <c r="U1226" s="432"/>
      <c r="V1226" s="432"/>
      <c r="W1226" s="432"/>
      <c r="X1226" s="432"/>
      <c r="Y1226" s="432"/>
      <c r="Z1226" s="432"/>
      <c r="AA1226" s="432"/>
      <c r="AB1226" s="432"/>
      <c r="AC1226" s="432"/>
      <c r="AD1226" s="432"/>
      <c r="AE1226" s="432"/>
      <c r="AF1226" s="432"/>
      <c r="AG1226" s="432"/>
      <c r="AH1226" s="432"/>
      <c r="AI1226" s="432"/>
      <c r="AJ1226" s="432"/>
      <c r="AK1226" s="432"/>
      <c r="AL1226" s="432"/>
      <c r="AM1226" s="432"/>
      <c r="AN1226" s="432"/>
      <c r="AO1226" s="432"/>
      <c r="AP1226" s="432"/>
      <c r="AQ1226" s="432"/>
      <c r="AR1226" s="432"/>
      <c r="AS1226" s="432"/>
      <c r="AT1226" s="432"/>
      <c r="AU1226" s="432"/>
      <c r="AV1226" s="432"/>
      <c r="AW1226" s="432"/>
      <c r="AX1226" s="432"/>
      <c r="AY1226" s="432"/>
      <c r="AZ1226" s="432"/>
      <c r="BA1226" s="432"/>
      <c r="BB1226" s="432"/>
      <c r="BC1226" s="432"/>
      <c r="BD1226" s="432"/>
      <c r="BE1226" s="432"/>
      <c r="BF1226" s="432"/>
      <c r="BG1226" s="432"/>
      <c r="BH1226" s="432"/>
      <c r="BI1226" s="432"/>
      <c r="BJ1226" s="432"/>
      <c r="BK1226" s="432"/>
      <c r="BL1226" s="432"/>
      <c r="BM1226" s="432"/>
      <c r="BN1226" s="432"/>
      <c r="BO1226" s="432"/>
      <c r="BP1226" s="432"/>
      <c r="BQ1226" s="432"/>
      <c r="BR1226" s="432"/>
      <c r="BS1226" s="432"/>
      <c r="BT1226" s="432"/>
      <c r="BU1226" s="432"/>
      <c r="BV1226" s="432"/>
      <c r="BW1226" s="432"/>
      <c r="BX1226" s="432"/>
      <c r="BY1226" s="432"/>
      <c r="BZ1226" s="432"/>
      <c r="CA1226" s="432"/>
      <c r="CB1226" s="432"/>
      <c r="CC1226" s="432"/>
      <c r="CD1226" s="432"/>
      <c r="CE1226" s="432"/>
      <c r="CF1226" s="432"/>
      <c r="CG1226" s="432"/>
      <c r="CH1226" s="432"/>
      <c r="CI1226" s="432"/>
      <c r="CJ1226" s="432"/>
      <c r="CK1226" s="432"/>
      <c r="CL1226" s="432"/>
      <c r="CM1226" s="432"/>
      <c r="CN1226" s="432"/>
      <c r="CO1226" s="432"/>
      <c r="CP1226" s="432"/>
      <c r="CQ1226" s="432"/>
      <c r="CR1226" s="432"/>
      <c r="CS1226" s="432"/>
      <c r="CT1226" s="432"/>
      <c r="CU1226" s="432"/>
      <c r="CV1226" s="432"/>
      <c r="CW1226" s="432"/>
      <c r="CX1226" s="432"/>
      <c r="CY1226" s="432"/>
      <c r="CZ1226" s="432"/>
      <c r="DA1226" s="432"/>
      <c r="DB1226" s="432"/>
      <c r="DC1226" s="432"/>
      <c r="DD1226" s="432"/>
      <c r="DE1226" s="432"/>
      <c r="DF1226" s="432"/>
      <c r="DG1226" s="432"/>
      <c r="DH1226" s="432"/>
      <c r="DI1226" s="432"/>
      <c r="DJ1226" s="432"/>
      <c r="DK1226" s="432"/>
      <c r="DL1226" s="432"/>
      <c r="DM1226" s="432"/>
      <c r="DN1226" s="432"/>
      <c r="DO1226" s="432"/>
      <c r="DP1226" s="432"/>
      <c r="DQ1226" s="432"/>
      <c r="DR1226" s="432"/>
      <c r="DS1226" s="432"/>
      <c r="DT1226" s="432"/>
      <c r="DU1226" s="432"/>
      <c r="DV1226" s="432"/>
      <c r="DW1226" s="432"/>
      <c r="DX1226" s="432"/>
      <c r="DY1226" s="432"/>
      <c r="DZ1226" s="432"/>
      <c r="EA1226" s="432"/>
      <c r="EB1226" s="432"/>
      <c r="EC1226" s="432"/>
      <c r="ED1226" s="432"/>
      <c r="EE1226" s="432"/>
      <c r="EF1226" s="432"/>
      <c r="EG1226" s="432"/>
      <c r="EH1226" s="432"/>
      <c r="EI1226" s="432"/>
      <c r="EJ1226" s="432"/>
      <c r="EK1226" s="432"/>
      <c r="EL1226" s="432"/>
      <c r="EM1226" s="432"/>
      <c r="EN1226" s="432"/>
      <c r="EO1226" s="432"/>
      <c r="EP1226" s="432"/>
      <c r="EQ1226" s="432"/>
      <c r="ER1226" s="432"/>
      <c r="ES1226" s="432"/>
      <c r="ET1226" s="432"/>
      <c r="EU1226" s="432"/>
      <c r="EV1226" s="432"/>
      <c r="EW1226" s="432"/>
      <c r="EX1226" s="432"/>
      <c r="EY1226" s="432"/>
      <c r="EZ1226" s="432"/>
      <c r="FA1226" s="432"/>
      <c r="FB1226" s="432"/>
      <c r="FC1226" s="432"/>
      <c r="FD1226" s="432"/>
      <c r="FE1226" s="432"/>
      <c r="FF1226" s="432"/>
      <c r="FG1226" s="432"/>
      <c r="FH1226" s="432"/>
      <c r="FI1226" s="432"/>
      <c r="FJ1226" s="432"/>
      <c r="FK1226" s="432"/>
      <c r="FL1226" s="432"/>
      <c r="FM1226" s="432"/>
      <c r="FN1226" s="432"/>
      <c r="FO1226" s="432"/>
      <c r="FP1226" s="432"/>
      <c r="FQ1226" s="432"/>
      <c r="FR1226" s="432"/>
      <c r="FS1226" s="432"/>
      <c r="FT1226" s="432"/>
      <c r="FU1226" s="432"/>
      <c r="FV1226" s="432"/>
      <c r="FW1226" s="432"/>
      <c r="FX1226" s="432"/>
      <c r="FY1226" s="432"/>
      <c r="FZ1226" s="432"/>
      <c r="GA1226" s="432"/>
      <c r="GB1226" s="432"/>
      <c r="GC1226" s="432"/>
      <c r="GD1226" s="432"/>
      <c r="GE1226" s="432"/>
      <c r="GF1226" s="432"/>
      <c r="GG1226" s="432"/>
      <c r="GH1226" s="432"/>
      <c r="GI1226" s="432"/>
      <c r="GJ1226" s="432"/>
      <c r="GK1226" s="432"/>
      <c r="GL1226" s="432"/>
      <c r="GM1226" s="432"/>
      <c r="GN1226" s="432"/>
      <c r="GO1226" s="432"/>
      <c r="GP1226" s="432"/>
      <c r="GQ1226" s="432"/>
      <c r="GR1226" s="432"/>
      <c r="GS1226" s="432"/>
      <c r="GT1226" s="432"/>
      <c r="GU1226" s="432"/>
      <c r="GV1226" s="432"/>
      <c r="GW1226" s="432"/>
      <c r="GX1226" s="432"/>
    </row>
    <row r="1228" spans="12:206" s="4" customFormat="1">
      <c r="L1228" s="37"/>
      <c r="Q1228" s="432"/>
      <c r="R1228" s="432"/>
      <c r="S1228" s="432"/>
      <c r="T1228" s="432"/>
      <c r="U1228" s="432"/>
      <c r="V1228" s="432"/>
      <c r="W1228" s="432"/>
      <c r="X1228" s="432"/>
      <c r="Y1228" s="432"/>
      <c r="Z1228" s="432"/>
      <c r="AA1228" s="432"/>
      <c r="AB1228" s="432"/>
      <c r="AC1228" s="432"/>
      <c r="AD1228" s="432"/>
      <c r="AE1228" s="432"/>
      <c r="AF1228" s="432"/>
      <c r="AG1228" s="432"/>
      <c r="AH1228" s="432"/>
      <c r="AI1228" s="432"/>
      <c r="AJ1228" s="432"/>
      <c r="AK1228" s="432"/>
      <c r="AL1228" s="432"/>
      <c r="AM1228" s="432"/>
      <c r="AN1228" s="432"/>
      <c r="AO1228" s="432"/>
      <c r="AP1228" s="432"/>
      <c r="AQ1228" s="432"/>
      <c r="AR1228" s="432"/>
      <c r="AS1228" s="432"/>
      <c r="AT1228" s="432"/>
      <c r="AU1228" s="432"/>
      <c r="AV1228" s="432"/>
      <c r="AW1228" s="432"/>
      <c r="AX1228" s="432"/>
      <c r="AY1228" s="432"/>
      <c r="AZ1228" s="432"/>
      <c r="BA1228" s="432"/>
      <c r="BB1228" s="432"/>
      <c r="BC1228" s="432"/>
      <c r="BD1228" s="432"/>
      <c r="BE1228" s="432"/>
      <c r="BF1228" s="432"/>
      <c r="BG1228" s="432"/>
      <c r="BH1228" s="432"/>
      <c r="BI1228" s="432"/>
      <c r="BJ1228" s="432"/>
      <c r="BK1228" s="432"/>
      <c r="BL1228" s="432"/>
      <c r="BM1228" s="432"/>
      <c r="BN1228" s="432"/>
      <c r="BO1228" s="432"/>
      <c r="BP1228" s="432"/>
      <c r="BQ1228" s="432"/>
      <c r="BR1228" s="432"/>
      <c r="BS1228" s="432"/>
      <c r="BT1228" s="432"/>
      <c r="BU1228" s="432"/>
      <c r="BV1228" s="432"/>
      <c r="BW1228" s="432"/>
      <c r="BX1228" s="432"/>
      <c r="BY1228" s="432"/>
      <c r="BZ1228" s="432"/>
      <c r="CA1228" s="432"/>
      <c r="CB1228" s="432"/>
      <c r="CC1228" s="432"/>
      <c r="CD1228" s="432"/>
      <c r="CE1228" s="432"/>
      <c r="CF1228" s="432"/>
      <c r="CG1228" s="432"/>
      <c r="CH1228" s="432"/>
      <c r="CI1228" s="432"/>
      <c r="CJ1228" s="432"/>
      <c r="CK1228" s="432"/>
      <c r="CL1228" s="432"/>
      <c r="CM1228" s="432"/>
      <c r="CN1228" s="432"/>
      <c r="CO1228" s="432"/>
      <c r="CP1228" s="432"/>
      <c r="CQ1228" s="432"/>
      <c r="CR1228" s="432"/>
      <c r="CS1228" s="432"/>
      <c r="CT1228" s="432"/>
      <c r="CU1228" s="432"/>
      <c r="CV1228" s="432"/>
      <c r="CW1228" s="432"/>
      <c r="CX1228" s="432"/>
      <c r="CY1228" s="432"/>
      <c r="CZ1228" s="432"/>
      <c r="DA1228" s="432"/>
      <c r="DB1228" s="432"/>
      <c r="DC1228" s="432"/>
      <c r="DD1228" s="432"/>
      <c r="DE1228" s="432"/>
      <c r="DF1228" s="432"/>
      <c r="DG1228" s="432"/>
      <c r="DH1228" s="432"/>
      <c r="DI1228" s="432"/>
      <c r="DJ1228" s="432"/>
      <c r="DK1228" s="432"/>
      <c r="DL1228" s="432"/>
      <c r="DM1228" s="432"/>
      <c r="DN1228" s="432"/>
      <c r="DO1228" s="432"/>
      <c r="DP1228" s="432"/>
      <c r="DQ1228" s="432"/>
      <c r="DR1228" s="432"/>
      <c r="DS1228" s="432"/>
      <c r="DT1228" s="432"/>
      <c r="DU1228" s="432"/>
      <c r="DV1228" s="432"/>
      <c r="DW1228" s="432"/>
      <c r="DX1228" s="432"/>
      <c r="DY1228" s="432"/>
      <c r="DZ1228" s="432"/>
      <c r="EA1228" s="432"/>
      <c r="EB1228" s="432"/>
      <c r="EC1228" s="432"/>
      <c r="ED1228" s="432"/>
      <c r="EE1228" s="432"/>
      <c r="EF1228" s="432"/>
      <c r="EG1228" s="432"/>
      <c r="EH1228" s="432"/>
      <c r="EI1228" s="432"/>
      <c r="EJ1228" s="432"/>
      <c r="EK1228" s="432"/>
      <c r="EL1228" s="432"/>
      <c r="EM1228" s="432"/>
      <c r="EN1228" s="432"/>
      <c r="EO1228" s="432"/>
      <c r="EP1228" s="432"/>
      <c r="EQ1228" s="432"/>
      <c r="ER1228" s="432"/>
      <c r="ES1228" s="432"/>
      <c r="ET1228" s="432"/>
      <c r="EU1228" s="432"/>
      <c r="EV1228" s="432"/>
      <c r="EW1228" s="432"/>
      <c r="EX1228" s="432"/>
      <c r="EY1228" s="432"/>
      <c r="EZ1228" s="432"/>
      <c r="FA1228" s="432"/>
      <c r="FB1228" s="432"/>
      <c r="FC1228" s="432"/>
      <c r="FD1228" s="432"/>
      <c r="FE1228" s="432"/>
      <c r="FF1228" s="432"/>
      <c r="FG1228" s="432"/>
      <c r="FH1228" s="432"/>
      <c r="FI1228" s="432"/>
      <c r="FJ1228" s="432"/>
      <c r="FK1228" s="432"/>
      <c r="FL1228" s="432"/>
      <c r="FM1228" s="432"/>
      <c r="FN1228" s="432"/>
      <c r="FO1228" s="432"/>
      <c r="FP1228" s="432"/>
      <c r="FQ1228" s="432"/>
      <c r="FR1228" s="432"/>
      <c r="FS1228" s="432"/>
      <c r="FT1228" s="432"/>
      <c r="FU1228" s="432"/>
      <c r="FV1228" s="432"/>
      <c r="FW1228" s="432"/>
      <c r="FX1228" s="432"/>
      <c r="FY1228" s="432"/>
      <c r="FZ1228" s="432"/>
      <c r="GA1228" s="432"/>
      <c r="GB1228" s="432"/>
      <c r="GC1228" s="432"/>
      <c r="GD1228" s="432"/>
      <c r="GE1228" s="432"/>
      <c r="GF1228" s="432"/>
      <c r="GG1228" s="432"/>
      <c r="GH1228" s="432"/>
      <c r="GI1228" s="432"/>
      <c r="GJ1228" s="432"/>
      <c r="GK1228" s="432"/>
      <c r="GL1228" s="432"/>
      <c r="GM1228" s="432"/>
      <c r="GN1228" s="432"/>
      <c r="GO1228" s="432"/>
      <c r="GP1228" s="432"/>
      <c r="GQ1228" s="432"/>
      <c r="GR1228" s="432"/>
      <c r="GS1228" s="432"/>
      <c r="GT1228" s="432"/>
      <c r="GU1228" s="432"/>
      <c r="GV1228" s="432"/>
      <c r="GW1228" s="432"/>
      <c r="GX1228" s="432"/>
    </row>
    <row r="1229" spans="12:206" s="4" customFormat="1">
      <c r="L1229" s="37"/>
      <c r="Q1229" s="432"/>
      <c r="R1229" s="432"/>
      <c r="S1229" s="432"/>
      <c r="T1229" s="432"/>
      <c r="U1229" s="432"/>
      <c r="V1229" s="432"/>
      <c r="W1229" s="432"/>
      <c r="X1229" s="432"/>
      <c r="Y1229" s="432"/>
      <c r="Z1229" s="432"/>
      <c r="AA1229" s="432"/>
      <c r="AB1229" s="432"/>
      <c r="AC1229" s="432"/>
      <c r="AD1229" s="432"/>
      <c r="AE1229" s="432"/>
      <c r="AF1229" s="432"/>
      <c r="AG1229" s="432"/>
      <c r="AH1229" s="432"/>
      <c r="AI1229" s="432"/>
      <c r="AJ1229" s="432"/>
      <c r="AK1229" s="432"/>
      <c r="AL1229" s="432"/>
      <c r="AM1229" s="432"/>
      <c r="AN1229" s="432"/>
      <c r="AO1229" s="432"/>
      <c r="AP1229" s="432"/>
      <c r="AQ1229" s="432"/>
      <c r="AR1229" s="432"/>
      <c r="AS1229" s="432"/>
      <c r="AT1229" s="432"/>
      <c r="AU1229" s="432"/>
      <c r="AV1229" s="432"/>
      <c r="AW1229" s="432"/>
      <c r="AX1229" s="432"/>
      <c r="AY1229" s="432"/>
      <c r="AZ1229" s="432"/>
      <c r="BA1229" s="432"/>
      <c r="BB1229" s="432"/>
      <c r="BC1229" s="432"/>
      <c r="BD1229" s="432"/>
      <c r="BE1229" s="432"/>
      <c r="BF1229" s="432"/>
      <c r="BG1229" s="432"/>
      <c r="BH1229" s="432"/>
      <c r="BI1229" s="432"/>
      <c r="BJ1229" s="432"/>
      <c r="BK1229" s="432"/>
      <c r="BL1229" s="432"/>
      <c r="BM1229" s="432"/>
      <c r="BN1229" s="432"/>
      <c r="BO1229" s="432"/>
      <c r="BP1229" s="432"/>
      <c r="BQ1229" s="432"/>
      <c r="BR1229" s="432"/>
      <c r="BS1229" s="432"/>
      <c r="BT1229" s="432"/>
      <c r="BU1229" s="432"/>
      <c r="BV1229" s="432"/>
      <c r="BW1229" s="432"/>
      <c r="BX1229" s="432"/>
      <c r="BY1229" s="432"/>
      <c r="BZ1229" s="432"/>
      <c r="CA1229" s="432"/>
      <c r="CB1229" s="432"/>
      <c r="CC1229" s="432"/>
      <c r="CD1229" s="432"/>
      <c r="CE1229" s="432"/>
      <c r="CF1229" s="432"/>
      <c r="CG1229" s="432"/>
      <c r="CH1229" s="432"/>
      <c r="CI1229" s="432"/>
      <c r="CJ1229" s="432"/>
      <c r="CK1229" s="432"/>
      <c r="CL1229" s="432"/>
      <c r="CM1229" s="432"/>
      <c r="CN1229" s="432"/>
      <c r="CO1229" s="432"/>
      <c r="CP1229" s="432"/>
      <c r="CQ1229" s="432"/>
      <c r="CR1229" s="432"/>
      <c r="CS1229" s="432"/>
      <c r="CT1229" s="432"/>
      <c r="CU1229" s="432"/>
      <c r="CV1229" s="432"/>
      <c r="CW1229" s="432"/>
      <c r="CX1229" s="432"/>
      <c r="CY1229" s="432"/>
      <c r="CZ1229" s="432"/>
      <c r="DA1229" s="432"/>
      <c r="DB1229" s="432"/>
      <c r="DC1229" s="432"/>
      <c r="DD1229" s="432"/>
      <c r="DE1229" s="432"/>
      <c r="DF1229" s="432"/>
      <c r="DG1229" s="432"/>
      <c r="DH1229" s="432"/>
      <c r="DI1229" s="432"/>
      <c r="DJ1229" s="432"/>
      <c r="DK1229" s="432"/>
      <c r="DL1229" s="432"/>
      <c r="DM1229" s="432"/>
      <c r="DN1229" s="432"/>
      <c r="DO1229" s="432"/>
      <c r="DP1229" s="432"/>
      <c r="DQ1229" s="432"/>
      <c r="DR1229" s="432"/>
      <c r="DS1229" s="432"/>
      <c r="DT1229" s="432"/>
      <c r="DU1229" s="432"/>
      <c r="DV1229" s="432"/>
      <c r="DW1229" s="432"/>
      <c r="DX1229" s="432"/>
      <c r="DY1229" s="432"/>
      <c r="DZ1229" s="432"/>
      <c r="EA1229" s="432"/>
      <c r="EB1229" s="432"/>
      <c r="EC1229" s="432"/>
      <c r="ED1229" s="432"/>
      <c r="EE1229" s="432"/>
      <c r="EF1229" s="432"/>
      <c r="EG1229" s="432"/>
      <c r="EH1229" s="432"/>
      <c r="EI1229" s="432"/>
      <c r="EJ1229" s="432"/>
      <c r="EK1229" s="432"/>
      <c r="EL1229" s="432"/>
      <c r="EM1229" s="432"/>
      <c r="EN1229" s="432"/>
      <c r="EO1229" s="432"/>
      <c r="EP1229" s="432"/>
      <c r="EQ1229" s="432"/>
      <c r="ER1229" s="432"/>
      <c r="ES1229" s="432"/>
      <c r="ET1229" s="432"/>
      <c r="EU1229" s="432"/>
      <c r="EV1229" s="432"/>
      <c r="EW1229" s="432"/>
      <c r="EX1229" s="432"/>
      <c r="EY1229" s="432"/>
      <c r="EZ1229" s="432"/>
      <c r="FA1229" s="432"/>
      <c r="FB1229" s="432"/>
      <c r="FC1229" s="432"/>
      <c r="FD1229" s="432"/>
      <c r="FE1229" s="432"/>
      <c r="FF1229" s="432"/>
      <c r="FG1229" s="432"/>
      <c r="FH1229" s="432"/>
      <c r="FI1229" s="432"/>
      <c r="FJ1229" s="432"/>
      <c r="FK1229" s="432"/>
      <c r="FL1229" s="432"/>
      <c r="FM1229" s="432"/>
      <c r="FN1229" s="432"/>
      <c r="FO1229" s="432"/>
      <c r="FP1229" s="432"/>
      <c r="FQ1229" s="432"/>
      <c r="FR1229" s="432"/>
      <c r="FS1229" s="432"/>
      <c r="FT1229" s="432"/>
      <c r="FU1229" s="432"/>
      <c r="FV1229" s="432"/>
      <c r="FW1229" s="432"/>
      <c r="FX1229" s="432"/>
      <c r="FY1229" s="432"/>
      <c r="FZ1229" s="432"/>
      <c r="GA1229" s="432"/>
      <c r="GB1229" s="432"/>
      <c r="GC1229" s="432"/>
      <c r="GD1229" s="432"/>
      <c r="GE1229" s="432"/>
      <c r="GF1229" s="432"/>
      <c r="GG1229" s="432"/>
      <c r="GH1229" s="432"/>
      <c r="GI1229" s="432"/>
      <c r="GJ1229" s="432"/>
      <c r="GK1229" s="432"/>
      <c r="GL1229" s="432"/>
      <c r="GM1229" s="432"/>
      <c r="GN1229" s="432"/>
      <c r="GO1229" s="432"/>
      <c r="GP1229" s="432"/>
      <c r="GQ1229" s="432"/>
      <c r="GR1229" s="432"/>
      <c r="GS1229" s="432"/>
      <c r="GT1229" s="432"/>
      <c r="GU1229" s="432"/>
      <c r="GV1229" s="432"/>
      <c r="GW1229" s="432"/>
      <c r="GX1229" s="432"/>
    </row>
    <row r="1230" spans="12:206" s="4" customFormat="1">
      <c r="L1230" s="37"/>
      <c r="Q1230" s="432"/>
      <c r="R1230" s="432"/>
      <c r="S1230" s="432"/>
      <c r="T1230" s="432"/>
      <c r="U1230" s="432"/>
      <c r="V1230" s="432"/>
      <c r="W1230" s="432"/>
      <c r="X1230" s="432"/>
      <c r="Y1230" s="432"/>
      <c r="Z1230" s="432"/>
      <c r="AA1230" s="432"/>
      <c r="AB1230" s="432"/>
      <c r="AC1230" s="432"/>
      <c r="AD1230" s="432"/>
      <c r="AE1230" s="432"/>
      <c r="AF1230" s="432"/>
      <c r="AG1230" s="432"/>
      <c r="AH1230" s="432"/>
      <c r="AI1230" s="432"/>
      <c r="AJ1230" s="432"/>
      <c r="AK1230" s="432"/>
      <c r="AL1230" s="432"/>
      <c r="AM1230" s="432"/>
      <c r="AN1230" s="432"/>
      <c r="AO1230" s="432"/>
      <c r="AP1230" s="432"/>
      <c r="AQ1230" s="432"/>
      <c r="AR1230" s="432"/>
      <c r="AS1230" s="432"/>
      <c r="AT1230" s="432"/>
      <c r="AU1230" s="432"/>
      <c r="AV1230" s="432"/>
      <c r="AW1230" s="432"/>
      <c r="AX1230" s="432"/>
      <c r="AY1230" s="432"/>
      <c r="AZ1230" s="432"/>
      <c r="BA1230" s="432"/>
      <c r="BB1230" s="432"/>
      <c r="BC1230" s="432"/>
      <c r="BD1230" s="432"/>
      <c r="BE1230" s="432"/>
      <c r="BF1230" s="432"/>
      <c r="BG1230" s="432"/>
      <c r="BH1230" s="432"/>
      <c r="BI1230" s="432"/>
      <c r="BJ1230" s="432"/>
      <c r="BK1230" s="432"/>
      <c r="BL1230" s="432"/>
      <c r="BM1230" s="432"/>
      <c r="BN1230" s="432"/>
      <c r="BO1230" s="432"/>
      <c r="BP1230" s="432"/>
      <c r="BQ1230" s="432"/>
      <c r="BR1230" s="432"/>
      <c r="BS1230" s="432"/>
      <c r="BT1230" s="432"/>
      <c r="BU1230" s="432"/>
      <c r="BV1230" s="432"/>
      <c r="BW1230" s="432"/>
      <c r="BX1230" s="432"/>
      <c r="BY1230" s="432"/>
      <c r="BZ1230" s="432"/>
      <c r="CA1230" s="432"/>
      <c r="CB1230" s="432"/>
      <c r="CC1230" s="432"/>
      <c r="CD1230" s="432"/>
      <c r="CE1230" s="432"/>
      <c r="CF1230" s="432"/>
      <c r="CG1230" s="432"/>
      <c r="CH1230" s="432"/>
      <c r="CI1230" s="432"/>
      <c r="CJ1230" s="432"/>
      <c r="CK1230" s="432"/>
      <c r="CL1230" s="432"/>
      <c r="CM1230" s="432"/>
      <c r="CN1230" s="432"/>
      <c r="CO1230" s="432"/>
      <c r="CP1230" s="432"/>
      <c r="CQ1230" s="432"/>
      <c r="CR1230" s="432"/>
      <c r="CS1230" s="432"/>
      <c r="CT1230" s="432"/>
      <c r="CU1230" s="432"/>
      <c r="CV1230" s="432"/>
      <c r="CW1230" s="432"/>
      <c r="CX1230" s="432"/>
      <c r="CY1230" s="432"/>
      <c r="CZ1230" s="432"/>
      <c r="DA1230" s="432"/>
      <c r="DB1230" s="432"/>
      <c r="DC1230" s="432"/>
      <c r="DD1230" s="432"/>
      <c r="DE1230" s="432"/>
      <c r="DF1230" s="432"/>
      <c r="DG1230" s="432"/>
      <c r="DH1230" s="432"/>
      <c r="DI1230" s="432"/>
      <c r="DJ1230" s="432"/>
      <c r="DK1230" s="432"/>
      <c r="DL1230" s="432"/>
      <c r="DM1230" s="432"/>
      <c r="DN1230" s="432"/>
      <c r="DO1230" s="432"/>
      <c r="DP1230" s="432"/>
      <c r="DQ1230" s="432"/>
      <c r="DR1230" s="432"/>
      <c r="DS1230" s="432"/>
      <c r="DT1230" s="432"/>
      <c r="DU1230" s="432"/>
      <c r="DV1230" s="432"/>
      <c r="DW1230" s="432"/>
      <c r="DX1230" s="432"/>
      <c r="DY1230" s="432"/>
      <c r="DZ1230" s="432"/>
      <c r="EA1230" s="432"/>
      <c r="EB1230" s="432"/>
      <c r="EC1230" s="432"/>
      <c r="ED1230" s="432"/>
      <c r="EE1230" s="432"/>
      <c r="EF1230" s="432"/>
      <c r="EG1230" s="432"/>
      <c r="EH1230" s="432"/>
      <c r="EI1230" s="432"/>
      <c r="EJ1230" s="432"/>
      <c r="EK1230" s="432"/>
      <c r="EL1230" s="432"/>
      <c r="EM1230" s="432"/>
      <c r="EN1230" s="432"/>
      <c r="EO1230" s="432"/>
      <c r="EP1230" s="432"/>
      <c r="EQ1230" s="432"/>
      <c r="ER1230" s="432"/>
      <c r="ES1230" s="432"/>
      <c r="ET1230" s="432"/>
      <c r="EU1230" s="432"/>
      <c r="EV1230" s="432"/>
      <c r="EW1230" s="432"/>
      <c r="EX1230" s="432"/>
      <c r="EY1230" s="432"/>
      <c r="EZ1230" s="432"/>
      <c r="FA1230" s="432"/>
      <c r="FB1230" s="432"/>
      <c r="FC1230" s="432"/>
      <c r="FD1230" s="432"/>
      <c r="FE1230" s="432"/>
      <c r="FF1230" s="432"/>
      <c r="FG1230" s="432"/>
      <c r="FH1230" s="432"/>
      <c r="FI1230" s="432"/>
      <c r="FJ1230" s="432"/>
      <c r="FK1230" s="432"/>
      <c r="FL1230" s="432"/>
      <c r="FM1230" s="432"/>
      <c r="FN1230" s="432"/>
      <c r="FO1230" s="432"/>
      <c r="FP1230" s="432"/>
      <c r="FQ1230" s="432"/>
      <c r="FR1230" s="432"/>
      <c r="FS1230" s="432"/>
      <c r="FT1230" s="432"/>
      <c r="FU1230" s="432"/>
      <c r="FV1230" s="432"/>
      <c r="FW1230" s="432"/>
      <c r="FX1230" s="432"/>
      <c r="FY1230" s="432"/>
      <c r="FZ1230" s="432"/>
      <c r="GA1230" s="432"/>
      <c r="GB1230" s="432"/>
      <c r="GC1230" s="432"/>
      <c r="GD1230" s="432"/>
      <c r="GE1230" s="432"/>
      <c r="GF1230" s="432"/>
      <c r="GG1230" s="432"/>
      <c r="GH1230" s="432"/>
      <c r="GI1230" s="432"/>
      <c r="GJ1230" s="432"/>
      <c r="GK1230" s="432"/>
      <c r="GL1230" s="432"/>
      <c r="GM1230" s="432"/>
      <c r="GN1230" s="432"/>
      <c r="GO1230" s="432"/>
      <c r="GP1230" s="432"/>
      <c r="GQ1230" s="432"/>
      <c r="GR1230" s="432"/>
      <c r="GS1230" s="432"/>
      <c r="GT1230" s="432"/>
      <c r="GU1230" s="432"/>
      <c r="GV1230" s="432"/>
      <c r="GW1230" s="432"/>
      <c r="GX1230" s="432"/>
    </row>
    <row r="1232" spans="12:206" s="4" customFormat="1">
      <c r="L1232" s="37"/>
      <c r="Q1232" s="432"/>
      <c r="R1232" s="432"/>
      <c r="S1232" s="432"/>
      <c r="T1232" s="432"/>
      <c r="U1232" s="432"/>
      <c r="V1232" s="432"/>
      <c r="W1232" s="432"/>
      <c r="X1232" s="432"/>
      <c r="Y1232" s="432"/>
      <c r="Z1232" s="432"/>
      <c r="AA1232" s="432"/>
      <c r="AB1232" s="432"/>
      <c r="AC1232" s="432"/>
      <c r="AD1232" s="432"/>
      <c r="AE1232" s="432"/>
      <c r="AF1232" s="432"/>
      <c r="AG1232" s="432"/>
      <c r="AH1232" s="432"/>
      <c r="AI1232" s="432"/>
      <c r="AJ1232" s="432"/>
      <c r="AK1232" s="432"/>
      <c r="AL1232" s="432"/>
      <c r="AM1232" s="432"/>
      <c r="AN1232" s="432"/>
      <c r="AO1232" s="432"/>
      <c r="AP1232" s="432"/>
      <c r="AQ1232" s="432"/>
      <c r="AR1232" s="432"/>
      <c r="AS1232" s="432"/>
      <c r="AT1232" s="432"/>
      <c r="AU1232" s="432"/>
      <c r="AV1232" s="432"/>
      <c r="AW1232" s="432"/>
      <c r="AX1232" s="432"/>
      <c r="AY1232" s="432"/>
      <c r="AZ1232" s="432"/>
      <c r="BA1232" s="432"/>
      <c r="BB1232" s="432"/>
      <c r="BC1232" s="432"/>
      <c r="BD1232" s="432"/>
      <c r="BE1232" s="432"/>
      <c r="BF1232" s="432"/>
      <c r="BG1232" s="432"/>
      <c r="BH1232" s="432"/>
      <c r="BI1232" s="432"/>
      <c r="BJ1232" s="432"/>
      <c r="BK1232" s="432"/>
      <c r="BL1232" s="432"/>
      <c r="BM1232" s="432"/>
      <c r="BN1232" s="432"/>
      <c r="BO1232" s="432"/>
      <c r="BP1232" s="432"/>
      <c r="BQ1232" s="432"/>
      <c r="BR1232" s="432"/>
      <c r="BS1232" s="432"/>
      <c r="BT1232" s="432"/>
      <c r="BU1232" s="432"/>
      <c r="BV1232" s="432"/>
      <c r="BW1232" s="432"/>
      <c r="BX1232" s="432"/>
      <c r="BY1232" s="432"/>
      <c r="BZ1232" s="432"/>
      <c r="CA1232" s="432"/>
      <c r="CB1232" s="432"/>
      <c r="CC1232" s="432"/>
      <c r="CD1232" s="432"/>
      <c r="CE1232" s="432"/>
      <c r="CF1232" s="432"/>
      <c r="CG1232" s="432"/>
      <c r="CH1232" s="432"/>
      <c r="CI1232" s="432"/>
      <c r="CJ1232" s="432"/>
      <c r="CK1232" s="432"/>
      <c r="CL1232" s="432"/>
      <c r="CM1232" s="432"/>
      <c r="CN1232" s="432"/>
      <c r="CO1232" s="432"/>
      <c r="CP1232" s="432"/>
      <c r="CQ1232" s="432"/>
      <c r="CR1232" s="432"/>
      <c r="CS1232" s="432"/>
      <c r="CT1232" s="432"/>
      <c r="CU1232" s="432"/>
      <c r="CV1232" s="432"/>
      <c r="CW1232" s="432"/>
      <c r="CX1232" s="432"/>
      <c r="CY1232" s="432"/>
      <c r="CZ1232" s="432"/>
      <c r="DA1232" s="432"/>
      <c r="DB1232" s="432"/>
      <c r="DC1232" s="432"/>
      <c r="DD1232" s="432"/>
      <c r="DE1232" s="432"/>
      <c r="DF1232" s="432"/>
      <c r="DG1232" s="432"/>
      <c r="DH1232" s="432"/>
      <c r="DI1232" s="432"/>
      <c r="DJ1232" s="432"/>
      <c r="DK1232" s="432"/>
      <c r="DL1232" s="432"/>
      <c r="DM1232" s="432"/>
      <c r="DN1232" s="432"/>
      <c r="DO1232" s="432"/>
      <c r="DP1232" s="432"/>
      <c r="DQ1232" s="432"/>
      <c r="DR1232" s="432"/>
      <c r="DS1232" s="432"/>
      <c r="DT1232" s="432"/>
      <c r="DU1232" s="432"/>
      <c r="DV1232" s="432"/>
      <c r="DW1232" s="432"/>
      <c r="DX1232" s="432"/>
      <c r="DY1232" s="432"/>
      <c r="DZ1232" s="432"/>
      <c r="EA1232" s="432"/>
      <c r="EB1232" s="432"/>
      <c r="EC1232" s="432"/>
      <c r="ED1232" s="432"/>
      <c r="EE1232" s="432"/>
      <c r="EF1232" s="432"/>
      <c r="EG1232" s="432"/>
      <c r="EH1232" s="432"/>
      <c r="EI1232" s="432"/>
      <c r="EJ1232" s="432"/>
      <c r="EK1232" s="432"/>
      <c r="EL1232" s="432"/>
      <c r="EM1232" s="432"/>
      <c r="EN1232" s="432"/>
      <c r="EO1232" s="432"/>
      <c r="EP1232" s="432"/>
      <c r="EQ1232" s="432"/>
      <c r="ER1232" s="432"/>
      <c r="ES1232" s="432"/>
      <c r="ET1232" s="432"/>
      <c r="EU1232" s="432"/>
      <c r="EV1232" s="432"/>
      <c r="EW1232" s="432"/>
      <c r="EX1232" s="432"/>
      <c r="EY1232" s="432"/>
      <c r="EZ1232" s="432"/>
      <c r="FA1232" s="432"/>
      <c r="FB1232" s="432"/>
      <c r="FC1232" s="432"/>
      <c r="FD1232" s="432"/>
      <c r="FE1232" s="432"/>
      <c r="FF1232" s="432"/>
      <c r="FG1232" s="432"/>
      <c r="FH1232" s="432"/>
      <c r="FI1232" s="432"/>
      <c r="FJ1232" s="432"/>
      <c r="FK1232" s="432"/>
      <c r="FL1232" s="432"/>
      <c r="FM1232" s="432"/>
      <c r="FN1232" s="432"/>
      <c r="FO1232" s="432"/>
      <c r="FP1232" s="432"/>
      <c r="FQ1232" s="432"/>
      <c r="FR1232" s="432"/>
      <c r="FS1232" s="432"/>
      <c r="FT1232" s="432"/>
      <c r="FU1232" s="432"/>
      <c r="FV1232" s="432"/>
      <c r="FW1232" s="432"/>
      <c r="FX1232" s="432"/>
      <c r="FY1232" s="432"/>
      <c r="FZ1232" s="432"/>
      <c r="GA1232" s="432"/>
      <c r="GB1232" s="432"/>
      <c r="GC1232" s="432"/>
      <c r="GD1232" s="432"/>
      <c r="GE1232" s="432"/>
      <c r="GF1232" s="432"/>
      <c r="GG1232" s="432"/>
      <c r="GH1232" s="432"/>
      <c r="GI1232" s="432"/>
      <c r="GJ1232" s="432"/>
      <c r="GK1232" s="432"/>
      <c r="GL1232" s="432"/>
      <c r="GM1232" s="432"/>
      <c r="GN1232" s="432"/>
      <c r="GO1232" s="432"/>
      <c r="GP1232" s="432"/>
      <c r="GQ1232" s="432"/>
      <c r="GR1232" s="432"/>
      <c r="GS1232" s="432"/>
      <c r="GT1232" s="432"/>
      <c r="GU1232" s="432"/>
      <c r="GV1232" s="432"/>
      <c r="GW1232" s="432"/>
      <c r="GX1232" s="432"/>
    </row>
    <row r="1234" spans="12:206" s="4" customFormat="1">
      <c r="L1234" s="37"/>
      <c r="Q1234" s="432"/>
      <c r="R1234" s="432"/>
      <c r="S1234" s="432"/>
      <c r="T1234" s="432"/>
      <c r="U1234" s="432"/>
      <c r="V1234" s="432"/>
      <c r="W1234" s="432"/>
      <c r="X1234" s="432"/>
      <c r="Y1234" s="432"/>
      <c r="Z1234" s="432"/>
      <c r="AA1234" s="432"/>
      <c r="AB1234" s="432"/>
      <c r="AC1234" s="432"/>
      <c r="AD1234" s="432"/>
      <c r="AE1234" s="432"/>
      <c r="AF1234" s="432"/>
      <c r="AG1234" s="432"/>
      <c r="AH1234" s="432"/>
      <c r="AI1234" s="432"/>
      <c r="AJ1234" s="432"/>
      <c r="AK1234" s="432"/>
      <c r="AL1234" s="432"/>
      <c r="AM1234" s="432"/>
      <c r="AN1234" s="432"/>
      <c r="AO1234" s="432"/>
      <c r="AP1234" s="432"/>
      <c r="AQ1234" s="432"/>
      <c r="AR1234" s="432"/>
      <c r="AS1234" s="432"/>
      <c r="AT1234" s="432"/>
      <c r="AU1234" s="432"/>
      <c r="AV1234" s="432"/>
      <c r="AW1234" s="432"/>
      <c r="AX1234" s="432"/>
      <c r="AY1234" s="432"/>
      <c r="AZ1234" s="432"/>
      <c r="BA1234" s="432"/>
      <c r="BB1234" s="432"/>
      <c r="BC1234" s="432"/>
      <c r="BD1234" s="432"/>
      <c r="BE1234" s="432"/>
      <c r="BF1234" s="432"/>
      <c r="BG1234" s="432"/>
      <c r="BH1234" s="432"/>
      <c r="BI1234" s="432"/>
      <c r="BJ1234" s="432"/>
      <c r="BK1234" s="432"/>
      <c r="BL1234" s="432"/>
      <c r="BM1234" s="432"/>
      <c r="BN1234" s="432"/>
      <c r="BO1234" s="432"/>
      <c r="BP1234" s="432"/>
      <c r="BQ1234" s="432"/>
      <c r="BR1234" s="432"/>
      <c r="BS1234" s="432"/>
      <c r="BT1234" s="432"/>
      <c r="BU1234" s="432"/>
      <c r="BV1234" s="432"/>
      <c r="BW1234" s="432"/>
      <c r="BX1234" s="432"/>
      <c r="BY1234" s="432"/>
      <c r="BZ1234" s="432"/>
      <c r="CA1234" s="432"/>
      <c r="CB1234" s="432"/>
      <c r="CC1234" s="432"/>
      <c r="CD1234" s="432"/>
      <c r="CE1234" s="432"/>
      <c r="CF1234" s="432"/>
      <c r="CG1234" s="432"/>
      <c r="CH1234" s="432"/>
      <c r="CI1234" s="432"/>
      <c r="CJ1234" s="432"/>
      <c r="CK1234" s="432"/>
      <c r="CL1234" s="432"/>
      <c r="CM1234" s="432"/>
      <c r="CN1234" s="432"/>
      <c r="CO1234" s="432"/>
      <c r="CP1234" s="432"/>
      <c r="CQ1234" s="432"/>
      <c r="CR1234" s="432"/>
      <c r="CS1234" s="432"/>
      <c r="CT1234" s="432"/>
      <c r="CU1234" s="432"/>
      <c r="CV1234" s="432"/>
      <c r="CW1234" s="432"/>
      <c r="CX1234" s="432"/>
      <c r="CY1234" s="432"/>
      <c r="CZ1234" s="432"/>
      <c r="DA1234" s="432"/>
      <c r="DB1234" s="432"/>
      <c r="DC1234" s="432"/>
      <c r="DD1234" s="432"/>
      <c r="DE1234" s="432"/>
      <c r="DF1234" s="432"/>
      <c r="DG1234" s="432"/>
      <c r="DH1234" s="432"/>
      <c r="DI1234" s="432"/>
      <c r="DJ1234" s="432"/>
      <c r="DK1234" s="432"/>
      <c r="DL1234" s="432"/>
      <c r="DM1234" s="432"/>
      <c r="DN1234" s="432"/>
      <c r="DO1234" s="432"/>
      <c r="DP1234" s="432"/>
      <c r="DQ1234" s="432"/>
      <c r="DR1234" s="432"/>
      <c r="DS1234" s="432"/>
      <c r="DT1234" s="432"/>
      <c r="DU1234" s="432"/>
      <c r="DV1234" s="432"/>
      <c r="DW1234" s="432"/>
      <c r="DX1234" s="432"/>
      <c r="DY1234" s="432"/>
      <c r="DZ1234" s="432"/>
      <c r="EA1234" s="432"/>
      <c r="EB1234" s="432"/>
      <c r="EC1234" s="432"/>
      <c r="ED1234" s="432"/>
      <c r="EE1234" s="432"/>
      <c r="EF1234" s="432"/>
      <c r="EG1234" s="432"/>
      <c r="EH1234" s="432"/>
      <c r="EI1234" s="432"/>
      <c r="EJ1234" s="432"/>
      <c r="EK1234" s="432"/>
      <c r="EL1234" s="432"/>
      <c r="EM1234" s="432"/>
      <c r="EN1234" s="432"/>
      <c r="EO1234" s="432"/>
      <c r="EP1234" s="432"/>
      <c r="EQ1234" s="432"/>
      <c r="ER1234" s="432"/>
      <c r="ES1234" s="432"/>
      <c r="ET1234" s="432"/>
      <c r="EU1234" s="432"/>
      <c r="EV1234" s="432"/>
      <c r="EW1234" s="432"/>
      <c r="EX1234" s="432"/>
      <c r="EY1234" s="432"/>
      <c r="EZ1234" s="432"/>
      <c r="FA1234" s="432"/>
      <c r="FB1234" s="432"/>
      <c r="FC1234" s="432"/>
      <c r="FD1234" s="432"/>
      <c r="FE1234" s="432"/>
      <c r="FF1234" s="432"/>
      <c r="FG1234" s="432"/>
      <c r="FH1234" s="432"/>
      <c r="FI1234" s="432"/>
      <c r="FJ1234" s="432"/>
      <c r="FK1234" s="432"/>
      <c r="FL1234" s="432"/>
      <c r="FM1234" s="432"/>
      <c r="FN1234" s="432"/>
      <c r="FO1234" s="432"/>
      <c r="FP1234" s="432"/>
      <c r="FQ1234" s="432"/>
      <c r="FR1234" s="432"/>
      <c r="FS1234" s="432"/>
      <c r="FT1234" s="432"/>
      <c r="FU1234" s="432"/>
      <c r="FV1234" s="432"/>
      <c r="FW1234" s="432"/>
      <c r="FX1234" s="432"/>
      <c r="FY1234" s="432"/>
      <c r="FZ1234" s="432"/>
      <c r="GA1234" s="432"/>
      <c r="GB1234" s="432"/>
      <c r="GC1234" s="432"/>
      <c r="GD1234" s="432"/>
      <c r="GE1234" s="432"/>
      <c r="GF1234" s="432"/>
      <c r="GG1234" s="432"/>
      <c r="GH1234" s="432"/>
      <c r="GI1234" s="432"/>
      <c r="GJ1234" s="432"/>
      <c r="GK1234" s="432"/>
      <c r="GL1234" s="432"/>
      <c r="GM1234" s="432"/>
      <c r="GN1234" s="432"/>
      <c r="GO1234" s="432"/>
      <c r="GP1234" s="432"/>
      <c r="GQ1234" s="432"/>
      <c r="GR1234" s="432"/>
      <c r="GS1234" s="432"/>
      <c r="GT1234" s="432"/>
      <c r="GU1234" s="432"/>
      <c r="GV1234" s="432"/>
      <c r="GW1234" s="432"/>
      <c r="GX1234" s="432"/>
    </row>
    <row r="1236" spans="12:206" s="4" customFormat="1">
      <c r="L1236" s="37"/>
      <c r="Q1236" s="432"/>
      <c r="R1236" s="432"/>
      <c r="S1236" s="432"/>
      <c r="T1236" s="432"/>
      <c r="U1236" s="432"/>
      <c r="V1236" s="432"/>
      <c r="W1236" s="432"/>
      <c r="X1236" s="432"/>
      <c r="Y1236" s="432"/>
      <c r="Z1236" s="432"/>
      <c r="AA1236" s="432"/>
      <c r="AB1236" s="432"/>
      <c r="AC1236" s="432"/>
      <c r="AD1236" s="432"/>
      <c r="AE1236" s="432"/>
      <c r="AF1236" s="432"/>
      <c r="AG1236" s="432"/>
      <c r="AH1236" s="432"/>
      <c r="AI1236" s="432"/>
      <c r="AJ1236" s="432"/>
      <c r="AK1236" s="432"/>
      <c r="AL1236" s="432"/>
      <c r="AM1236" s="432"/>
      <c r="AN1236" s="432"/>
      <c r="AO1236" s="432"/>
      <c r="AP1236" s="432"/>
      <c r="AQ1236" s="432"/>
      <c r="AR1236" s="432"/>
      <c r="AS1236" s="432"/>
      <c r="AT1236" s="432"/>
      <c r="AU1236" s="432"/>
      <c r="AV1236" s="432"/>
      <c r="AW1236" s="432"/>
      <c r="AX1236" s="432"/>
      <c r="AY1236" s="432"/>
      <c r="AZ1236" s="432"/>
      <c r="BA1236" s="432"/>
      <c r="BB1236" s="432"/>
      <c r="BC1236" s="432"/>
      <c r="BD1236" s="432"/>
      <c r="BE1236" s="432"/>
      <c r="BF1236" s="432"/>
      <c r="BG1236" s="432"/>
      <c r="BH1236" s="432"/>
      <c r="BI1236" s="432"/>
      <c r="BJ1236" s="432"/>
      <c r="BK1236" s="432"/>
      <c r="BL1236" s="432"/>
      <c r="BM1236" s="432"/>
      <c r="BN1236" s="432"/>
      <c r="BO1236" s="432"/>
      <c r="BP1236" s="432"/>
      <c r="BQ1236" s="432"/>
      <c r="BR1236" s="432"/>
      <c r="BS1236" s="432"/>
      <c r="BT1236" s="432"/>
      <c r="BU1236" s="432"/>
      <c r="BV1236" s="432"/>
      <c r="BW1236" s="432"/>
      <c r="BX1236" s="432"/>
      <c r="BY1236" s="432"/>
      <c r="BZ1236" s="432"/>
      <c r="CA1236" s="432"/>
      <c r="CB1236" s="432"/>
      <c r="CC1236" s="432"/>
      <c r="CD1236" s="432"/>
      <c r="CE1236" s="432"/>
      <c r="CF1236" s="432"/>
      <c r="CG1236" s="432"/>
      <c r="CH1236" s="432"/>
      <c r="CI1236" s="432"/>
      <c r="CJ1236" s="432"/>
      <c r="CK1236" s="432"/>
      <c r="CL1236" s="432"/>
      <c r="CM1236" s="432"/>
      <c r="CN1236" s="432"/>
      <c r="CO1236" s="432"/>
      <c r="CP1236" s="432"/>
      <c r="CQ1236" s="432"/>
      <c r="CR1236" s="432"/>
      <c r="CS1236" s="432"/>
      <c r="CT1236" s="432"/>
      <c r="CU1236" s="432"/>
      <c r="CV1236" s="432"/>
      <c r="CW1236" s="432"/>
      <c r="CX1236" s="432"/>
      <c r="CY1236" s="432"/>
      <c r="CZ1236" s="432"/>
      <c r="DA1236" s="432"/>
      <c r="DB1236" s="432"/>
      <c r="DC1236" s="432"/>
      <c r="DD1236" s="432"/>
      <c r="DE1236" s="432"/>
      <c r="DF1236" s="432"/>
      <c r="DG1236" s="432"/>
      <c r="DH1236" s="432"/>
      <c r="DI1236" s="432"/>
      <c r="DJ1236" s="432"/>
      <c r="DK1236" s="432"/>
      <c r="DL1236" s="432"/>
      <c r="DM1236" s="432"/>
      <c r="DN1236" s="432"/>
      <c r="DO1236" s="432"/>
      <c r="DP1236" s="432"/>
      <c r="DQ1236" s="432"/>
      <c r="DR1236" s="432"/>
      <c r="DS1236" s="432"/>
      <c r="DT1236" s="432"/>
      <c r="DU1236" s="432"/>
      <c r="DV1236" s="432"/>
      <c r="DW1236" s="432"/>
      <c r="DX1236" s="432"/>
      <c r="DY1236" s="432"/>
      <c r="DZ1236" s="432"/>
      <c r="EA1236" s="432"/>
      <c r="EB1236" s="432"/>
      <c r="EC1236" s="432"/>
      <c r="ED1236" s="432"/>
      <c r="EE1236" s="432"/>
      <c r="EF1236" s="432"/>
      <c r="EG1236" s="432"/>
      <c r="EH1236" s="432"/>
      <c r="EI1236" s="432"/>
      <c r="EJ1236" s="432"/>
      <c r="EK1236" s="432"/>
      <c r="EL1236" s="432"/>
      <c r="EM1236" s="432"/>
      <c r="EN1236" s="432"/>
      <c r="EO1236" s="432"/>
      <c r="EP1236" s="432"/>
      <c r="EQ1236" s="432"/>
      <c r="ER1236" s="432"/>
      <c r="ES1236" s="432"/>
      <c r="ET1236" s="432"/>
      <c r="EU1236" s="432"/>
      <c r="EV1236" s="432"/>
      <c r="EW1236" s="432"/>
      <c r="EX1236" s="432"/>
      <c r="EY1236" s="432"/>
      <c r="EZ1236" s="432"/>
      <c r="FA1236" s="432"/>
      <c r="FB1236" s="432"/>
      <c r="FC1236" s="432"/>
      <c r="FD1236" s="432"/>
      <c r="FE1236" s="432"/>
      <c r="FF1236" s="432"/>
      <c r="FG1236" s="432"/>
      <c r="FH1236" s="432"/>
      <c r="FI1236" s="432"/>
      <c r="FJ1236" s="432"/>
      <c r="FK1236" s="432"/>
      <c r="FL1236" s="432"/>
      <c r="FM1236" s="432"/>
      <c r="FN1236" s="432"/>
      <c r="FO1236" s="432"/>
      <c r="FP1236" s="432"/>
      <c r="FQ1236" s="432"/>
      <c r="FR1236" s="432"/>
      <c r="FS1236" s="432"/>
      <c r="FT1236" s="432"/>
      <c r="FU1236" s="432"/>
      <c r="FV1236" s="432"/>
      <c r="FW1236" s="432"/>
      <c r="FX1236" s="432"/>
      <c r="FY1236" s="432"/>
      <c r="FZ1236" s="432"/>
      <c r="GA1236" s="432"/>
      <c r="GB1236" s="432"/>
      <c r="GC1236" s="432"/>
      <c r="GD1236" s="432"/>
      <c r="GE1236" s="432"/>
      <c r="GF1236" s="432"/>
      <c r="GG1236" s="432"/>
      <c r="GH1236" s="432"/>
      <c r="GI1236" s="432"/>
      <c r="GJ1236" s="432"/>
      <c r="GK1236" s="432"/>
      <c r="GL1236" s="432"/>
      <c r="GM1236" s="432"/>
      <c r="GN1236" s="432"/>
      <c r="GO1236" s="432"/>
      <c r="GP1236" s="432"/>
      <c r="GQ1236" s="432"/>
      <c r="GR1236" s="432"/>
      <c r="GS1236" s="432"/>
      <c r="GT1236" s="432"/>
      <c r="GU1236" s="432"/>
      <c r="GV1236" s="432"/>
      <c r="GW1236" s="432"/>
      <c r="GX1236" s="432"/>
    </row>
    <row r="1238" spans="12:206" s="4" customFormat="1">
      <c r="L1238" s="37"/>
      <c r="Q1238" s="432"/>
      <c r="R1238" s="432"/>
      <c r="S1238" s="432"/>
      <c r="T1238" s="432"/>
      <c r="U1238" s="432"/>
      <c r="V1238" s="432"/>
      <c r="W1238" s="432"/>
      <c r="X1238" s="432"/>
      <c r="Y1238" s="432"/>
      <c r="Z1238" s="432"/>
      <c r="AA1238" s="432"/>
      <c r="AB1238" s="432"/>
      <c r="AC1238" s="432"/>
      <c r="AD1238" s="432"/>
      <c r="AE1238" s="432"/>
      <c r="AF1238" s="432"/>
      <c r="AG1238" s="432"/>
      <c r="AH1238" s="432"/>
      <c r="AI1238" s="432"/>
      <c r="AJ1238" s="432"/>
      <c r="AK1238" s="432"/>
      <c r="AL1238" s="432"/>
      <c r="AM1238" s="432"/>
      <c r="AN1238" s="432"/>
      <c r="AO1238" s="432"/>
      <c r="AP1238" s="432"/>
      <c r="AQ1238" s="432"/>
      <c r="AR1238" s="432"/>
      <c r="AS1238" s="432"/>
      <c r="AT1238" s="432"/>
      <c r="AU1238" s="432"/>
      <c r="AV1238" s="432"/>
      <c r="AW1238" s="432"/>
      <c r="AX1238" s="432"/>
      <c r="AY1238" s="432"/>
      <c r="AZ1238" s="432"/>
      <c r="BA1238" s="432"/>
      <c r="BB1238" s="432"/>
      <c r="BC1238" s="432"/>
      <c r="BD1238" s="432"/>
      <c r="BE1238" s="432"/>
      <c r="BF1238" s="432"/>
      <c r="BG1238" s="432"/>
      <c r="BH1238" s="432"/>
      <c r="BI1238" s="432"/>
      <c r="BJ1238" s="432"/>
      <c r="BK1238" s="432"/>
      <c r="BL1238" s="432"/>
      <c r="BM1238" s="432"/>
      <c r="BN1238" s="432"/>
      <c r="BO1238" s="432"/>
      <c r="BP1238" s="432"/>
      <c r="BQ1238" s="432"/>
      <c r="BR1238" s="432"/>
      <c r="BS1238" s="432"/>
      <c r="BT1238" s="432"/>
      <c r="BU1238" s="432"/>
      <c r="BV1238" s="432"/>
      <c r="BW1238" s="432"/>
      <c r="BX1238" s="432"/>
      <c r="BY1238" s="432"/>
      <c r="BZ1238" s="432"/>
      <c r="CA1238" s="432"/>
      <c r="CB1238" s="432"/>
      <c r="CC1238" s="432"/>
      <c r="CD1238" s="432"/>
      <c r="CE1238" s="432"/>
      <c r="CF1238" s="432"/>
      <c r="CG1238" s="432"/>
      <c r="CH1238" s="432"/>
      <c r="CI1238" s="432"/>
      <c r="CJ1238" s="432"/>
      <c r="CK1238" s="432"/>
      <c r="CL1238" s="432"/>
      <c r="CM1238" s="432"/>
      <c r="CN1238" s="432"/>
      <c r="CO1238" s="432"/>
      <c r="CP1238" s="432"/>
      <c r="CQ1238" s="432"/>
      <c r="CR1238" s="432"/>
      <c r="CS1238" s="432"/>
      <c r="CT1238" s="432"/>
      <c r="CU1238" s="432"/>
      <c r="CV1238" s="432"/>
      <c r="CW1238" s="432"/>
      <c r="CX1238" s="432"/>
      <c r="CY1238" s="432"/>
      <c r="CZ1238" s="432"/>
      <c r="DA1238" s="432"/>
      <c r="DB1238" s="432"/>
      <c r="DC1238" s="432"/>
      <c r="DD1238" s="432"/>
      <c r="DE1238" s="432"/>
      <c r="DF1238" s="432"/>
      <c r="DG1238" s="432"/>
      <c r="DH1238" s="432"/>
      <c r="DI1238" s="432"/>
      <c r="DJ1238" s="432"/>
      <c r="DK1238" s="432"/>
      <c r="DL1238" s="432"/>
      <c r="DM1238" s="432"/>
      <c r="DN1238" s="432"/>
      <c r="DO1238" s="432"/>
      <c r="DP1238" s="432"/>
      <c r="DQ1238" s="432"/>
      <c r="DR1238" s="432"/>
      <c r="DS1238" s="432"/>
      <c r="DT1238" s="432"/>
      <c r="DU1238" s="432"/>
      <c r="DV1238" s="432"/>
      <c r="DW1238" s="432"/>
      <c r="DX1238" s="432"/>
      <c r="DY1238" s="432"/>
      <c r="DZ1238" s="432"/>
      <c r="EA1238" s="432"/>
      <c r="EB1238" s="432"/>
      <c r="EC1238" s="432"/>
      <c r="ED1238" s="432"/>
      <c r="EE1238" s="432"/>
      <c r="EF1238" s="432"/>
      <c r="EG1238" s="432"/>
      <c r="EH1238" s="432"/>
      <c r="EI1238" s="432"/>
      <c r="EJ1238" s="432"/>
      <c r="EK1238" s="432"/>
      <c r="EL1238" s="432"/>
      <c r="EM1238" s="432"/>
      <c r="EN1238" s="432"/>
      <c r="EO1238" s="432"/>
      <c r="EP1238" s="432"/>
      <c r="EQ1238" s="432"/>
      <c r="ER1238" s="432"/>
      <c r="ES1238" s="432"/>
      <c r="ET1238" s="432"/>
      <c r="EU1238" s="432"/>
      <c r="EV1238" s="432"/>
      <c r="EW1238" s="432"/>
      <c r="EX1238" s="432"/>
      <c r="EY1238" s="432"/>
      <c r="EZ1238" s="432"/>
      <c r="FA1238" s="432"/>
      <c r="FB1238" s="432"/>
      <c r="FC1238" s="432"/>
      <c r="FD1238" s="432"/>
      <c r="FE1238" s="432"/>
      <c r="FF1238" s="432"/>
      <c r="FG1238" s="432"/>
      <c r="FH1238" s="432"/>
      <c r="FI1238" s="432"/>
      <c r="FJ1238" s="432"/>
      <c r="FK1238" s="432"/>
      <c r="FL1238" s="432"/>
      <c r="FM1238" s="432"/>
      <c r="FN1238" s="432"/>
      <c r="FO1238" s="432"/>
      <c r="FP1238" s="432"/>
      <c r="FQ1238" s="432"/>
      <c r="FR1238" s="432"/>
      <c r="FS1238" s="432"/>
      <c r="FT1238" s="432"/>
      <c r="FU1238" s="432"/>
      <c r="FV1238" s="432"/>
      <c r="FW1238" s="432"/>
      <c r="FX1238" s="432"/>
      <c r="FY1238" s="432"/>
      <c r="FZ1238" s="432"/>
      <c r="GA1238" s="432"/>
      <c r="GB1238" s="432"/>
      <c r="GC1238" s="432"/>
      <c r="GD1238" s="432"/>
      <c r="GE1238" s="432"/>
      <c r="GF1238" s="432"/>
      <c r="GG1238" s="432"/>
      <c r="GH1238" s="432"/>
      <c r="GI1238" s="432"/>
      <c r="GJ1238" s="432"/>
      <c r="GK1238" s="432"/>
      <c r="GL1238" s="432"/>
      <c r="GM1238" s="432"/>
      <c r="GN1238" s="432"/>
      <c r="GO1238" s="432"/>
      <c r="GP1238" s="432"/>
      <c r="GQ1238" s="432"/>
      <c r="GR1238" s="432"/>
      <c r="GS1238" s="432"/>
      <c r="GT1238" s="432"/>
      <c r="GU1238" s="432"/>
      <c r="GV1238" s="432"/>
      <c r="GW1238" s="432"/>
      <c r="GX1238" s="432"/>
    </row>
    <row r="1239" spans="12:206" s="4" customFormat="1">
      <c r="L1239" s="37"/>
      <c r="Q1239" s="432"/>
      <c r="R1239" s="432"/>
      <c r="S1239" s="432"/>
      <c r="T1239" s="432"/>
      <c r="U1239" s="432"/>
      <c r="V1239" s="432"/>
      <c r="W1239" s="432"/>
      <c r="X1239" s="432"/>
      <c r="Y1239" s="432"/>
      <c r="Z1239" s="432"/>
      <c r="AA1239" s="432"/>
      <c r="AB1239" s="432"/>
      <c r="AC1239" s="432"/>
      <c r="AD1239" s="432"/>
      <c r="AE1239" s="432"/>
      <c r="AF1239" s="432"/>
      <c r="AG1239" s="432"/>
      <c r="AH1239" s="432"/>
      <c r="AI1239" s="432"/>
      <c r="AJ1239" s="432"/>
      <c r="AK1239" s="432"/>
      <c r="AL1239" s="432"/>
      <c r="AM1239" s="432"/>
      <c r="AN1239" s="432"/>
      <c r="AO1239" s="432"/>
      <c r="AP1239" s="432"/>
      <c r="AQ1239" s="432"/>
      <c r="AR1239" s="432"/>
      <c r="AS1239" s="432"/>
      <c r="AT1239" s="432"/>
      <c r="AU1239" s="432"/>
      <c r="AV1239" s="432"/>
      <c r="AW1239" s="432"/>
      <c r="AX1239" s="432"/>
      <c r="AY1239" s="432"/>
      <c r="AZ1239" s="432"/>
      <c r="BA1239" s="432"/>
      <c r="BB1239" s="432"/>
      <c r="BC1239" s="432"/>
      <c r="BD1239" s="432"/>
      <c r="BE1239" s="432"/>
      <c r="BF1239" s="432"/>
      <c r="BG1239" s="432"/>
      <c r="BH1239" s="432"/>
      <c r="BI1239" s="432"/>
      <c r="BJ1239" s="432"/>
      <c r="BK1239" s="432"/>
      <c r="BL1239" s="432"/>
      <c r="BM1239" s="432"/>
      <c r="BN1239" s="432"/>
      <c r="BO1239" s="432"/>
      <c r="BP1239" s="432"/>
      <c r="BQ1239" s="432"/>
      <c r="BR1239" s="432"/>
      <c r="BS1239" s="432"/>
      <c r="BT1239" s="432"/>
      <c r="BU1239" s="432"/>
      <c r="BV1239" s="432"/>
      <c r="BW1239" s="432"/>
      <c r="BX1239" s="432"/>
      <c r="BY1239" s="432"/>
      <c r="BZ1239" s="432"/>
      <c r="CA1239" s="432"/>
      <c r="CB1239" s="432"/>
      <c r="CC1239" s="432"/>
      <c r="CD1239" s="432"/>
      <c r="CE1239" s="432"/>
      <c r="CF1239" s="432"/>
      <c r="CG1239" s="432"/>
      <c r="CH1239" s="432"/>
      <c r="CI1239" s="432"/>
      <c r="CJ1239" s="432"/>
      <c r="CK1239" s="432"/>
      <c r="CL1239" s="432"/>
      <c r="CM1239" s="432"/>
      <c r="CN1239" s="432"/>
      <c r="CO1239" s="432"/>
      <c r="CP1239" s="432"/>
      <c r="CQ1239" s="432"/>
      <c r="CR1239" s="432"/>
      <c r="CS1239" s="432"/>
      <c r="CT1239" s="432"/>
      <c r="CU1239" s="432"/>
      <c r="CV1239" s="432"/>
      <c r="CW1239" s="432"/>
      <c r="CX1239" s="432"/>
      <c r="CY1239" s="432"/>
      <c r="CZ1239" s="432"/>
      <c r="DA1239" s="432"/>
      <c r="DB1239" s="432"/>
      <c r="DC1239" s="432"/>
      <c r="DD1239" s="432"/>
      <c r="DE1239" s="432"/>
      <c r="DF1239" s="432"/>
      <c r="DG1239" s="432"/>
      <c r="DH1239" s="432"/>
      <c r="DI1239" s="432"/>
      <c r="DJ1239" s="432"/>
      <c r="DK1239" s="432"/>
      <c r="DL1239" s="432"/>
      <c r="DM1239" s="432"/>
      <c r="DN1239" s="432"/>
      <c r="DO1239" s="432"/>
      <c r="DP1239" s="432"/>
      <c r="DQ1239" s="432"/>
      <c r="DR1239" s="432"/>
      <c r="DS1239" s="432"/>
      <c r="DT1239" s="432"/>
      <c r="DU1239" s="432"/>
      <c r="DV1239" s="432"/>
      <c r="DW1239" s="432"/>
      <c r="DX1239" s="432"/>
      <c r="DY1239" s="432"/>
      <c r="DZ1239" s="432"/>
      <c r="EA1239" s="432"/>
      <c r="EB1239" s="432"/>
      <c r="EC1239" s="432"/>
      <c r="ED1239" s="432"/>
      <c r="EE1239" s="432"/>
      <c r="EF1239" s="432"/>
      <c r="EG1239" s="432"/>
      <c r="EH1239" s="432"/>
      <c r="EI1239" s="432"/>
      <c r="EJ1239" s="432"/>
      <c r="EK1239" s="432"/>
      <c r="EL1239" s="432"/>
      <c r="EM1239" s="432"/>
      <c r="EN1239" s="432"/>
      <c r="EO1239" s="432"/>
      <c r="EP1239" s="432"/>
      <c r="EQ1239" s="432"/>
      <c r="ER1239" s="432"/>
      <c r="ES1239" s="432"/>
      <c r="ET1239" s="432"/>
      <c r="EU1239" s="432"/>
      <c r="EV1239" s="432"/>
      <c r="EW1239" s="432"/>
      <c r="EX1239" s="432"/>
      <c r="EY1239" s="432"/>
      <c r="EZ1239" s="432"/>
      <c r="FA1239" s="432"/>
      <c r="FB1239" s="432"/>
      <c r="FC1239" s="432"/>
      <c r="FD1239" s="432"/>
      <c r="FE1239" s="432"/>
      <c r="FF1239" s="432"/>
      <c r="FG1239" s="432"/>
      <c r="FH1239" s="432"/>
      <c r="FI1239" s="432"/>
      <c r="FJ1239" s="432"/>
      <c r="FK1239" s="432"/>
      <c r="FL1239" s="432"/>
      <c r="FM1239" s="432"/>
      <c r="FN1239" s="432"/>
      <c r="FO1239" s="432"/>
      <c r="FP1239" s="432"/>
      <c r="FQ1239" s="432"/>
      <c r="FR1239" s="432"/>
      <c r="FS1239" s="432"/>
      <c r="FT1239" s="432"/>
      <c r="FU1239" s="432"/>
      <c r="FV1239" s="432"/>
      <c r="FW1239" s="432"/>
      <c r="FX1239" s="432"/>
      <c r="FY1239" s="432"/>
      <c r="FZ1239" s="432"/>
      <c r="GA1239" s="432"/>
      <c r="GB1239" s="432"/>
      <c r="GC1239" s="432"/>
      <c r="GD1239" s="432"/>
      <c r="GE1239" s="432"/>
      <c r="GF1239" s="432"/>
      <c r="GG1239" s="432"/>
      <c r="GH1239" s="432"/>
      <c r="GI1239" s="432"/>
      <c r="GJ1239" s="432"/>
      <c r="GK1239" s="432"/>
      <c r="GL1239" s="432"/>
      <c r="GM1239" s="432"/>
      <c r="GN1239" s="432"/>
      <c r="GO1239" s="432"/>
      <c r="GP1239" s="432"/>
      <c r="GQ1239" s="432"/>
      <c r="GR1239" s="432"/>
      <c r="GS1239" s="432"/>
      <c r="GT1239" s="432"/>
      <c r="GU1239" s="432"/>
      <c r="GV1239" s="432"/>
      <c r="GW1239" s="432"/>
      <c r="GX1239" s="432"/>
    </row>
    <row r="1240" spans="12:206" s="4" customFormat="1">
      <c r="L1240" s="37"/>
      <c r="Q1240" s="432"/>
      <c r="R1240" s="432"/>
      <c r="S1240" s="432"/>
      <c r="T1240" s="432"/>
      <c r="U1240" s="432"/>
      <c r="V1240" s="432"/>
      <c r="W1240" s="432"/>
      <c r="X1240" s="432"/>
      <c r="Y1240" s="432"/>
      <c r="Z1240" s="432"/>
      <c r="AA1240" s="432"/>
      <c r="AB1240" s="432"/>
      <c r="AC1240" s="432"/>
      <c r="AD1240" s="432"/>
      <c r="AE1240" s="432"/>
      <c r="AF1240" s="432"/>
      <c r="AG1240" s="432"/>
      <c r="AH1240" s="432"/>
      <c r="AI1240" s="432"/>
      <c r="AJ1240" s="432"/>
      <c r="AK1240" s="432"/>
      <c r="AL1240" s="432"/>
      <c r="AM1240" s="432"/>
      <c r="AN1240" s="432"/>
      <c r="AO1240" s="432"/>
      <c r="AP1240" s="432"/>
      <c r="AQ1240" s="432"/>
      <c r="AR1240" s="432"/>
      <c r="AS1240" s="432"/>
      <c r="AT1240" s="432"/>
      <c r="AU1240" s="432"/>
      <c r="AV1240" s="432"/>
      <c r="AW1240" s="432"/>
      <c r="AX1240" s="432"/>
      <c r="AY1240" s="432"/>
      <c r="AZ1240" s="432"/>
      <c r="BA1240" s="432"/>
      <c r="BB1240" s="432"/>
      <c r="BC1240" s="432"/>
      <c r="BD1240" s="432"/>
      <c r="BE1240" s="432"/>
      <c r="BF1240" s="432"/>
      <c r="BG1240" s="432"/>
      <c r="BH1240" s="432"/>
      <c r="BI1240" s="432"/>
      <c r="BJ1240" s="432"/>
      <c r="BK1240" s="432"/>
      <c r="BL1240" s="432"/>
      <c r="BM1240" s="432"/>
      <c r="BN1240" s="432"/>
      <c r="BO1240" s="432"/>
      <c r="BP1240" s="432"/>
      <c r="BQ1240" s="432"/>
      <c r="BR1240" s="432"/>
      <c r="BS1240" s="432"/>
      <c r="BT1240" s="432"/>
      <c r="BU1240" s="432"/>
      <c r="BV1240" s="432"/>
      <c r="BW1240" s="432"/>
      <c r="BX1240" s="432"/>
      <c r="BY1240" s="432"/>
      <c r="BZ1240" s="432"/>
      <c r="CA1240" s="432"/>
      <c r="CB1240" s="432"/>
      <c r="CC1240" s="432"/>
      <c r="CD1240" s="432"/>
      <c r="CE1240" s="432"/>
      <c r="CF1240" s="432"/>
      <c r="CG1240" s="432"/>
      <c r="CH1240" s="432"/>
      <c r="CI1240" s="432"/>
      <c r="CJ1240" s="432"/>
      <c r="CK1240" s="432"/>
      <c r="CL1240" s="432"/>
      <c r="CM1240" s="432"/>
      <c r="CN1240" s="432"/>
      <c r="CO1240" s="432"/>
      <c r="CP1240" s="432"/>
      <c r="CQ1240" s="432"/>
      <c r="CR1240" s="432"/>
      <c r="CS1240" s="432"/>
      <c r="CT1240" s="432"/>
      <c r="CU1240" s="432"/>
      <c r="CV1240" s="432"/>
      <c r="CW1240" s="432"/>
      <c r="CX1240" s="432"/>
      <c r="CY1240" s="432"/>
      <c r="CZ1240" s="432"/>
      <c r="DA1240" s="432"/>
      <c r="DB1240" s="432"/>
      <c r="DC1240" s="432"/>
      <c r="DD1240" s="432"/>
      <c r="DE1240" s="432"/>
      <c r="DF1240" s="432"/>
      <c r="DG1240" s="432"/>
      <c r="DH1240" s="432"/>
      <c r="DI1240" s="432"/>
      <c r="DJ1240" s="432"/>
      <c r="DK1240" s="432"/>
      <c r="DL1240" s="432"/>
      <c r="DM1240" s="432"/>
      <c r="DN1240" s="432"/>
      <c r="DO1240" s="432"/>
      <c r="DP1240" s="432"/>
      <c r="DQ1240" s="432"/>
      <c r="DR1240" s="432"/>
      <c r="DS1240" s="432"/>
      <c r="DT1240" s="432"/>
      <c r="DU1240" s="432"/>
      <c r="DV1240" s="432"/>
      <c r="DW1240" s="432"/>
      <c r="DX1240" s="432"/>
      <c r="DY1240" s="432"/>
      <c r="DZ1240" s="432"/>
      <c r="EA1240" s="432"/>
      <c r="EB1240" s="432"/>
      <c r="EC1240" s="432"/>
      <c r="ED1240" s="432"/>
      <c r="EE1240" s="432"/>
      <c r="EF1240" s="432"/>
      <c r="EG1240" s="432"/>
      <c r="EH1240" s="432"/>
      <c r="EI1240" s="432"/>
      <c r="EJ1240" s="432"/>
      <c r="EK1240" s="432"/>
      <c r="EL1240" s="432"/>
      <c r="EM1240" s="432"/>
      <c r="EN1240" s="432"/>
      <c r="EO1240" s="432"/>
      <c r="EP1240" s="432"/>
      <c r="EQ1240" s="432"/>
      <c r="ER1240" s="432"/>
      <c r="ES1240" s="432"/>
      <c r="ET1240" s="432"/>
      <c r="EU1240" s="432"/>
      <c r="EV1240" s="432"/>
      <c r="EW1240" s="432"/>
      <c r="EX1240" s="432"/>
      <c r="EY1240" s="432"/>
      <c r="EZ1240" s="432"/>
      <c r="FA1240" s="432"/>
      <c r="FB1240" s="432"/>
      <c r="FC1240" s="432"/>
      <c r="FD1240" s="432"/>
      <c r="FE1240" s="432"/>
      <c r="FF1240" s="432"/>
      <c r="FG1240" s="432"/>
      <c r="FH1240" s="432"/>
      <c r="FI1240" s="432"/>
      <c r="FJ1240" s="432"/>
      <c r="FK1240" s="432"/>
      <c r="FL1240" s="432"/>
      <c r="FM1240" s="432"/>
      <c r="FN1240" s="432"/>
      <c r="FO1240" s="432"/>
      <c r="FP1240" s="432"/>
      <c r="FQ1240" s="432"/>
      <c r="FR1240" s="432"/>
      <c r="FS1240" s="432"/>
      <c r="FT1240" s="432"/>
      <c r="FU1240" s="432"/>
      <c r="FV1240" s="432"/>
      <c r="FW1240" s="432"/>
      <c r="FX1240" s="432"/>
      <c r="FY1240" s="432"/>
      <c r="FZ1240" s="432"/>
      <c r="GA1240" s="432"/>
      <c r="GB1240" s="432"/>
      <c r="GC1240" s="432"/>
      <c r="GD1240" s="432"/>
      <c r="GE1240" s="432"/>
      <c r="GF1240" s="432"/>
      <c r="GG1240" s="432"/>
      <c r="GH1240" s="432"/>
      <c r="GI1240" s="432"/>
      <c r="GJ1240" s="432"/>
      <c r="GK1240" s="432"/>
      <c r="GL1240" s="432"/>
      <c r="GM1240" s="432"/>
      <c r="GN1240" s="432"/>
      <c r="GO1240" s="432"/>
      <c r="GP1240" s="432"/>
      <c r="GQ1240" s="432"/>
      <c r="GR1240" s="432"/>
      <c r="GS1240" s="432"/>
      <c r="GT1240" s="432"/>
      <c r="GU1240" s="432"/>
      <c r="GV1240" s="432"/>
      <c r="GW1240" s="432"/>
      <c r="GX1240" s="432"/>
    </row>
    <row r="1242" spans="12:206" s="4" customFormat="1">
      <c r="L1242" s="37"/>
      <c r="Q1242" s="432"/>
      <c r="R1242" s="432"/>
      <c r="S1242" s="432"/>
      <c r="T1242" s="432"/>
      <c r="U1242" s="432"/>
      <c r="V1242" s="432"/>
      <c r="W1242" s="432"/>
      <c r="X1242" s="432"/>
      <c r="Y1242" s="432"/>
      <c r="Z1242" s="432"/>
      <c r="AA1242" s="432"/>
      <c r="AB1242" s="432"/>
      <c r="AC1242" s="432"/>
      <c r="AD1242" s="432"/>
      <c r="AE1242" s="432"/>
      <c r="AF1242" s="432"/>
      <c r="AG1242" s="432"/>
      <c r="AH1242" s="432"/>
      <c r="AI1242" s="432"/>
      <c r="AJ1242" s="432"/>
      <c r="AK1242" s="432"/>
      <c r="AL1242" s="432"/>
      <c r="AM1242" s="432"/>
      <c r="AN1242" s="432"/>
      <c r="AO1242" s="432"/>
      <c r="AP1242" s="432"/>
      <c r="AQ1242" s="432"/>
      <c r="AR1242" s="432"/>
      <c r="AS1242" s="432"/>
      <c r="AT1242" s="432"/>
      <c r="AU1242" s="432"/>
      <c r="AV1242" s="432"/>
      <c r="AW1242" s="432"/>
      <c r="AX1242" s="432"/>
      <c r="AY1242" s="432"/>
      <c r="AZ1242" s="432"/>
      <c r="BA1242" s="432"/>
      <c r="BB1242" s="432"/>
      <c r="BC1242" s="432"/>
      <c r="BD1242" s="432"/>
      <c r="BE1242" s="432"/>
      <c r="BF1242" s="432"/>
      <c r="BG1242" s="432"/>
      <c r="BH1242" s="432"/>
      <c r="BI1242" s="432"/>
      <c r="BJ1242" s="432"/>
      <c r="BK1242" s="432"/>
      <c r="BL1242" s="432"/>
      <c r="BM1242" s="432"/>
      <c r="BN1242" s="432"/>
      <c r="BO1242" s="432"/>
      <c r="BP1242" s="432"/>
      <c r="BQ1242" s="432"/>
      <c r="BR1242" s="432"/>
      <c r="BS1242" s="432"/>
      <c r="BT1242" s="432"/>
      <c r="BU1242" s="432"/>
      <c r="BV1242" s="432"/>
      <c r="BW1242" s="432"/>
      <c r="BX1242" s="432"/>
      <c r="BY1242" s="432"/>
      <c r="BZ1242" s="432"/>
      <c r="CA1242" s="432"/>
      <c r="CB1242" s="432"/>
      <c r="CC1242" s="432"/>
      <c r="CD1242" s="432"/>
      <c r="CE1242" s="432"/>
      <c r="CF1242" s="432"/>
      <c r="CG1242" s="432"/>
      <c r="CH1242" s="432"/>
      <c r="CI1242" s="432"/>
      <c r="CJ1242" s="432"/>
      <c r="CK1242" s="432"/>
      <c r="CL1242" s="432"/>
      <c r="CM1242" s="432"/>
      <c r="CN1242" s="432"/>
      <c r="CO1242" s="432"/>
      <c r="CP1242" s="432"/>
      <c r="CQ1242" s="432"/>
      <c r="CR1242" s="432"/>
      <c r="CS1242" s="432"/>
      <c r="CT1242" s="432"/>
      <c r="CU1242" s="432"/>
      <c r="CV1242" s="432"/>
      <c r="CW1242" s="432"/>
      <c r="CX1242" s="432"/>
      <c r="CY1242" s="432"/>
      <c r="CZ1242" s="432"/>
      <c r="DA1242" s="432"/>
      <c r="DB1242" s="432"/>
      <c r="DC1242" s="432"/>
      <c r="DD1242" s="432"/>
      <c r="DE1242" s="432"/>
      <c r="DF1242" s="432"/>
      <c r="DG1242" s="432"/>
      <c r="DH1242" s="432"/>
      <c r="DI1242" s="432"/>
      <c r="DJ1242" s="432"/>
      <c r="DK1242" s="432"/>
      <c r="DL1242" s="432"/>
      <c r="DM1242" s="432"/>
      <c r="DN1242" s="432"/>
      <c r="DO1242" s="432"/>
      <c r="DP1242" s="432"/>
      <c r="DQ1242" s="432"/>
      <c r="DR1242" s="432"/>
      <c r="DS1242" s="432"/>
      <c r="DT1242" s="432"/>
      <c r="DU1242" s="432"/>
      <c r="DV1242" s="432"/>
      <c r="DW1242" s="432"/>
      <c r="DX1242" s="432"/>
      <c r="DY1242" s="432"/>
      <c r="DZ1242" s="432"/>
      <c r="EA1242" s="432"/>
      <c r="EB1242" s="432"/>
      <c r="EC1242" s="432"/>
      <c r="ED1242" s="432"/>
      <c r="EE1242" s="432"/>
      <c r="EF1242" s="432"/>
      <c r="EG1242" s="432"/>
      <c r="EH1242" s="432"/>
      <c r="EI1242" s="432"/>
      <c r="EJ1242" s="432"/>
      <c r="EK1242" s="432"/>
      <c r="EL1242" s="432"/>
      <c r="EM1242" s="432"/>
      <c r="EN1242" s="432"/>
      <c r="EO1242" s="432"/>
      <c r="EP1242" s="432"/>
      <c r="EQ1242" s="432"/>
      <c r="ER1242" s="432"/>
      <c r="ES1242" s="432"/>
      <c r="ET1242" s="432"/>
      <c r="EU1242" s="432"/>
      <c r="EV1242" s="432"/>
      <c r="EW1242" s="432"/>
      <c r="EX1242" s="432"/>
      <c r="EY1242" s="432"/>
      <c r="EZ1242" s="432"/>
      <c r="FA1242" s="432"/>
      <c r="FB1242" s="432"/>
      <c r="FC1242" s="432"/>
      <c r="FD1242" s="432"/>
      <c r="FE1242" s="432"/>
      <c r="FF1242" s="432"/>
      <c r="FG1242" s="432"/>
      <c r="FH1242" s="432"/>
      <c r="FI1242" s="432"/>
      <c r="FJ1242" s="432"/>
      <c r="FK1242" s="432"/>
      <c r="FL1242" s="432"/>
      <c r="FM1242" s="432"/>
      <c r="FN1242" s="432"/>
      <c r="FO1242" s="432"/>
      <c r="FP1242" s="432"/>
      <c r="FQ1242" s="432"/>
      <c r="FR1242" s="432"/>
      <c r="FS1242" s="432"/>
      <c r="FT1242" s="432"/>
      <c r="FU1242" s="432"/>
      <c r="FV1242" s="432"/>
      <c r="FW1242" s="432"/>
      <c r="FX1242" s="432"/>
      <c r="FY1242" s="432"/>
      <c r="FZ1242" s="432"/>
      <c r="GA1242" s="432"/>
      <c r="GB1242" s="432"/>
      <c r="GC1242" s="432"/>
      <c r="GD1242" s="432"/>
      <c r="GE1242" s="432"/>
      <c r="GF1242" s="432"/>
      <c r="GG1242" s="432"/>
      <c r="GH1242" s="432"/>
      <c r="GI1242" s="432"/>
      <c r="GJ1242" s="432"/>
      <c r="GK1242" s="432"/>
      <c r="GL1242" s="432"/>
      <c r="GM1242" s="432"/>
      <c r="GN1242" s="432"/>
      <c r="GO1242" s="432"/>
      <c r="GP1242" s="432"/>
      <c r="GQ1242" s="432"/>
      <c r="GR1242" s="432"/>
      <c r="GS1242" s="432"/>
      <c r="GT1242" s="432"/>
      <c r="GU1242" s="432"/>
      <c r="GV1242" s="432"/>
      <c r="GW1242" s="432"/>
      <c r="GX1242" s="432"/>
    </row>
    <row r="1244" spans="12:206" s="4" customFormat="1">
      <c r="L1244" s="37"/>
      <c r="Q1244" s="432"/>
      <c r="R1244" s="432"/>
      <c r="S1244" s="432"/>
      <c r="T1244" s="432"/>
      <c r="U1244" s="432"/>
      <c r="V1244" s="432"/>
      <c r="W1244" s="432"/>
      <c r="X1244" s="432"/>
      <c r="Y1244" s="432"/>
      <c r="Z1244" s="432"/>
      <c r="AA1244" s="432"/>
      <c r="AB1244" s="432"/>
      <c r="AC1244" s="432"/>
      <c r="AD1244" s="432"/>
      <c r="AE1244" s="432"/>
      <c r="AF1244" s="432"/>
      <c r="AG1244" s="432"/>
      <c r="AH1244" s="432"/>
      <c r="AI1244" s="432"/>
      <c r="AJ1244" s="432"/>
      <c r="AK1244" s="432"/>
      <c r="AL1244" s="432"/>
      <c r="AM1244" s="432"/>
      <c r="AN1244" s="432"/>
      <c r="AO1244" s="432"/>
      <c r="AP1244" s="432"/>
      <c r="AQ1244" s="432"/>
      <c r="AR1244" s="432"/>
      <c r="AS1244" s="432"/>
      <c r="AT1244" s="432"/>
      <c r="AU1244" s="432"/>
      <c r="AV1244" s="432"/>
      <c r="AW1244" s="432"/>
      <c r="AX1244" s="432"/>
      <c r="AY1244" s="432"/>
      <c r="AZ1244" s="432"/>
      <c r="BA1244" s="432"/>
      <c r="BB1244" s="432"/>
      <c r="BC1244" s="432"/>
      <c r="BD1244" s="432"/>
      <c r="BE1244" s="432"/>
      <c r="BF1244" s="432"/>
      <c r="BG1244" s="432"/>
      <c r="BH1244" s="432"/>
      <c r="BI1244" s="432"/>
      <c r="BJ1244" s="432"/>
      <c r="BK1244" s="432"/>
      <c r="BL1244" s="432"/>
      <c r="BM1244" s="432"/>
      <c r="BN1244" s="432"/>
      <c r="BO1244" s="432"/>
      <c r="BP1244" s="432"/>
      <c r="BQ1244" s="432"/>
      <c r="BR1244" s="432"/>
      <c r="BS1244" s="432"/>
      <c r="BT1244" s="432"/>
      <c r="BU1244" s="432"/>
      <c r="BV1244" s="432"/>
      <c r="BW1244" s="432"/>
      <c r="BX1244" s="432"/>
      <c r="BY1244" s="432"/>
      <c r="BZ1244" s="432"/>
      <c r="CA1244" s="432"/>
      <c r="CB1244" s="432"/>
      <c r="CC1244" s="432"/>
      <c r="CD1244" s="432"/>
      <c r="CE1244" s="432"/>
      <c r="CF1244" s="432"/>
      <c r="CG1244" s="432"/>
      <c r="CH1244" s="432"/>
      <c r="CI1244" s="432"/>
      <c r="CJ1244" s="432"/>
      <c r="CK1244" s="432"/>
      <c r="CL1244" s="432"/>
      <c r="CM1244" s="432"/>
      <c r="CN1244" s="432"/>
      <c r="CO1244" s="432"/>
      <c r="CP1244" s="432"/>
      <c r="CQ1244" s="432"/>
      <c r="CR1244" s="432"/>
      <c r="CS1244" s="432"/>
      <c r="CT1244" s="432"/>
      <c r="CU1244" s="432"/>
      <c r="CV1244" s="432"/>
      <c r="CW1244" s="432"/>
      <c r="CX1244" s="432"/>
      <c r="CY1244" s="432"/>
      <c r="CZ1244" s="432"/>
      <c r="DA1244" s="432"/>
      <c r="DB1244" s="432"/>
      <c r="DC1244" s="432"/>
      <c r="DD1244" s="432"/>
      <c r="DE1244" s="432"/>
      <c r="DF1244" s="432"/>
      <c r="DG1244" s="432"/>
      <c r="DH1244" s="432"/>
      <c r="DI1244" s="432"/>
      <c r="DJ1244" s="432"/>
      <c r="DK1244" s="432"/>
      <c r="DL1244" s="432"/>
      <c r="DM1244" s="432"/>
      <c r="DN1244" s="432"/>
      <c r="DO1244" s="432"/>
      <c r="DP1244" s="432"/>
      <c r="DQ1244" s="432"/>
      <c r="DR1244" s="432"/>
      <c r="DS1244" s="432"/>
      <c r="DT1244" s="432"/>
      <c r="DU1244" s="432"/>
      <c r="DV1244" s="432"/>
      <c r="DW1244" s="432"/>
      <c r="DX1244" s="432"/>
      <c r="DY1244" s="432"/>
      <c r="DZ1244" s="432"/>
      <c r="EA1244" s="432"/>
      <c r="EB1244" s="432"/>
      <c r="EC1244" s="432"/>
      <c r="ED1244" s="432"/>
      <c r="EE1244" s="432"/>
      <c r="EF1244" s="432"/>
      <c r="EG1244" s="432"/>
      <c r="EH1244" s="432"/>
      <c r="EI1244" s="432"/>
      <c r="EJ1244" s="432"/>
      <c r="EK1244" s="432"/>
      <c r="EL1244" s="432"/>
      <c r="EM1244" s="432"/>
      <c r="EN1244" s="432"/>
      <c r="EO1244" s="432"/>
      <c r="EP1244" s="432"/>
      <c r="EQ1244" s="432"/>
      <c r="ER1244" s="432"/>
      <c r="ES1244" s="432"/>
      <c r="ET1244" s="432"/>
      <c r="EU1244" s="432"/>
      <c r="EV1244" s="432"/>
      <c r="EW1244" s="432"/>
      <c r="EX1244" s="432"/>
      <c r="EY1244" s="432"/>
      <c r="EZ1244" s="432"/>
      <c r="FA1244" s="432"/>
      <c r="FB1244" s="432"/>
      <c r="FC1244" s="432"/>
      <c r="FD1244" s="432"/>
      <c r="FE1244" s="432"/>
      <c r="FF1244" s="432"/>
      <c r="FG1244" s="432"/>
      <c r="FH1244" s="432"/>
      <c r="FI1244" s="432"/>
      <c r="FJ1244" s="432"/>
      <c r="FK1244" s="432"/>
      <c r="FL1244" s="432"/>
      <c r="FM1244" s="432"/>
      <c r="FN1244" s="432"/>
      <c r="FO1244" s="432"/>
      <c r="FP1244" s="432"/>
      <c r="FQ1244" s="432"/>
      <c r="FR1244" s="432"/>
      <c r="FS1244" s="432"/>
      <c r="FT1244" s="432"/>
      <c r="FU1244" s="432"/>
      <c r="FV1244" s="432"/>
      <c r="FW1244" s="432"/>
      <c r="FX1244" s="432"/>
      <c r="FY1244" s="432"/>
      <c r="FZ1244" s="432"/>
      <c r="GA1244" s="432"/>
      <c r="GB1244" s="432"/>
      <c r="GC1244" s="432"/>
      <c r="GD1244" s="432"/>
      <c r="GE1244" s="432"/>
      <c r="GF1244" s="432"/>
      <c r="GG1244" s="432"/>
      <c r="GH1244" s="432"/>
      <c r="GI1244" s="432"/>
      <c r="GJ1244" s="432"/>
      <c r="GK1244" s="432"/>
      <c r="GL1244" s="432"/>
      <c r="GM1244" s="432"/>
      <c r="GN1244" s="432"/>
      <c r="GO1244" s="432"/>
      <c r="GP1244" s="432"/>
      <c r="GQ1244" s="432"/>
      <c r="GR1244" s="432"/>
      <c r="GS1244" s="432"/>
      <c r="GT1244" s="432"/>
      <c r="GU1244" s="432"/>
      <c r="GV1244" s="432"/>
      <c r="GW1244" s="432"/>
      <c r="GX1244" s="432"/>
    </row>
    <row r="1246" spans="12:206" s="4" customFormat="1">
      <c r="L1246" s="37"/>
      <c r="Q1246" s="432"/>
      <c r="R1246" s="432"/>
      <c r="S1246" s="432"/>
      <c r="T1246" s="432"/>
      <c r="U1246" s="432"/>
      <c r="V1246" s="432"/>
      <c r="W1246" s="432"/>
      <c r="X1246" s="432"/>
      <c r="Y1246" s="432"/>
      <c r="Z1246" s="432"/>
      <c r="AA1246" s="432"/>
      <c r="AB1246" s="432"/>
      <c r="AC1246" s="432"/>
      <c r="AD1246" s="432"/>
      <c r="AE1246" s="432"/>
      <c r="AF1246" s="432"/>
      <c r="AG1246" s="432"/>
      <c r="AH1246" s="432"/>
      <c r="AI1246" s="432"/>
      <c r="AJ1246" s="432"/>
      <c r="AK1246" s="432"/>
      <c r="AL1246" s="432"/>
      <c r="AM1246" s="432"/>
      <c r="AN1246" s="432"/>
      <c r="AO1246" s="432"/>
      <c r="AP1246" s="432"/>
      <c r="AQ1246" s="432"/>
      <c r="AR1246" s="432"/>
      <c r="AS1246" s="432"/>
      <c r="AT1246" s="432"/>
      <c r="AU1246" s="432"/>
      <c r="AV1246" s="432"/>
      <c r="AW1246" s="432"/>
      <c r="AX1246" s="432"/>
      <c r="AY1246" s="432"/>
      <c r="AZ1246" s="432"/>
      <c r="BA1246" s="432"/>
      <c r="BB1246" s="432"/>
      <c r="BC1246" s="432"/>
      <c r="BD1246" s="432"/>
      <c r="BE1246" s="432"/>
      <c r="BF1246" s="432"/>
      <c r="BG1246" s="432"/>
      <c r="BH1246" s="432"/>
      <c r="BI1246" s="432"/>
      <c r="BJ1246" s="432"/>
      <c r="BK1246" s="432"/>
      <c r="BL1246" s="432"/>
      <c r="BM1246" s="432"/>
      <c r="BN1246" s="432"/>
      <c r="BO1246" s="432"/>
      <c r="BP1246" s="432"/>
      <c r="BQ1246" s="432"/>
      <c r="BR1246" s="432"/>
      <c r="BS1246" s="432"/>
      <c r="BT1246" s="432"/>
      <c r="BU1246" s="432"/>
      <c r="BV1246" s="432"/>
      <c r="BW1246" s="432"/>
      <c r="BX1246" s="432"/>
      <c r="BY1246" s="432"/>
      <c r="BZ1246" s="432"/>
      <c r="CA1246" s="432"/>
      <c r="CB1246" s="432"/>
      <c r="CC1246" s="432"/>
      <c r="CD1246" s="432"/>
      <c r="CE1246" s="432"/>
      <c r="CF1246" s="432"/>
      <c r="CG1246" s="432"/>
      <c r="CH1246" s="432"/>
      <c r="CI1246" s="432"/>
      <c r="CJ1246" s="432"/>
      <c r="CK1246" s="432"/>
      <c r="CL1246" s="432"/>
      <c r="CM1246" s="432"/>
      <c r="CN1246" s="432"/>
      <c r="CO1246" s="432"/>
      <c r="CP1246" s="432"/>
      <c r="CQ1246" s="432"/>
      <c r="CR1246" s="432"/>
      <c r="CS1246" s="432"/>
      <c r="CT1246" s="432"/>
      <c r="CU1246" s="432"/>
      <c r="CV1246" s="432"/>
      <c r="CW1246" s="432"/>
      <c r="CX1246" s="432"/>
      <c r="CY1246" s="432"/>
      <c r="CZ1246" s="432"/>
      <c r="DA1246" s="432"/>
      <c r="DB1246" s="432"/>
      <c r="DC1246" s="432"/>
      <c r="DD1246" s="432"/>
      <c r="DE1246" s="432"/>
      <c r="DF1246" s="432"/>
      <c r="DG1246" s="432"/>
      <c r="DH1246" s="432"/>
      <c r="DI1246" s="432"/>
      <c r="DJ1246" s="432"/>
      <c r="DK1246" s="432"/>
      <c r="DL1246" s="432"/>
      <c r="DM1246" s="432"/>
      <c r="DN1246" s="432"/>
      <c r="DO1246" s="432"/>
      <c r="DP1246" s="432"/>
      <c r="DQ1246" s="432"/>
      <c r="DR1246" s="432"/>
      <c r="DS1246" s="432"/>
      <c r="DT1246" s="432"/>
      <c r="DU1246" s="432"/>
      <c r="DV1246" s="432"/>
      <c r="DW1246" s="432"/>
      <c r="DX1246" s="432"/>
      <c r="DY1246" s="432"/>
      <c r="DZ1246" s="432"/>
      <c r="EA1246" s="432"/>
      <c r="EB1246" s="432"/>
      <c r="EC1246" s="432"/>
      <c r="ED1246" s="432"/>
      <c r="EE1246" s="432"/>
      <c r="EF1246" s="432"/>
      <c r="EG1246" s="432"/>
      <c r="EH1246" s="432"/>
      <c r="EI1246" s="432"/>
      <c r="EJ1246" s="432"/>
      <c r="EK1246" s="432"/>
      <c r="EL1246" s="432"/>
      <c r="EM1246" s="432"/>
      <c r="EN1246" s="432"/>
      <c r="EO1246" s="432"/>
      <c r="EP1246" s="432"/>
      <c r="EQ1246" s="432"/>
      <c r="ER1246" s="432"/>
      <c r="ES1246" s="432"/>
      <c r="ET1246" s="432"/>
      <c r="EU1246" s="432"/>
      <c r="EV1246" s="432"/>
      <c r="EW1246" s="432"/>
      <c r="EX1246" s="432"/>
      <c r="EY1246" s="432"/>
      <c r="EZ1246" s="432"/>
      <c r="FA1246" s="432"/>
      <c r="FB1246" s="432"/>
      <c r="FC1246" s="432"/>
      <c r="FD1246" s="432"/>
      <c r="FE1246" s="432"/>
      <c r="FF1246" s="432"/>
      <c r="FG1246" s="432"/>
      <c r="FH1246" s="432"/>
      <c r="FI1246" s="432"/>
      <c r="FJ1246" s="432"/>
      <c r="FK1246" s="432"/>
      <c r="FL1246" s="432"/>
      <c r="FM1246" s="432"/>
      <c r="FN1246" s="432"/>
      <c r="FO1246" s="432"/>
      <c r="FP1246" s="432"/>
      <c r="FQ1246" s="432"/>
      <c r="FR1246" s="432"/>
      <c r="FS1246" s="432"/>
      <c r="FT1246" s="432"/>
      <c r="FU1246" s="432"/>
      <c r="FV1246" s="432"/>
      <c r="FW1246" s="432"/>
      <c r="FX1246" s="432"/>
      <c r="FY1246" s="432"/>
      <c r="FZ1246" s="432"/>
      <c r="GA1246" s="432"/>
      <c r="GB1246" s="432"/>
      <c r="GC1246" s="432"/>
      <c r="GD1246" s="432"/>
      <c r="GE1246" s="432"/>
      <c r="GF1246" s="432"/>
      <c r="GG1246" s="432"/>
      <c r="GH1246" s="432"/>
      <c r="GI1246" s="432"/>
      <c r="GJ1246" s="432"/>
      <c r="GK1246" s="432"/>
      <c r="GL1246" s="432"/>
      <c r="GM1246" s="432"/>
      <c r="GN1246" s="432"/>
      <c r="GO1246" s="432"/>
      <c r="GP1246" s="432"/>
      <c r="GQ1246" s="432"/>
      <c r="GR1246" s="432"/>
      <c r="GS1246" s="432"/>
      <c r="GT1246" s="432"/>
      <c r="GU1246" s="432"/>
      <c r="GV1246" s="432"/>
      <c r="GW1246" s="432"/>
      <c r="GX1246" s="432"/>
    </row>
    <row r="1248" spans="12:206" s="4" customFormat="1">
      <c r="L1248" s="37"/>
      <c r="Q1248" s="432"/>
      <c r="R1248" s="432"/>
      <c r="S1248" s="432"/>
      <c r="T1248" s="432"/>
      <c r="U1248" s="432"/>
      <c r="V1248" s="432"/>
      <c r="W1248" s="432"/>
      <c r="X1248" s="432"/>
      <c r="Y1248" s="432"/>
      <c r="Z1248" s="432"/>
      <c r="AA1248" s="432"/>
      <c r="AB1248" s="432"/>
      <c r="AC1248" s="432"/>
      <c r="AD1248" s="432"/>
      <c r="AE1248" s="432"/>
      <c r="AF1248" s="432"/>
      <c r="AG1248" s="432"/>
      <c r="AH1248" s="432"/>
      <c r="AI1248" s="432"/>
      <c r="AJ1248" s="432"/>
      <c r="AK1248" s="432"/>
      <c r="AL1248" s="432"/>
      <c r="AM1248" s="432"/>
      <c r="AN1248" s="432"/>
      <c r="AO1248" s="432"/>
      <c r="AP1248" s="432"/>
      <c r="AQ1248" s="432"/>
      <c r="AR1248" s="432"/>
      <c r="AS1248" s="432"/>
      <c r="AT1248" s="432"/>
      <c r="AU1248" s="432"/>
      <c r="AV1248" s="432"/>
      <c r="AW1248" s="432"/>
      <c r="AX1248" s="432"/>
      <c r="AY1248" s="432"/>
      <c r="AZ1248" s="432"/>
      <c r="BA1248" s="432"/>
      <c r="BB1248" s="432"/>
      <c r="BC1248" s="432"/>
      <c r="BD1248" s="432"/>
      <c r="BE1248" s="432"/>
      <c r="BF1248" s="432"/>
      <c r="BG1248" s="432"/>
      <c r="BH1248" s="432"/>
      <c r="BI1248" s="432"/>
      <c r="BJ1248" s="432"/>
      <c r="BK1248" s="432"/>
      <c r="BL1248" s="432"/>
      <c r="BM1248" s="432"/>
      <c r="BN1248" s="432"/>
      <c r="BO1248" s="432"/>
      <c r="BP1248" s="432"/>
      <c r="BQ1248" s="432"/>
      <c r="BR1248" s="432"/>
      <c r="BS1248" s="432"/>
      <c r="BT1248" s="432"/>
      <c r="BU1248" s="432"/>
      <c r="BV1248" s="432"/>
      <c r="BW1248" s="432"/>
      <c r="BX1248" s="432"/>
      <c r="BY1248" s="432"/>
      <c r="BZ1248" s="432"/>
      <c r="CA1248" s="432"/>
      <c r="CB1248" s="432"/>
      <c r="CC1248" s="432"/>
      <c r="CD1248" s="432"/>
      <c r="CE1248" s="432"/>
      <c r="CF1248" s="432"/>
      <c r="CG1248" s="432"/>
      <c r="CH1248" s="432"/>
      <c r="CI1248" s="432"/>
      <c r="CJ1248" s="432"/>
      <c r="CK1248" s="432"/>
      <c r="CL1248" s="432"/>
      <c r="CM1248" s="432"/>
      <c r="CN1248" s="432"/>
      <c r="CO1248" s="432"/>
      <c r="CP1248" s="432"/>
      <c r="CQ1248" s="432"/>
      <c r="CR1248" s="432"/>
      <c r="CS1248" s="432"/>
      <c r="CT1248" s="432"/>
      <c r="CU1248" s="432"/>
      <c r="CV1248" s="432"/>
      <c r="CW1248" s="432"/>
      <c r="CX1248" s="432"/>
      <c r="CY1248" s="432"/>
      <c r="CZ1248" s="432"/>
      <c r="DA1248" s="432"/>
      <c r="DB1248" s="432"/>
      <c r="DC1248" s="432"/>
      <c r="DD1248" s="432"/>
      <c r="DE1248" s="432"/>
      <c r="DF1248" s="432"/>
      <c r="DG1248" s="432"/>
      <c r="DH1248" s="432"/>
      <c r="DI1248" s="432"/>
      <c r="DJ1248" s="432"/>
      <c r="DK1248" s="432"/>
      <c r="DL1248" s="432"/>
      <c r="DM1248" s="432"/>
      <c r="DN1248" s="432"/>
      <c r="DO1248" s="432"/>
      <c r="DP1248" s="432"/>
      <c r="DQ1248" s="432"/>
      <c r="DR1248" s="432"/>
      <c r="DS1248" s="432"/>
      <c r="DT1248" s="432"/>
      <c r="DU1248" s="432"/>
      <c r="DV1248" s="432"/>
      <c r="DW1248" s="432"/>
      <c r="DX1248" s="432"/>
      <c r="DY1248" s="432"/>
      <c r="DZ1248" s="432"/>
      <c r="EA1248" s="432"/>
      <c r="EB1248" s="432"/>
      <c r="EC1248" s="432"/>
      <c r="ED1248" s="432"/>
      <c r="EE1248" s="432"/>
      <c r="EF1248" s="432"/>
      <c r="EG1248" s="432"/>
      <c r="EH1248" s="432"/>
      <c r="EI1248" s="432"/>
      <c r="EJ1248" s="432"/>
      <c r="EK1248" s="432"/>
      <c r="EL1248" s="432"/>
      <c r="EM1248" s="432"/>
      <c r="EN1248" s="432"/>
      <c r="EO1248" s="432"/>
      <c r="EP1248" s="432"/>
      <c r="EQ1248" s="432"/>
      <c r="ER1248" s="432"/>
      <c r="ES1248" s="432"/>
      <c r="ET1248" s="432"/>
      <c r="EU1248" s="432"/>
      <c r="EV1248" s="432"/>
      <c r="EW1248" s="432"/>
      <c r="EX1248" s="432"/>
      <c r="EY1248" s="432"/>
      <c r="EZ1248" s="432"/>
      <c r="FA1248" s="432"/>
      <c r="FB1248" s="432"/>
      <c r="FC1248" s="432"/>
      <c r="FD1248" s="432"/>
      <c r="FE1248" s="432"/>
      <c r="FF1248" s="432"/>
      <c r="FG1248" s="432"/>
      <c r="FH1248" s="432"/>
      <c r="FI1248" s="432"/>
      <c r="FJ1248" s="432"/>
      <c r="FK1248" s="432"/>
      <c r="FL1248" s="432"/>
      <c r="FM1248" s="432"/>
      <c r="FN1248" s="432"/>
      <c r="FO1248" s="432"/>
      <c r="FP1248" s="432"/>
      <c r="FQ1248" s="432"/>
      <c r="FR1248" s="432"/>
      <c r="FS1248" s="432"/>
      <c r="FT1248" s="432"/>
      <c r="FU1248" s="432"/>
      <c r="FV1248" s="432"/>
      <c r="FW1248" s="432"/>
      <c r="FX1248" s="432"/>
      <c r="FY1248" s="432"/>
      <c r="FZ1248" s="432"/>
      <c r="GA1248" s="432"/>
      <c r="GB1248" s="432"/>
      <c r="GC1248" s="432"/>
      <c r="GD1248" s="432"/>
      <c r="GE1248" s="432"/>
      <c r="GF1248" s="432"/>
      <c r="GG1248" s="432"/>
      <c r="GH1248" s="432"/>
      <c r="GI1248" s="432"/>
      <c r="GJ1248" s="432"/>
      <c r="GK1248" s="432"/>
      <c r="GL1248" s="432"/>
      <c r="GM1248" s="432"/>
      <c r="GN1248" s="432"/>
      <c r="GO1248" s="432"/>
      <c r="GP1248" s="432"/>
      <c r="GQ1248" s="432"/>
      <c r="GR1248" s="432"/>
      <c r="GS1248" s="432"/>
      <c r="GT1248" s="432"/>
      <c r="GU1248" s="432"/>
      <c r="GV1248" s="432"/>
      <c r="GW1248" s="432"/>
      <c r="GX1248" s="432"/>
    </row>
    <row r="1249" spans="12:206" s="4" customFormat="1">
      <c r="L1249" s="37"/>
      <c r="Q1249" s="432"/>
      <c r="R1249" s="432"/>
      <c r="S1249" s="432"/>
      <c r="T1249" s="432"/>
      <c r="U1249" s="432"/>
      <c r="V1249" s="432"/>
      <c r="W1249" s="432"/>
      <c r="X1249" s="432"/>
      <c r="Y1249" s="432"/>
      <c r="Z1249" s="432"/>
      <c r="AA1249" s="432"/>
      <c r="AB1249" s="432"/>
      <c r="AC1249" s="432"/>
      <c r="AD1249" s="432"/>
      <c r="AE1249" s="432"/>
      <c r="AF1249" s="432"/>
      <c r="AG1249" s="432"/>
      <c r="AH1249" s="432"/>
      <c r="AI1249" s="432"/>
      <c r="AJ1249" s="432"/>
      <c r="AK1249" s="432"/>
      <c r="AL1249" s="432"/>
      <c r="AM1249" s="432"/>
      <c r="AN1249" s="432"/>
      <c r="AO1249" s="432"/>
      <c r="AP1249" s="432"/>
      <c r="AQ1249" s="432"/>
      <c r="AR1249" s="432"/>
      <c r="AS1249" s="432"/>
      <c r="AT1249" s="432"/>
      <c r="AU1249" s="432"/>
      <c r="AV1249" s="432"/>
      <c r="AW1249" s="432"/>
      <c r="AX1249" s="432"/>
      <c r="AY1249" s="432"/>
      <c r="AZ1249" s="432"/>
      <c r="BA1249" s="432"/>
      <c r="BB1249" s="432"/>
      <c r="BC1249" s="432"/>
      <c r="BD1249" s="432"/>
      <c r="BE1249" s="432"/>
      <c r="BF1249" s="432"/>
      <c r="BG1249" s="432"/>
      <c r="BH1249" s="432"/>
      <c r="BI1249" s="432"/>
      <c r="BJ1249" s="432"/>
      <c r="BK1249" s="432"/>
      <c r="BL1249" s="432"/>
      <c r="BM1249" s="432"/>
      <c r="BN1249" s="432"/>
      <c r="BO1249" s="432"/>
      <c r="BP1249" s="432"/>
      <c r="BQ1249" s="432"/>
      <c r="BR1249" s="432"/>
      <c r="BS1249" s="432"/>
      <c r="BT1249" s="432"/>
      <c r="BU1249" s="432"/>
      <c r="BV1249" s="432"/>
      <c r="BW1249" s="432"/>
      <c r="BX1249" s="432"/>
      <c r="BY1249" s="432"/>
      <c r="BZ1249" s="432"/>
      <c r="CA1249" s="432"/>
      <c r="CB1249" s="432"/>
      <c r="CC1249" s="432"/>
      <c r="CD1249" s="432"/>
      <c r="CE1249" s="432"/>
      <c r="CF1249" s="432"/>
      <c r="CG1249" s="432"/>
      <c r="CH1249" s="432"/>
      <c r="CI1249" s="432"/>
      <c r="CJ1249" s="432"/>
      <c r="CK1249" s="432"/>
      <c r="CL1249" s="432"/>
      <c r="CM1249" s="432"/>
      <c r="CN1249" s="432"/>
      <c r="CO1249" s="432"/>
      <c r="CP1249" s="432"/>
      <c r="CQ1249" s="432"/>
      <c r="CR1249" s="432"/>
      <c r="CS1249" s="432"/>
      <c r="CT1249" s="432"/>
      <c r="CU1249" s="432"/>
      <c r="CV1249" s="432"/>
      <c r="CW1249" s="432"/>
      <c r="CX1249" s="432"/>
      <c r="CY1249" s="432"/>
      <c r="CZ1249" s="432"/>
      <c r="DA1249" s="432"/>
      <c r="DB1249" s="432"/>
      <c r="DC1249" s="432"/>
      <c r="DD1249" s="432"/>
      <c r="DE1249" s="432"/>
      <c r="DF1249" s="432"/>
      <c r="DG1249" s="432"/>
      <c r="DH1249" s="432"/>
      <c r="DI1249" s="432"/>
      <c r="DJ1249" s="432"/>
      <c r="DK1249" s="432"/>
      <c r="DL1249" s="432"/>
      <c r="DM1249" s="432"/>
      <c r="DN1249" s="432"/>
      <c r="DO1249" s="432"/>
      <c r="DP1249" s="432"/>
      <c r="DQ1249" s="432"/>
      <c r="DR1249" s="432"/>
      <c r="DS1249" s="432"/>
      <c r="DT1249" s="432"/>
      <c r="DU1249" s="432"/>
      <c r="DV1249" s="432"/>
      <c r="DW1249" s="432"/>
      <c r="DX1249" s="432"/>
      <c r="DY1249" s="432"/>
      <c r="DZ1249" s="432"/>
      <c r="EA1249" s="432"/>
      <c r="EB1249" s="432"/>
      <c r="EC1249" s="432"/>
      <c r="ED1249" s="432"/>
      <c r="EE1249" s="432"/>
      <c r="EF1249" s="432"/>
      <c r="EG1249" s="432"/>
      <c r="EH1249" s="432"/>
      <c r="EI1249" s="432"/>
      <c r="EJ1249" s="432"/>
      <c r="EK1249" s="432"/>
      <c r="EL1249" s="432"/>
      <c r="EM1249" s="432"/>
      <c r="EN1249" s="432"/>
      <c r="EO1249" s="432"/>
      <c r="EP1249" s="432"/>
      <c r="EQ1249" s="432"/>
      <c r="ER1249" s="432"/>
      <c r="ES1249" s="432"/>
      <c r="ET1249" s="432"/>
      <c r="EU1249" s="432"/>
      <c r="EV1249" s="432"/>
      <c r="EW1249" s="432"/>
      <c r="EX1249" s="432"/>
      <c r="EY1249" s="432"/>
      <c r="EZ1249" s="432"/>
      <c r="FA1249" s="432"/>
      <c r="FB1249" s="432"/>
      <c r="FC1249" s="432"/>
      <c r="FD1249" s="432"/>
      <c r="FE1249" s="432"/>
      <c r="FF1249" s="432"/>
      <c r="FG1249" s="432"/>
      <c r="FH1249" s="432"/>
      <c r="FI1249" s="432"/>
      <c r="FJ1249" s="432"/>
      <c r="FK1249" s="432"/>
      <c r="FL1249" s="432"/>
      <c r="FM1249" s="432"/>
      <c r="FN1249" s="432"/>
      <c r="FO1249" s="432"/>
      <c r="FP1249" s="432"/>
      <c r="FQ1249" s="432"/>
      <c r="FR1249" s="432"/>
      <c r="FS1249" s="432"/>
      <c r="FT1249" s="432"/>
      <c r="FU1249" s="432"/>
      <c r="FV1249" s="432"/>
      <c r="FW1249" s="432"/>
      <c r="FX1249" s="432"/>
      <c r="FY1249" s="432"/>
      <c r="FZ1249" s="432"/>
      <c r="GA1249" s="432"/>
      <c r="GB1249" s="432"/>
      <c r="GC1249" s="432"/>
      <c r="GD1249" s="432"/>
      <c r="GE1249" s="432"/>
      <c r="GF1249" s="432"/>
      <c r="GG1249" s="432"/>
      <c r="GH1249" s="432"/>
      <c r="GI1249" s="432"/>
      <c r="GJ1249" s="432"/>
      <c r="GK1249" s="432"/>
      <c r="GL1249" s="432"/>
      <c r="GM1249" s="432"/>
      <c r="GN1249" s="432"/>
      <c r="GO1249" s="432"/>
      <c r="GP1249" s="432"/>
      <c r="GQ1249" s="432"/>
      <c r="GR1249" s="432"/>
      <c r="GS1249" s="432"/>
      <c r="GT1249" s="432"/>
      <c r="GU1249" s="432"/>
      <c r="GV1249" s="432"/>
      <c r="GW1249" s="432"/>
      <c r="GX1249" s="432"/>
    </row>
    <row r="1250" spans="12:206" s="4" customFormat="1">
      <c r="L1250" s="37"/>
      <c r="Q1250" s="432"/>
      <c r="R1250" s="432"/>
      <c r="S1250" s="432"/>
      <c r="T1250" s="432"/>
      <c r="U1250" s="432"/>
      <c r="V1250" s="432"/>
      <c r="W1250" s="432"/>
      <c r="X1250" s="432"/>
      <c r="Y1250" s="432"/>
      <c r="Z1250" s="432"/>
      <c r="AA1250" s="432"/>
      <c r="AB1250" s="432"/>
      <c r="AC1250" s="432"/>
      <c r="AD1250" s="432"/>
      <c r="AE1250" s="432"/>
      <c r="AF1250" s="432"/>
      <c r="AG1250" s="432"/>
      <c r="AH1250" s="432"/>
      <c r="AI1250" s="432"/>
      <c r="AJ1250" s="432"/>
      <c r="AK1250" s="432"/>
      <c r="AL1250" s="432"/>
      <c r="AM1250" s="432"/>
      <c r="AN1250" s="432"/>
      <c r="AO1250" s="432"/>
      <c r="AP1250" s="432"/>
      <c r="AQ1250" s="432"/>
      <c r="AR1250" s="432"/>
      <c r="AS1250" s="432"/>
      <c r="AT1250" s="432"/>
      <c r="AU1250" s="432"/>
      <c r="AV1250" s="432"/>
      <c r="AW1250" s="432"/>
      <c r="AX1250" s="432"/>
      <c r="AY1250" s="432"/>
      <c r="AZ1250" s="432"/>
      <c r="BA1250" s="432"/>
      <c r="BB1250" s="432"/>
      <c r="BC1250" s="432"/>
      <c r="BD1250" s="432"/>
      <c r="BE1250" s="432"/>
      <c r="BF1250" s="432"/>
      <c r="BG1250" s="432"/>
      <c r="BH1250" s="432"/>
      <c r="BI1250" s="432"/>
      <c r="BJ1250" s="432"/>
      <c r="BK1250" s="432"/>
      <c r="BL1250" s="432"/>
      <c r="BM1250" s="432"/>
      <c r="BN1250" s="432"/>
      <c r="BO1250" s="432"/>
      <c r="BP1250" s="432"/>
      <c r="BQ1250" s="432"/>
      <c r="BR1250" s="432"/>
      <c r="BS1250" s="432"/>
      <c r="BT1250" s="432"/>
      <c r="BU1250" s="432"/>
      <c r="BV1250" s="432"/>
      <c r="BW1250" s="432"/>
      <c r="BX1250" s="432"/>
      <c r="BY1250" s="432"/>
      <c r="BZ1250" s="432"/>
      <c r="CA1250" s="432"/>
      <c r="CB1250" s="432"/>
      <c r="CC1250" s="432"/>
      <c r="CD1250" s="432"/>
      <c r="CE1250" s="432"/>
      <c r="CF1250" s="432"/>
      <c r="CG1250" s="432"/>
      <c r="CH1250" s="432"/>
      <c r="CI1250" s="432"/>
      <c r="CJ1250" s="432"/>
      <c r="CK1250" s="432"/>
      <c r="CL1250" s="432"/>
      <c r="CM1250" s="432"/>
      <c r="CN1250" s="432"/>
      <c r="CO1250" s="432"/>
      <c r="CP1250" s="432"/>
      <c r="CQ1250" s="432"/>
      <c r="CR1250" s="432"/>
      <c r="CS1250" s="432"/>
      <c r="CT1250" s="432"/>
      <c r="CU1250" s="432"/>
      <c r="CV1250" s="432"/>
      <c r="CW1250" s="432"/>
      <c r="CX1250" s="432"/>
      <c r="CY1250" s="432"/>
      <c r="CZ1250" s="432"/>
      <c r="DA1250" s="432"/>
      <c r="DB1250" s="432"/>
      <c r="DC1250" s="432"/>
      <c r="DD1250" s="432"/>
      <c r="DE1250" s="432"/>
      <c r="DF1250" s="432"/>
      <c r="DG1250" s="432"/>
      <c r="DH1250" s="432"/>
      <c r="DI1250" s="432"/>
      <c r="DJ1250" s="432"/>
      <c r="DK1250" s="432"/>
      <c r="DL1250" s="432"/>
      <c r="DM1250" s="432"/>
      <c r="DN1250" s="432"/>
      <c r="DO1250" s="432"/>
      <c r="DP1250" s="432"/>
      <c r="DQ1250" s="432"/>
      <c r="DR1250" s="432"/>
      <c r="DS1250" s="432"/>
      <c r="DT1250" s="432"/>
      <c r="DU1250" s="432"/>
      <c r="DV1250" s="432"/>
      <c r="DW1250" s="432"/>
      <c r="DX1250" s="432"/>
      <c r="DY1250" s="432"/>
      <c r="DZ1250" s="432"/>
      <c r="EA1250" s="432"/>
      <c r="EB1250" s="432"/>
      <c r="EC1250" s="432"/>
      <c r="ED1250" s="432"/>
      <c r="EE1250" s="432"/>
      <c r="EF1250" s="432"/>
      <c r="EG1250" s="432"/>
      <c r="EH1250" s="432"/>
      <c r="EI1250" s="432"/>
      <c r="EJ1250" s="432"/>
      <c r="EK1250" s="432"/>
      <c r="EL1250" s="432"/>
      <c r="EM1250" s="432"/>
      <c r="EN1250" s="432"/>
      <c r="EO1250" s="432"/>
      <c r="EP1250" s="432"/>
      <c r="EQ1250" s="432"/>
      <c r="ER1250" s="432"/>
      <c r="ES1250" s="432"/>
      <c r="ET1250" s="432"/>
      <c r="EU1250" s="432"/>
      <c r="EV1250" s="432"/>
      <c r="EW1250" s="432"/>
      <c r="EX1250" s="432"/>
      <c r="EY1250" s="432"/>
      <c r="EZ1250" s="432"/>
      <c r="FA1250" s="432"/>
      <c r="FB1250" s="432"/>
      <c r="FC1250" s="432"/>
      <c r="FD1250" s="432"/>
      <c r="FE1250" s="432"/>
      <c r="FF1250" s="432"/>
      <c r="FG1250" s="432"/>
      <c r="FH1250" s="432"/>
      <c r="FI1250" s="432"/>
      <c r="FJ1250" s="432"/>
      <c r="FK1250" s="432"/>
      <c r="FL1250" s="432"/>
      <c r="FM1250" s="432"/>
      <c r="FN1250" s="432"/>
      <c r="FO1250" s="432"/>
      <c r="FP1250" s="432"/>
      <c r="FQ1250" s="432"/>
      <c r="FR1250" s="432"/>
      <c r="FS1250" s="432"/>
      <c r="FT1250" s="432"/>
      <c r="FU1250" s="432"/>
      <c r="FV1250" s="432"/>
      <c r="FW1250" s="432"/>
      <c r="FX1250" s="432"/>
      <c r="FY1250" s="432"/>
      <c r="FZ1250" s="432"/>
      <c r="GA1250" s="432"/>
      <c r="GB1250" s="432"/>
      <c r="GC1250" s="432"/>
      <c r="GD1250" s="432"/>
      <c r="GE1250" s="432"/>
      <c r="GF1250" s="432"/>
      <c r="GG1250" s="432"/>
      <c r="GH1250" s="432"/>
      <c r="GI1250" s="432"/>
      <c r="GJ1250" s="432"/>
      <c r="GK1250" s="432"/>
      <c r="GL1250" s="432"/>
      <c r="GM1250" s="432"/>
      <c r="GN1250" s="432"/>
      <c r="GO1250" s="432"/>
      <c r="GP1250" s="432"/>
      <c r="GQ1250" s="432"/>
      <c r="GR1250" s="432"/>
      <c r="GS1250" s="432"/>
      <c r="GT1250" s="432"/>
      <c r="GU1250" s="432"/>
      <c r="GV1250" s="432"/>
      <c r="GW1250" s="432"/>
      <c r="GX1250" s="432"/>
    </row>
    <row r="1251" spans="12:206" s="4" customFormat="1">
      <c r="L1251" s="37"/>
      <c r="Q1251" s="432"/>
      <c r="R1251" s="432"/>
      <c r="S1251" s="432"/>
      <c r="T1251" s="432"/>
      <c r="U1251" s="432"/>
      <c r="V1251" s="432"/>
      <c r="W1251" s="432"/>
      <c r="X1251" s="432"/>
      <c r="Y1251" s="432"/>
      <c r="Z1251" s="432"/>
      <c r="AA1251" s="432"/>
      <c r="AB1251" s="432"/>
      <c r="AC1251" s="432"/>
      <c r="AD1251" s="432"/>
      <c r="AE1251" s="432"/>
      <c r="AF1251" s="432"/>
      <c r="AG1251" s="432"/>
      <c r="AH1251" s="432"/>
      <c r="AI1251" s="432"/>
      <c r="AJ1251" s="432"/>
      <c r="AK1251" s="432"/>
      <c r="AL1251" s="432"/>
      <c r="AM1251" s="432"/>
      <c r="AN1251" s="432"/>
      <c r="AO1251" s="432"/>
      <c r="AP1251" s="432"/>
      <c r="AQ1251" s="432"/>
      <c r="AR1251" s="432"/>
      <c r="AS1251" s="432"/>
      <c r="AT1251" s="432"/>
      <c r="AU1251" s="432"/>
      <c r="AV1251" s="432"/>
      <c r="AW1251" s="432"/>
      <c r="AX1251" s="432"/>
      <c r="AY1251" s="432"/>
      <c r="AZ1251" s="432"/>
      <c r="BA1251" s="432"/>
      <c r="BB1251" s="432"/>
      <c r="BC1251" s="432"/>
      <c r="BD1251" s="432"/>
      <c r="BE1251" s="432"/>
      <c r="BF1251" s="432"/>
      <c r="BG1251" s="432"/>
      <c r="BH1251" s="432"/>
      <c r="BI1251" s="432"/>
      <c r="BJ1251" s="432"/>
      <c r="BK1251" s="432"/>
      <c r="BL1251" s="432"/>
      <c r="BM1251" s="432"/>
      <c r="BN1251" s="432"/>
      <c r="BO1251" s="432"/>
      <c r="BP1251" s="432"/>
      <c r="BQ1251" s="432"/>
      <c r="BR1251" s="432"/>
      <c r="BS1251" s="432"/>
      <c r="BT1251" s="432"/>
      <c r="BU1251" s="432"/>
      <c r="BV1251" s="432"/>
      <c r="BW1251" s="432"/>
      <c r="BX1251" s="432"/>
      <c r="BY1251" s="432"/>
      <c r="BZ1251" s="432"/>
      <c r="CA1251" s="432"/>
      <c r="CB1251" s="432"/>
      <c r="CC1251" s="432"/>
      <c r="CD1251" s="432"/>
      <c r="CE1251" s="432"/>
      <c r="CF1251" s="432"/>
      <c r="CG1251" s="432"/>
      <c r="CH1251" s="432"/>
      <c r="CI1251" s="432"/>
      <c r="CJ1251" s="432"/>
      <c r="CK1251" s="432"/>
      <c r="CL1251" s="432"/>
      <c r="CM1251" s="432"/>
      <c r="CN1251" s="432"/>
      <c r="CO1251" s="432"/>
      <c r="CP1251" s="432"/>
      <c r="CQ1251" s="432"/>
      <c r="CR1251" s="432"/>
      <c r="CS1251" s="432"/>
      <c r="CT1251" s="432"/>
      <c r="CU1251" s="432"/>
      <c r="CV1251" s="432"/>
      <c r="CW1251" s="432"/>
      <c r="CX1251" s="432"/>
      <c r="CY1251" s="432"/>
      <c r="CZ1251" s="432"/>
      <c r="DA1251" s="432"/>
      <c r="DB1251" s="432"/>
      <c r="DC1251" s="432"/>
      <c r="DD1251" s="432"/>
      <c r="DE1251" s="432"/>
      <c r="DF1251" s="432"/>
      <c r="DG1251" s="432"/>
      <c r="DH1251" s="432"/>
      <c r="DI1251" s="432"/>
      <c r="DJ1251" s="432"/>
      <c r="DK1251" s="432"/>
      <c r="DL1251" s="432"/>
      <c r="DM1251" s="432"/>
      <c r="DN1251" s="432"/>
      <c r="DO1251" s="432"/>
      <c r="DP1251" s="432"/>
      <c r="DQ1251" s="432"/>
      <c r="DR1251" s="432"/>
      <c r="DS1251" s="432"/>
      <c r="DT1251" s="432"/>
      <c r="DU1251" s="432"/>
      <c r="DV1251" s="432"/>
      <c r="DW1251" s="432"/>
      <c r="DX1251" s="432"/>
      <c r="DY1251" s="432"/>
      <c r="DZ1251" s="432"/>
      <c r="EA1251" s="432"/>
      <c r="EB1251" s="432"/>
      <c r="EC1251" s="432"/>
      <c r="ED1251" s="432"/>
      <c r="EE1251" s="432"/>
      <c r="EF1251" s="432"/>
      <c r="EG1251" s="432"/>
      <c r="EH1251" s="432"/>
      <c r="EI1251" s="432"/>
      <c r="EJ1251" s="432"/>
      <c r="EK1251" s="432"/>
      <c r="EL1251" s="432"/>
      <c r="EM1251" s="432"/>
      <c r="EN1251" s="432"/>
      <c r="EO1251" s="432"/>
      <c r="EP1251" s="432"/>
      <c r="EQ1251" s="432"/>
      <c r="ER1251" s="432"/>
      <c r="ES1251" s="432"/>
      <c r="ET1251" s="432"/>
      <c r="EU1251" s="432"/>
      <c r="EV1251" s="432"/>
      <c r="EW1251" s="432"/>
      <c r="EX1251" s="432"/>
      <c r="EY1251" s="432"/>
      <c r="EZ1251" s="432"/>
      <c r="FA1251" s="432"/>
      <c r="FB1251" s="432"/>
      <c r="FC1251" s="432"/>
      <c r="FD1251" s="432"/>
      <c r="FE1251" s="432"/>
      <c r="FF1251" s="432"/>
      <c r="FG1251" s="432"/>
      <c r="FH1251" s="432"/>
      <c r="FI1251" s="432"/>
      <c r="FJ1251" s="432"/>
      <c r="FK1251" s="432"/>
      <c r="FL1251" s="432"/>
      <c r="FM1251" s="432"/>
      <c r="FN1251" s="432"/>
      <c r="FO1251" s="432"/>
      <c r="FP1251" s="432"/>
      <c r="FQ1251" s="432"/>
      <c r="FR1251" s="432"/>
      <c r="FS1251" s="432"/>
      <c r="FT1251" s="432"/>
      <c r="FU1251" s="432"/>
      <c r="FV1251" s="432"/>
      <c r="FW1251" s="432"/>
      <c r="FX1251" s="432"/>
      <c r="FY1251" s="432"/>
      <c r="FZ1251" s="432"/>
      <c r="GA1251" s="432"/>
      <c r="GB1251" s="432"/>
      <c r="GC1251" s="432"/>
      <c r="GD1251" s="432"/>
      <c r="GE1251" s="432"/>
      <c r="GF1251" s="432"/>
      <c r="GG1251" s="432"/>
      <c r="GH1251" s="432"/>
      <c r="GI1251" s="432"/>
      <c r="GJ1251" s="432"/>
      <c r="GK1251" s="432"/>
      <c r="GL1251" s="432"/>
      <c r="GM1251" s="432"/>
      <c r="GN1251" s="432"/>
      <c r="GO1251" s="432"/>
      <c r="GP1251" s="432"/>
      <c r="GQ1251" s="432"/>
      <c r="GR1251" s="432"/>
      <c r="GS1251" s="432"/>
      <c r="GT1251" s="432"/>
      <c r="GU1251" s="432"/>
      <c r="GV1251" s="432"/>
      <c r="GW1251" s="432"/>
      <c r="GX1251" s="432"/>
    </row>
    <row r="1252" spans="12:206" s="4" customFormat="1">
      <c r="L1252" s="37"/>
      <c r="Q1252" s="432"/>
      <c r="R1252" s="432"/>
      <c r="S1252" s="432"/>
      <c r="T1252" s="432"/>
      <c r="U1252" s="432"/>
      <c r="V1252" s="432"/>
      <c r="W1252" s="432"/>
      <c r="X1252" s="432"/>
      <c r="Y1252" s="432"/>
      <c r="Z1252" s="432"/>
      <c r="AA1252" s="432"/>
      <c r="AB1252" s="432"/>
      <c r="AC1252" s="432"/>
      <c r="AD1252" s="432"/>
      <c r="AE1252" s="432"/>
      <c r="AF1252" s="432"/>
      <c r="AG1252" s="432"/>
      <c r="AH1252" s="432"/>
      <c r="AI1252" s="432"/>
      <c r="AJ1252" s="432"/>
      <c r="AK1252" s="432"/>
      <c r="AL1252" s="432"/>
      <c r="AM1252" s="432"/>
      <c r="AN1252" s="432"/>
      <c r="AO1252" s="432"/>
      <c r="AP1252" s="432"/>
      <c r="AQ1252" s="432"/>
      <c r="AR1252" s="432"/>
      <c r="AS1252" s="432"/>
      <c r="AT1252" s="432"/>
      <c r="AU1252" s="432"/>
      <c r="AV1252" s="432"/>
      <c r="AW1252" s="432"/>
      <c r="AX1252" s="432"/>
      <c r="AY1252" s="432"/>
      <c r="AZ1252" s="432"/>
      <c r="BA1252" s="432"/>
      <c r="BB1252" s="432"/>
      <c r="BC1252" s="432"/>
      <c r="BD1252" s="432"/>
      <c r="BE1252" s="432"/>
      <c r="BF1252" s="432"/>
      <c r="BG1252" s="432"/>
      <c r="BH1252" s="432"/>
      <c r="BI1252" s="432"/>
      <c r="BJ1252" s="432"/>
      <c r="BK1252" s="432"/>
      <c r="BL1252" s="432"/>
      <c r="BM1252" s="432"/>
      <c r="BN1252" s="432"/>
      <c r="BO1252" s="432"/>
      <c r="BP1252" s="432"/>
      <c r="BQ1252" s="432"/>
      <c r="BR1252" s="432"/>
      <c r="BS1252" s="432"/>
      <c r="BT1252" s="432"/>
      <c r="BU1252" s="432"/>
      <c r="BV1252" s="432"/>
      <c r="BW1252" s="432"/>
      <c r="BX1252" s="432"/>
      <c r="BY1252" s="432"/>
      <c r="BZ1252" s="432"/>
      <c r="CA1252" s="432"/>
      <c r="CB1252" s="432"/>
      <c r="CC1252" s="432"/>
      <c r="CD1252" s="432"/>
      <c r="CE1252" s="432"/>
      <c r="CF1252" s="432"/>
      <c r="CG1252" s="432"/>
      <c r="CH1252" s="432"/>
      <c r="CI1252" s="432"/>
      <c r="CJ1252" s="432"/>
      <c r="CK1252" s="432"/>
      <c r="CL1252" s="432"/>
      <c r="CM1252" s="432"/>
      <c r="CN1252" s="432"/>
      <c r="CO1252" s="432"/>
      <c r="CP1252" s="432"/>
      <c r="CQ1252" s="432"/>
      <c r="CR1252" s="432"/>
      <c r="CS1252" s="432"/>
      <c r="CT1252" s="432"/>
      <c r="CU1252" s="432"/>
      <c r="CV1252" s="432"/>
      <c r="CW1252" s="432"/>
      <c r="CX1252" s="432"/>
      <c r="CY1252" s="432"/>
      <c r="CZ1252" s="432"/>
      <c r="DA1252" s="432"/>
      <c r="DB1252" s="432"/>
      <c r="DC1252" s="432"/>
      <c r="DD1252" s="432"/>
      <c r="DE1252" s="432"/>
      <c r="DF1252" s="432"/>
      <c r="DG1252" s="432"/>
      <c r="DH1252" s="432"/>
      <c r="DI1252" s="432"/>
      <c r="DJ1252" s="432"/>
      <c r="DK1252" s="432"/>
      <c r="DL1252" s="432"/>
      <c r="DM1252" s="432"/>
      <c r="DN1252" s="432"/>
      <c r="DO1252" s="432"/>
      <c r="DP1252" s="432"/>
      <c r="DQ1252" s="432"/>
      <c r="DR1252" s="432"/>
      <c r="DS1252" s="432"/>
      <c r="DT1252" s="432"/>
      <c r="DU1252" s="432"/>
      <c r="DV1252" s="432"/>
      <c r="DW1252" s="432"/>
      <c r="DX1252" s="432"/>
      <c r="DY1252" s="432"/>
      <c r="DZ1252" s="432"/>
      <c r="EA1252" s="432"/>
      <c r="EB1252" s="432"/>
      <c r="EC1252" s="432"/>
      <c r="ED1252" s="432"/>
      <c r="EE1252" s="432"/>
      <c r="EF1252" s="432"/>
      <c r="EG1252" s="432"/>
      <c r="EH1252" s="432"/>
      <c r="EI1252" s="432"/>
      <c r="EJ1252" s="432"/>
      <c r="EK1252" s="432"/>
      <c r="EL1252" s="432"/>
      <c r="EM1252" s="432"/>
      <c r="EN1252" s="432"/>
      <c r="EO1252" s="432"/>
      <c r="EP1252" s="432"/>
      <c r="EQ1252" s="432"/>
      <c r="ER1252" s="432"/>
      <c r="ES1252" s="432"/>
      <c r="ET1252" s="432"/>
      <c r="EU1252" s="432"/>
      <c r="EV1252" s="432"/>
      <c r="EW1252" s="432"/>
      <c r="EX1252" s="432"/>
      <c r="EY1252" s="432"/>
      <c r="EZ1252" s="432"/>
      <c r="FA1252" s="432"/>
      <c r="FB1252" s="432"/>
      <c r="FC1252" s="432"/>
      <c r="FD1252" s="432"/>
      <c r="FE1252" s="432"/>
      <c r="FF1252" s="432"/>
      <c r="FG1252" s="432"/>
      <c r="FH1252" s="432"/>
      <c r="FI1252" s="432"/>
      <c r="FJ1252" s="432"/>
      <c r="FK1252" s="432"/>
      <c r="FL1252" s="432"/>
      <c r="FM1252" s="432"/>
      <c r="FN1252" s="432"/>
      <c r="FO1252" s="432"/>
      <c r="FP1252" s="432"/>
      <c r="FQ1252" s="432"/>
      <c r="FR1252" s="432"/>
      <c r="FS1252" s="432"/>
      <c r="FT1252" s="432"/>
      <c r="FU1252" s="432"/>
      <c r="FV1252" s="432"/>
      <c r="FW1252" s="432"/>
      <c r="FX1252" s="432"/>
      <c r="FY1252" s="432"/>
      <c r="FZ1252" s="432"/>
      <c r="GA1252" s="432"/>
      <c r="GB1252" s="432"/>
      <c r="GC1252" s="432"/>
      <c r="GD1252" s="432"/>
      <c r="GE1252" s="432"/>
      <c r="GF1252" s="432"/>
      <c r="GG1252" s="432"/>
      <c r="GH1252" s="432"/>
      <c r="GI1252" s="432"/>
      <c r="GJ1252" s="432"/>
      <c r="GK1252" s="432"/>
      <c r="GL1252" s="432"/>
      <c r="GM1252" s="432"/>
      <c r="GN1252" s="432"/>
      <c r="GO1252" s="432"/>
      <c r="GP1252" s="432"/>
      <c r="GQ1252" s="432"/>
      <c r="GR1252" s="432"/>
      <c r="GS1252" s="432"/>
      <c r="GT1252" s="432"/>
      <c r="GU1252" s="432"/>
      <c r="GV1252" s="432"/>
      <c r="GW1252" s="432"/>
      <c r="GX1252" s="432"/>
    </row>
    <row r="1253" spans="12:206" s="4" customFormat="1">
      <c r="L1253" s="37"/>
      <c r="Q1253" s="432"/>
      <c r="R1253" s="432"/>
      <c r="S1253" s="432"/>
      <c r="T1253" s="432"/>
      <c r="U1253" s="432"/>
      <c r="V1253" s="432"/>
      <c r="W1253" s="432"/>
      <c r="X1253" s="432"/>
      <c r="Y1253" s="432"/>
      <c r="Z1253" s="432"/>
      <c r="AA1253" s="432"/>
      <c r="AB1253" s="432"/>
      <c r="AC1253" s="432"/>
      <c r="AD1253" s="432"/>
      <c r="AE1253" s="432"/>
      <c r="AF1253" s="432"/>
      <c r="AG1253" s="432"/>
      <c r="AH1253" s="432"/>
      <c r="AI1253" s="432"/>
      <c r="AJ1253" s="432"/>
      <c r="AK1253" s="432"/>
      <c r="AL1253" s="432"/>
      <c r="AM1253" s="432"/>
      <c r="AN1253" s="432"/>
      <c r="AO1253" s="432"/>
      <c r="AP1253" s="432"/>
      <c r="AQ1253" s="432"/>
      <c r="AR1253" s="432"/>
      <c r="AS1253" s="432"/>
      <c r="AT1253" s="432"/>
      <c r="AU1253" s="432"/>
      <c r="AV1253" s="432"/>
      <c r="AW1253" s="432"/>
      <c r="AX1253" s="432"/>
      <c r="AY1253" s="432"/>
      <c r="AZ1253" s="432"/>
      <c r="BA1253" s="432"/>
      <c r="BB1253" s="432"/>
      <c r="BC1253" s="432"/>
      <c r="BD1253" s="432"/>
      <c r="BE1253" s="432"/>
      <c r="BF1253" s="432"/>
      <c r="BG1253" s="432"/>
      <c r="BH1253" s="432"/>
      <c r="BI1253" s="432"/>
      <c r="BJ1253" s="432"/>
      <c r="BK1253" s="432"/>
      <c r="BL1253" s="432"/>
      <c r="BM1253" s="432"/>
      <c r="BN1253" s="432"/>
      <c r="BO1253" s="432"/>
      <c r="BP1253" s="432"/>
      <c r="BQ1253" s="432"/>
      <c r="BR1253" s="432"/>
      <c r="BS1253" s="432"/>
      <c r="BT1253" s="432"/>
      <c r="BU1253" s="432"/>
      <c r="BV1253" s="432"/>
      <c r="BW1253" s="432"/>
      <c r="BX1253" s="432"/>
      <c r="BY1253" s="432"/>
      <c r="BZ1253" s="432"/>
      <c r="CA1253" s="432"/>
      <c r="CB1253" s="432"/>
      <c r="CC1253" s="432"/>
      <c r="CD1253" s="432"/>
      <c r="CE1253" s="432"/>
      <c r="CF1253" s="432"/>
      <c r="CG1253" s="432"/>
      <c r="CH1253" s="432"/>
      <c r="CI1253" s="432"/>
      <c r="CJ1253" s="432"/>
      <c r="CK1253" s="432"/>
      <c r="CL1253" s="432"/>
      <c r="CM1253" s="432"/>
      <c r="CN1253" s="432"/>
      <c r="CO1253" s="432"/>
      <c r="CP1253" s="432"/>
      <c r="CQ1253" s="432"/>
      <c r="CR1253" s="432"/>
      <c r="CS1253" s="432"/>
      <c r="CT1253" s="432"/>
      <c r="CU1253" s="432"/>
      <c r="CV1253" s="432"/>
      <c r="CW1253" s="432"/>
      <c r="CX1253" s="432"/>
      <c r="CY1253" s="432"/>
      <c r="CZ1253" s="432"/>
      <c r="DA1253" s="432"/>
      <c r="DB1253" s="432"/>
      <c r="DC1253" s="432"/>
      <c r="DD1253" s="432"/>
      <c r="DE1253" s="432"/>
      <c r="DF1253" s="432"/>
      <c r="DG1253" s="432"/>
      <c r="DH1253" s="432"/>
      <c r="DI1253" s="432"/>
      <c r="DJ1253" s="432"/>
      <c r="DK1253" s="432"/>
      <c r="DL1253" s="432"/>
      <c r="DM1253" s="432"/>
      <c r="DN1253" s="432"/>
      <c r="DO1253" s="432"/>
      <c r="DP1253" s="432"/>
      <c r="DQ1253" s="432"/>
      <c r="DR1253" s="432"/>
      <c r="DS1253" s="432"/>
      <c r="DT1253" s="432"/>
      <c r="DU1253" s="432"/>
      <c r="DV1253" s="432"/>
      <c r="DW1253" s="432"/>
      <c r="DX1253" s="432"/>
      <c r="DY1253" s="432"/>
      <c r="DZ1253" s="432"/>
      <c r="EA1253" s="432"/>
      <c r="EB1253" s="432"/>
      <c r="EC1253" s="432"/>
      <c r="ED1253" s="432"/>
      <c r="EE1253" s="432"/>
      <c r="EF1253" s="432"/>
      <c r="EG1253" s="432"/>
      <c r="EH1253" s="432"/>
      <c r="EI1253" s="432"/>
      <c r="EJ1253" s="432"/>
      <c r="EK1253" s="432"/>
      <c r="EL1253" s="432"/>
      <c r="EM1253" s="432"/>
      <c r="EN1253" s="432"/>
      <c r="EO1253" s="432"/>
      <c r="EP1253" s="432"/>
      <c r="EQ1253" s="432"/>
      <c r="ER1253" s="432"/>
      <c r="ES1253" s="432"/>
      <c r="ET1253" s="432"/>
      <c r="EU1253" s="432"/>
      <c r="EV1253" s="432"/>
      <c r="EW1253" s="432"/>
      <c r="EX1253" s="432"/>
      <c r="EY1253" s="432"/>
      <c r="EZ1253" s="432"/>
      <c r="FA1253" s="432"/>
      <c r="FB1253" s="432"/>
      <c r="FC1253" s="432"/>
      <c r="FD1253" s="432"/>
      <c r="FE1253" s="432"/>
      <c r="FF1253" s="432"/>
      <c r="FG1253" s="432"/>
      <c r="FH1253" s="432"/>
      <c r="FI1253" s="432"/>
      <c r="FJ1253" s="432"/>
      <c r="FK1253" s="432"/>
      <c r="FL1253" s="432"/>
      <c r="FM1253" s="432"/>
      <c r="FN1253" s="432"/>
      <c r="FO1253" s="432"/>
      <c r="FP1253" s="432"/>
      <c r="FQ1253" s="432"/>
      <c r="FR1253" s="432"/>
      <c r="FS1253" s="432"/>
      <c r="FT1253" s="432"/>
      <c r="FU1253" s="432"/>
      <c r="FV1253" s="432"/>
      <c r="FW1253" s="432"/>
      <c r="FX1253" s="432"/>
      <c r="FY1253" s="432"/>
      <c r="FZ1253" s="432"/>
      <c r="GA1253" s="432"/>
      <c r="GB1253" s="432"/>
      <c r="GC1253" s="432"/>
      <c r="GD1253" s="432"/>
      <c r="GE1253" s="432"/>
      <c r="GF1253" s="432"/>
      <c r="GG1253" s="432"/>
      <c r="GH1253" s="432"/>
      <c r="GI1253" s="432"/>
      <c r="GJ1253" s="432"/>
      <c r="GK1253" s="432"/>
      <c r="GL1253" s="432"/>
      <c r="GM1253" s="432"/>
      <c r="GN1253" s="432"/>
      <c r="GO1253" s="432"/>
      <c r="GP1253" s="432"/>
      <c r="GQ1253" s="432"/>
      <c r="GR1253" s="432"/>
      <c r="GS1253" s="432"/>
      <c r="GT1253" s="432"/>
      <c r="GU1253" s="432"/>
      <c r="GV1253" s="432"/>
      <c r="GW1253" s="432"/>
      <c r="GX1253" s="432"/>
    </row>
    <row r="1254" spans="12:206" s="4" customFormat="1">
      <c r="L1254" s="37"/>
      <c r="Q1254" s="432"/>
      <c r="R1254" s="432"/>
      <c r="S1254" s="432"/>
      <c r="T1254" s="432"/>
      <c r="U1254" s="432"/>
      <c r="V1254" s="432"/>
      <c r="W1254" s="432"/>
      <c r="X1254" s="432"/>
      <c r="Y1254" s="432"/>
      <c r="Z1254" s="432"/>
      <c r="AA1254" s="432"/>
      <c r="AB1254" s="432"/>
      <c r="AC1254" s="432"/>
      <c r="AD1254" s="432"/>
      <c r="AE1254" s="432"/>
      <c r="AF1254" s="432"/>
      <c r="AG1254" s="432"/>
      <c r="AH1254" s="432"/>
      <c r="AI1254" s="432"/>
      <c r="AJ1254" s="432"/>
      <c r="AK1254" s="432"/>
      <c r="AL1254" s="432"/>
      <c r="AM1254" s="432"/>
      <c r="AN1254" s="432"/>
      <c r="AO1254" s="432"/>
      <c r="AP1254" s="432"/>
      <c r="AQ1254" s="432"/>
      <c r="AR1254" s="432"/>
      <c r="AS1254" s="432"/>
      <c r="AT1254" s="432"/>
      <c r="AU1254" s="432"/>
      <c r="AV1254" s="432"/>
      <c r="AW1254" s="432"/>
      <c r="AX1254" s="432"/>
      <c r="AY1254" s="432"/>
      <c r="AZ1254" s="432"/>
      <c r="BA1254" s="432"/>
      <c r="BB1254" s="432"/>
      <c r="BC1254" s="432"/>
      <c r="BD1254" s="432"/>
      <c r="BE1254" s="432"/>
      <c r="BF1254" s="432"/>
      <c r="BG1254" s="432"/>
      <c r="BH1254" s="432"/>
      <c r="BI1254" s="432"/>
      <c r="BJ1254" s="432"/>
      <c r="BK1254" s="432"/>
      <c r="BL1254" s="432"/>
      <c r="BM1254" s="432"/>
      <c r="BN1254" s="432"/>
      <c r="BO1254" s="432"/>
      <c r="BP1254" s="432"/>
      <c r="BQ1254" s="432"/>
      <c r="BR1254" s="432"/>
      <c r="BS1254" s="432"/>
      <c r="BT1254" s="432"/>
      <c r="BU1254" s="432"/>
      <c r="BV1254" s="432"/>
      <c r="BW1254" s="432"/>
      <c r="BX1254" s="432"/>
      <c r="BY1254" s="432"/>
      <c r="BZ1254" s="432"/>
      <c r="CA1254" s="432"/>
      <c r="CB1254" s="432"/>
      <c r="CC1254" s="432"/>
      <c r="CD1254" s="432"/>
      <c r="CE1254" s="432"/>
      <c r="CF1254" s="432"/>
      <c r="CG1254" s="432"/>
      <c r="CH1254" s="432"/>
      <c r="CI1254" s="432"/>
      <c r="CJ1254" s="432"/>
      <c r="CK1254" s="432"/>
      <c r="CL1254" s="432"/>
      <c r="CM1254" s="432"/>
      <c r="CN1254" s="432"/>
      <c r="CO1254" s="432"/>
      <c r="CP1254" s="432"/>
      <c r="CQ1254" s="432"/>
      <c r="CR1254" s="432"/>
      <c r="CS1254" s="432"/>
      <c r="CT1254" s="432"/>
      <c r="CU1254" s="432"/>
      <c r="CV1254" s="432"/>
      <c r="CW1254" s="432"/>
      <c r="CX1254" s="432"/>
      <c r="CY1254" s="432"/>
      <c r="CZ1254" s="432"/>
      <c r="DA1254" s="432"/>
      <c r="DB1254" s="432"/>
      <c r="DC1254" s="432"/>
      <c r="DD1254" s="432"/>
      <c r="DE1254" s="432"/>
      <c r="DF1254" s="432"/>
      <c r="DG1254" s="432"/>
      <c r="DH1254" s="432"/>
      <c r="DI1254" s="432"/>
      <c r="DJ1254" s="432"/>
      <c r="DK1254" s="432"/>
      <c r="DL1254" s="432"/>
      <c r="DM1254" s="432"/>
      <c r="DN1254" s="432"/>
      <c r="DO1254" s="432"/>
      <c r="DP1254" s="432"/>
      <c r="DQ1254" s="432"/>
      <c r="DR1254" s="432"/>
      <c r="DS1254" s="432"/>
      <c r="DT1254" s="432"/>
      <c r="DU1254" s="432"/>
      <c r="DV1254" s="432"/>
      <c r="DW1254" s="432"/>
      <c r="DX1254" s="432"/>
      <c r="DY1254" s="432"/>
      <c r="DZ1254" s="432"/>
      <c r="EA1254" s="432"/>
      <c r="EB1254" s="432"/>
      <c r="EC1254" s="432"/>
      <c r="ED1254" s="432"/>
      <c r="EE1254" s="432"/>
      <c r="EF1254" s="432"/>
      <c r="EG1254" s="432"/>
      <c r="EH1254" s="432"/>
      <c r="EI1254" s="432"/>
      <c r="EJ1254" s="432"/>
      <c r="EK1254" s="432"/>
      <c r="EL1254" s="432"/>
      <c r="EM1254" s="432"/>
      <c r="EN1254" s="432"/>
      <c r="EO1254" s="432"/>
      <c r="EP1254" s="432"/>
      <c r="EQ1254" s="432"/>
      <c r="ER1254" s="432"/>
      <c r="ES1254" s="432"/>
      <c r="ET1254" s="432"/>
      <c r="EU1254" s="432"/>
      <c r="EV1254" s="432"/>
      <c r="EW1254" s="432"/>
      <c r="EX1254" s="432"/>
      <c r="EY1254" s="432"/>
      <c r="EZ1254" s="432"/>
      <c r="FA1254" s="432"/>
      <c r="FB1254" s="432"/>
      <c r="FC1254" s="432"/>
      <c r="FD1254" s="432"/>
      <c r="FE1254" s="432"/>
      <c r="FF1254" s="432"/>
      <c r="FG1254" s="432"/>
      <c r="FH1254" s="432"/>
      <c r="FI1254" s="432"/>
      <c r="FJ1254" s="432"/>
      <c r="FK1254" s="432"/>
      <c r="FL1254" s="432"/>
      <c r="FM1254" s="432"/>
      <c r="FN1254" s="432"/>
      <c r="FO1254" s="432"/>
      <c r="FP1254" s="432"/>
      <c r="FQ1254" s="432"/>
      <c r="FR1254" s="432"/>
      <c r="FS1254" s="432"/>
      <c r="FT1254" s="432"/>
      <c r="FU1254" s="432"/>
      <c r="FV1254" s="432"/>
      <c r="FW1254" s="432"/>
      <c r="FX1254" s="432"/>
      <c r="FY1254" s="432"/>
      <c r="FZ1254" s="432"/>
      <c r="GA1254" s="432"/>
      <c r="GB1254" s="432"/>
      <c r="GC1254" s="432"/>
      <c r="GD1254" s="432"/>
      <c r="GE1254" s="432"/>
      <c r="GF1254" s="432"/>
      <c r="GG1254" s="432"/>
      <c r="GH1254" s="432"/>
      <c r="GI1254" s="432"/>
      <c r="GJ1254" s="432"/>
      <c r="GK1254" s="432"/>
      <c r="GL1254" s="432"/>
      <c r="GM1254" s="432"/>
      <c r="GN1254" s="432"/>
      <c r="GO1254" s="432"/>
      <c r="GP1254" s="432"/>
      <c r="GQ1254" s="432"/>
      <c r="GR1254" s="432"/>
      <c r="GS1254" s="432"/>
      <c r="GT1254" s="432"/>
      <c r="GU1254" s="432"/>
      <c r="GV1254" s="432"/>
      <c r="GW1254" s="432"/>
      <c r="GX1254" s="432"/>
    </row>
    <row r="1255" spans="12:206" s="4" customFormat="1">
      <c r="L1255" s="37"/>
      <c r="Q1255" s="432"/>
      <c r="R1255" s="432"/>
      <c r="S1255" s="432"/>
      <c r="T1255" s="432"/>
      <c r="U1255" s="432"/>
      <c r="V1255" s="432"/>
      <c r="W1255" s="432"/>
      <c r="X1255" s="432"/>
      <c r="Y1255" s="432"/>
      <c r="Z1255" s="432"/>
      <c r="AA1255" s="432"/>
      <c r="AB1255" s="432"/>
      <c r="AC1255" s="432"/>
      <c r="AD1255" s="432"/>
      <c r="AE1255" s="432"/>
      <c r="AF1255" s="432"/>
      <c r="AG1255" s="432"/>
      <c r="AH1255" s="432"/>
      <c r="AI1255" s="432"/>
      <c r="AJ1255" s="432"/>
      <c r="AK1255" s="432"/>
      <c r="AL1255" s="432"/>
      <c r="AM1255" s="432"/>
      <c r="AN1255" s="432"/>
      <c r="AO1255" s="432"/>
      <c r="AP1255" s="432"/>
      <c r="AQ1255" s="432"/>
      <c r="AR1255" s="432"/>
      <c r="AS1255" s="432"/>
      <c r="AT1255" s="432"/>
      <c r="AU1255" s="432"/>
      <c r="AV1255" s="432"/>
      <c r="AW1255" s="432"/>
      <c r="AX1255" s="432"/>
      <c r="AY1255" s="432"/>
      <c r="AZ1255" s="432"/>
      <c r="BA1255" s="432"/>
      <c r="BB1255" s="432"/>
      <c r="BC1255" s="432"/>
      <c r="BD1255" s="432"/>
      <c r="BE1255" s="432"/>
      <c r="BF1255" s="432"/>
      <c r="BG1255" s="432"/>
      <c r="BH1255" s="432"/>
      <c r="BI1255" s="432"/>
      <c r="BJ1255" s="432"/>
      <c r="BK1255" s="432"/>
      <c r="BL1255" s="432"/>
      <c r="BM1255" s="432"/>
      <c r="BN1255" s="432"/>
      <c r="BO1255" s="432"/>
      <c r="BP1255" s="432"/>
      <c r="BQ1255" s="432"/>
      <c r="BR1255" s="432"/>
      <c r="BS1255" s="432"/>
      <c r="BT1255" s="432"/>
      <c r="BU1255" s="432"/>
      <c r="BV1255" s="432"/>
      <c r="BW1255" s="432"/>
      <c r="BX1255" s="432"/>
      <c r="BY1255" s="432"/>
      <c r="BZ1255" s="432"/>
      <c r="CA1255" s="432"/>
      <c r="CB1255" s="432"/>
      <c r="CC1255" s="432"/>
      <c r="CD1255" s="432"/>
      <c r="CE1255" s="432"/>
      <c r="CF1255" s="432"/>
      <c r="CG1255" s="432"/>
      <c r="CH1255" s="432"/>
      <c r="CI1255" s="432"/>
      <c r="CJ1255" s="432"/>
      <c r="CK1255" s="432"/>
      <c r="CL1255" s="432"/>
      <c r="CM1255" s="432"/>
      <c r="CN1255" s="432"/>
      <c r="CO1255" s="432"/>
      <c r="CP1255" s="432"/>
      <c r="CQ1255" s="432"/>
      <c r="CR1255" s="432"/>
      <c r="CS1255" s="432"/>
      <c r="CT1255" s="432"/>
      <c r="CU1255" s="432"/>
      <c r="CV1255" s="432"/>
      <c r="CW1255" s="432"/>
      <c r="CX1255" s="432"/>
      <c r="CY1255" s="432"/>
      <c r="CZ1255" s="432"/>
      <c r="DA1255" s="432"/>
      <c r="DB1255" s="432"/>
      <c r="DC1255" s="432"/>
      <c r="DD1255" s="432"/>
      <c r="DE1255" s="432"/>
      <c r="DF1255" s="432"/>
      <c r="DG1255" s="432"/>
      <c r="DH1255" s="432"/>
      <c r="DI1255" s="432"/>
      <c r="DJ1255" s="432"/>
      <c r="DK1255" s="432"/>
      <c r="DL1255" s="432"/>
      <c r="DM1255" s="432"/>
      <c r="DN1255" s="432"/>
      <c r="DO1255" s="432"/>
      <c r="DP1255" s="432"/>
      <c r="DQ1255" s="432"/>
      <c r="DR1255" s="432"/>
      <c r="DS1255" s="432"/>
      <c r="DT1255" s="432"/>
      <c r="DU1255" s="432"/>
      <c r="DV1255" s="432"/>
      <c r="DW1255" s="432"/>
      <c r="DX1255" s="432"/>
      <c r="DY1255" s="432"/>
      <c r="DZ1255" s="432"/>
      <c r="EA1255" s="432"/>
      <c r="EB1255" s="432"/>
      <c r="EC1255" s="432"/>
      <c r="ED1255" s="432"/>
      <c r="EE1255" s="432"/>
      <c r="EF1255" s="432"/>
      <c r="EG1255" s="432"/>
      <c r="EH1255" s="432"/>
      <c r="EI1255" s="432"/>
      <c r="EJ1255" s="432"/>
      <c r="EK1255" s="432"/>
      <c r="EL1255" s="432"/>
      <c r="EM1255" s="432"/>
      <c r="EN1255" s="432"/>
      <c r="EO1255" s="432"/>
      <c r="EP1255" s="432"/>
      <c r="EQ1255" s="432"/>
      <c r="ER1255" s="432"/>
      <c r="ES1255" s="432"/>
      <c r="ET1255" s="432"/>
      <c r="EU1255" s="432"/>
      <c r="EV1255" s="432"/>
      <c r="EW1255" s="432"/>
      <c r="EX1255" s="432"/>
      <c r="EY1255" s="432"/>
      <c r="EZ1255" s="432"/>
      <c r="FA1255" s="432"/>
      <c r="FB1255" s="432"/>
      <c r="FC1255" s="432"/>
      <c r="FD1255" s="432"/>
      <c r="FE1255" s="432"/>
      <c r="FF1255" s="432"/>
      <c r="FG1255" s="432"/>
      <c r="FH1255" s="432"/>
      <c r="FI1255" s="432"/>
      <c r="FJ1255" s="432"/>
      <c r="FK1255" s="432"/>
      <c r="FL1255" s="432"/>
      <c r="FM1255" s="432"/>
      <c r="FN1255" s="432"/>
      <c r="FO1255" s="432"/>
      <c r="FP1255" s="432"/>
      <c r="FQ1255" s="432"/>
      <c r="FR1255" s="432"/>
      <c r="FS1255" s="432"/>
      <c r="FT1255" s="432"/>
      <c r="FU1255" s="432"/>
      <c r="FV1255" s="432"/>
      <c r="FW1255" s="432"/>
      <c r="FX1255" s="432"/>
      <c r="FY1255" s="432"/>
      <c r="FZ1255" s="432"/>
      <c r="GA1255" s="432"/>
      <c r="GB1255" s="432"/>
      <c r="GC1255" s="432"/>
      <c r="GD1255" s="432"/>
      <c r="GE1255" s="432"/>
      <c r="GF1255" s="432"/>
      <c r="GG1255" s="432"/>
      <c r="GH1255" s="432"/>
      <c r="GI1255" s="432"/>
      <c r="GJ1255" s="432"/>
      <c r="GK1255" s="432"/>
      <c r="GL1255" s="432"/>
      <c r="GM1255" s="432"/>
      <c r="GN1255" s="432"/>
      <c r="GO1255" s="432"/>
      <c r="GP1255" s="432"/>
      <c r="GQ1255" s="432"/>
      <c r="GR1255" s="432"/>
      <c r="GS1255" s="432"/>
      <c r="GT1255" s="432"/>
      <c r="GU1255" s="432"/>
      <c r="GV1255" s="432"/>
      <c r="GW1255" s="432"/>
      <c r="GX1255" s="432"/>
    </row>
    <row r="1256" spans="12:206" s="4" customFormat="1">
      <c r="L1256" s="37"/>
      <c r="Q1256" s="432"/>
      <c r="R1256" s="432"/>
      <c r="S1256" s="432"/>
      <c r="T1256" s="432"/>
      <c r="U1256" s="432"/>
      <c r="V1256" s="432"/>
      <c r="W1256" s="432"/>
      <c r="X1256" s="432"/>
      <c r="Y1256" s="432"/>
      <c r="Z1256" s="432"/>
      <c r="AA1256" s="432"/>
      <c r="AB1256" s="432"/>
      <c r="AC1256" s="432"/>
      <c r="AD1256" s="432"/>
      <c r="AE1256" s="432"/>
      <c r="AF1256" s="432"/>
      <c r="AG1256" s="432"/>
      <c r="AH1256" s="432"/>
      <c r="AI1256" s="432"/>
      <c r="AJ1256" s="432"/>
      <c r="AK1256" s="432"/>
      <c r="AL1256" s="432"/>
      <c r="AM1256" s="432"/>
      <c r="AN1256" s="432"/>
      <c r="AO1256" s="432"/>
      <c r="AP1256" s="432"/>
      <c r="AQ1256" s="432"/>
      <c r="AR1256" s="432"/>
      <c r="AS1256" s="432"/>
      <c r="AT1256" s="432"/>
      <c r="AU1256" s="432"/>
      <c r="AV1256" s="432"/>
      <c r="AW1256" s="432"/>
      <c r="AX1256" s="432"/>
      <c r="AY1256" s="432"/>
      <c r="AZ1256" s="432"/>
      <c r="BA1256" s="432"/>
      <c r="BB1256" s="432"/>
      <c r="BC1256" s="432"/>
      <c r="BD1256" s="432"/>
      <c r="BE1256" s="432"/>
      <c r="BF1256" s="432"/>
      <c r="BG1256" s="432"/>
      <c r="BH1256" s="432"/>
      <c r="BI1256" s="432"/>
      <c r="BJ1256" s="432"/>
      <c r="BK1256" s="432"/>
      <c r="BL1256" s="432"/>
      <c r="BM1256" s="432"/>
      <c r="BN1256" s="432"/>
      <c r="BO1256" s="432"/>
      <c r="BP1256" s="432"/>
      <c r="BQ1256" s="432"/>
      <c r="BR1256" s="432"/>
      <c r="BS1256" s="432"/>
      <c r="BT1256" s="432"/>
      <c r="BU1256" s="432"/>
      <c r="BV1256" s="432"/>
      <c r="BW1256" s="432"/>
      <c r="BX1256" s="432"/>
      <c r="BY1256" s="432"/>
      <c r="BZ1256" s="432"/>
      <c r="CA1256" s="432"/>
      <c r="CB1256" s="432"/>
      <c r="CC1256" s="432"/>
      <c r="CD1256" s="432"/>
      <c r="CE1256" s="432"/>
      <c r="CF1256" s="432"/>
      <c r="CG1256" s="432"/>
      <c r="CH1256" s="432"/>
      <c r="CI1256" s="432"/>
      <c r="CJ1256" s="432"/>
      <c r="CK1256" s="432"/>
      <c r="CL1256" s="432"/>
      <c r="CM1256" s="432"/>
      <c r="CN1256" s="432"/>
      <c r="CO1256" s="432"/>
      <c r="CP1256" s="432"/>
      <c r="CQ1256" s="432"/>
      <c r="CR1256" s="432"/>
      <c r="CS1256" s="432"/>
      <c r="CT1256" s="432"/>
      <c r="CU1256" s="432"/>
      <c r="CV1256" s="432"/>
      <c r="CW1256" s="432"/>
      <c r="CX1256" s="432"/>
      <c r="CY1256" s="432"/>
      <c r="CZ1256" s="432"/>
      <c r="DA1256" s="432"/>
      <c r="DB1256" s="432"/>
      <c r="DC1256" s="432"/>
      <c r="DD1256" s="432"/>
      <c r="DE1256" s="432"/>
      <c r="DF1256" s="432"/>
      <c r="DG1256" s="432"/>
      <c r="DH1256" s="432"/>
      <c r="DI1256" s="432"/>
      <c r="DJ1256" s="432"/>
      <c r="DK1256" s="432"/>
      <c r="DL1256" s="432"/>
      <c r="DM1256" s="432"/>
      <c r="DN1256" s="432"/>
      <c r="DO1256" s="432"/>
      <c r="DP1256" s="432"/>
      <c r="DQ1256" s="432"/>
      <c r="DR1256" s="432"/>
      <c r="DS1256" s="432"/>
      <c r="DT1256" s="432"/>
      <c r="DU1256" s="432"/>
      <c r="DV1256" s="432"/>
      <c r="DW1256" s="432"/>
      <c r="DX1256" s="432"/>
      <c r="DY1256" s="432"/>
      <c r="DZ1256" s="432"/>
      <c r="EA1256" s="432"/>
      <c r="EB1256" s="432"/>
      <c r="EC1256" s="432"/>
      <c r="ED1256" s="432"/>
      <c r="EE1256" s="432"/>
      <c r="EF1256" s="432"/>
      <c r="EG1256" s="432"/>
      <c r="EH1256" s="432"/>
      <c r="EI1256" s="432"/>
      <c r="EJ1256" s="432"/>
      <c r="EK1256" s="432"/>
      <c r="EL1256" s="432"/>
      <c r="EM1256" s="432"/>
      <c r="EN1256" s="432"/>
      <c r="EO1256" s="432"/>
      <c r="EP1256" s="432"/>
      <c r="EQ1256" s="432"/>
      <c r="ER1256" s="432"/>
      <c r="ES1256" s="432"/>
      <c r="ET1256" s="432"/>
      <c r="EU1256" s="432"/>
      <c r="EV1256" s="432"/>
      <c r="EW1256" s="432"/>
      <c r="EX1256" s="432"/>
      <c r="EY1256" s="432"/>
      <c r="EZ1256" s="432"/>
      <c r="FA1256" s="432"/>
      <c r="FB1256" s="432"/>
      <c r="FC1256" s="432"/>
      <c r="FD1256" s="432"/>
      <c r="FE1256" s="432"/>
      <c r="FF1256" s="432"/>
      <c r="FG1256" s="432"/>
      <c r="FH1256" s="432"/>
      <c r="FI1256" s="432"/>
      <c r="FJ1256" s="432"/>
      <c r="FK1256" s="432"/>
      <c r="FL1256" s="432"/>
      <c r="FM1256" s="432"/>
      <c r="FN1256" s="432"/>
      <c r="FO1256" s="432"/>
      <c r="FP1256" s="432"/>
      <c r="FQ1256" s="432"/>
      <c r="FR1256" s="432"/>
      <c r="FS1256" s="432"/>
      <c r="FT1256" s="432"/>
      <c r="FU1256" s="432"/>
      <c r="FV1256" s="432"/>
      <c r="FW1256" s="432"/>
      <c r="FX1256" s="432"/>
      <c r="FY1256" s="432"/>
      <c r="FZ1256" s="432"/>
      <c r="GA1256" s="432"/>
      <c r="GB1256" s="432"/>
      <c r="GC1256" s="432"/>
      <c r="GD1256" s="432"/>
      <c r="GE1256" s="432"/>
      <c r="GF1256" s="432"/>
      <c r="GG1256" s="432"/>
      <c r="GH1256" s="432"/>
      <c r="GI1256" s="432"/>
      <c r="GJ1256" s="432"/>
      <c r="GK1256" s="432"/>
      <c r="GL1256" s="432"/>
      <c r="GM1256" s="432"/>
      <c r="GN1256" s="432"/>
      <c r="GO1256" s="432"/>
      <c r="GP1256" s="432"/>
      <c r="GQ1256" s="432"/>
      <c r="GR1256" s="432"/>
      <c r="GS1256" s="432"/>
      <c r="GT1256" s="432"/>
      <c r="GU1256" s="432"/>
      <c r="GV1256" s="432"/>
      <c r="GW1256" s="432"/>
      <c r="GX1256" s="432"/>
    </row>
    <row r="1257" spans="12:206" s="4" customFormat="1">
      <c r="L1257" s="37"/>
      <c r="Q1257" s="432"/>
      <c r="R1257" s="432"/>
      <c r="S1257" s="432"/>
      <c r="T1257" s="432"/>
      <c r="U1257" s="432"/>
      <c r="V1257" s="432"/>
      <c r="W1257" s="432"/>
      <c r="X1257" s="432"/>
      <c r="Y1257" s="432"/>
      <c r="Z1257" s="432"/>
      <c r="AA1257" s="432"/>
      <c r="AB1257" s="432"/>
      <c r="AC1257" s="432"/>
      <c r="AD1257" s="432"/>
      <c r="AE1257" s="432"/>
      <c r="AF1257" s="432"/>
      <c r="AG1257" s="432"/>
      <c r="AH1257" s="432"/>
      <c r="AI1257" s="432"/>
      <c r="AJ1257" s="432"/>
      <c r="AK1257" s="432"/>
      <c r="AL1257" s="432"/>
      <c r="AM1257" s="432"/>
      <c r="AN1257" s="432"/>
      <c r="AO1257" s="432"/>
      <c r="AP1257" s="432"/>
      <c r="AQ1257" s="432"/>
      <c r="AR1257" s="432"/>
      <c r="AS1257" s="432"/>
      <c r="AT1257" s="432"/>
      <c r="AU1257" s="432"/>
      <c r="AV1257" s="432"/>
      <c r="AW1257" s="432"/>
      <c r="AX1257" s="432"/>
      <c r="AY1257" s="432"/>
      <c r="AZ1257" s="432"/>
      <c r="BA1257" s="432"/>
      <c r="BB1257" s="432"/>
      <c r="BC1257" s="432"/>
      <c r="BD1257" s="432"/>
      <c r="BE1257" s="432"/>
      <c r="BF1257" s="432"/>
      <c r="BG1257" s="432"/>
      <c r="BH1257" s="432"/>
      <c r="BI1257" s="432"/>
      <c r="BJ1257" s="432"/>
      <c r="BK1257" s="432"/>
      <c r="BL1257" s="432"/>
      <c r="BM1257" s="432"/>
      <c r="BN1257" s="432"/>
      <c r="BO1257" s="432"/>
      <c r="BP1257" s="432"/>
      <c r="BQ1257" s="432"/>
      <c r="BR1257" s="432"/>
      <c r="BS1257" s="432"/>
      <c r="BT1257" s="432"/>
      <c r="BU1257" s="432"/>
      <c r="BV1257" s="432"/>
      <c r="BW1257" s="432"/>
      <c r="BX1257" s="432"/>
      <c r="BY1257" s="432"/>
      <c r="BZ1257" s="432"/>
      <c r="CA1257" s="432"/>
      <c r="CB1257" s="432"/>
      <c r="CC1257" s="432"/>
      <c r="CD1257" s="432"/>
      <c r="CE1257" s="432"/>
      <c r="CF1257" s="432"/>
      <c r="CG1257" s="432"/>
      <c r="CH1257" s="432"/>
      <c r="CI1257" s="432"/>
      <c r="CJ1257" s="432"/>
      <c r="CK1257" s="432"/>
      <c r="CL1257" s="432"/>
      <c r="CM1257" s="432"/>
      <c r="CN1257" s="432"/>
      <c r="CO1257" s="432"/>
      <c r="CP1257" s="432"/>
      <c r="CQ1257" s="432"/>
      <c r="CR1257" s="432"/>
      <c r="CS1257" s="432"/>
      <c r="CT1257" s="432"/>
      <c r="CU1257" s="432"/>
      <c r="CV1257" s="432"/>
      <c r="CW1257" s="432"/>
      <c r="CX1257" s="432"/>
      <c r="CY1257" s="432"/>
      <c r="CZ1257" s="432"/>
      <c r="DA1257" s="432"/>
      <c r="DB1257" s="432"/>
      <c r="DC1257" s="432"/>
      <c r="DD1257" s="432"/>
      <c r="DE1257" s="432"/>
      <c r="DF1257" s="432"/>
      <c r="DG1257" s="432"/>
      <c r="DH1257" s="432"/>
      <c r="DI1257" s="432"/>
      <c r="DJ1257" s="432"/>
      <c r="DK1257" s="432"/>
      <c r="DL1257" s="432"/>
      <c r="DM1257" s="432"/>
      <c r="DN1257" s="432"/>
      <c r="DO1257" s="432"/>
      <c r="DP1257" s="432"/>
      <c r="DQ1257" s="432"/>
      <c r="DR1257" s="432"/>
      <c r="DS1257" s="432"/>
      <c r="DT1257" s="432"/>
      <c r="DU1257" s="432"/>
      <c r="DV1257" s="432"/>
      <c r="DW1257" s="432"/>
      <c r="DX1257" s="432"/>
      <c r="DY1257" s="432"/>
      <c r="DZ1257" s="432"/>
      <c r="EA1257" s="432"/>
      <c r="EB1257" s="432"/>
      <c r="EC1257" s="432"/>
      <c r="ED1257" s="432"/>
      <c r="EE1257" s="432"/>
      <c r="EF1257" s="432"/>
      <c r="EG1257" s="432"/>
      <c r="EH1257" s="432"/>
      <c r="EI1257" s="432"/>
      <c r="EJ1257" s="432"/>
      <c r="EK1257" s="432"/>
      <c r="EL1257" s="432"/>
      <c r="EM1257" s="432"/>
      <c r="EN1257" s="432"/>
      <c r="EO1257" s="432"/>
      <c r="EP1257" s="432"/>
      <c r="EQ1257" s="432"/>
      <c r="ER1257" s="432"/>
      <c r="ES1257" s="432"/>
      <c r="ET1257" s="432"/>
      <c r="EU1257" s="432"/>
      <c r="EV1257" s="432"/>
      <c r="EW1257" s="432"/>
      <c r="EX1257" s="432"/>
      <c r="EY1257" s="432"/>
      <c r="EZ1257" s="432"/>
      <c r="FA1257" s="432"/>
      <c r="FB1257" s="432"/>
      <c r="FC1257" s="432"/>
      <c r="FD1257" s="432"/>
      <c r="FE1257" s="432"/>
      <c r="FF1257" s="432"/>
      <c r="FG1257" s="432"/>
      <c r="FH1257" s="432"/>
      <c r="FI1257" s="432"/>
      <c r="FJ1257" s="432"/>
      <c r="FK1257" s="432"/>
      <c r="FL1257" s="432"/>
      <c r="FM1257" s="432"/>
      <c r="FN1257" s="432"/>
      <c r="FO1257" s="432"/>
      <c r="FP1257" s="432"/>
      <c r="FQ1257" s="432"/>
      <c r="FR1257" s="432"/>
      <c r="FS1257" s="432"/>
      <c r="FT1257" s="432"/>
      <c r="FU1257" s="432"/>
      <c r="FV1257" s="432"/>
      <c r="FW1257" s="432"/>
      <c r="FX1257" s="432"/>
      <c r="FY1257" s="432"/>
      <c r="FZ1257" s="432"/>
      <c r="GA1257" s="432"/>
      <c r="GB1257" s="432"/>
      <c r="GC1257" s="432"/>
      <c r="GD1257" s="432"/>
      <c r="GE1257" s="432"/>
      <c r="GF1257" s="432"/>
      <c r="GG1257" s="432"/>
      <c r="GH1257" s="432"/>
      <c r="GI1257" s="432"/>
      <c r="GJ1257" s="432"/>
      <c r="GK1257" s="432"/>
      <c r="GL1257" s="432"/>
      <c r="GM1257" s="432"/>
      <c r="GN1257" s="432"/>
      <c r="GO1257" s="432"/>
      <c r="GP1257" s="432"/>
      <c r="GQ1257" s="432"/>
      <c r="GR1257" s="432"/>
      <c r="GS1257" s="432"/>
      <c r="GT1257" s="432"/>
      <c r="GU1257" s="432"/>
      <c r="GV1257" s="432"/>
      <c r="GW1257" s="432"/>
      <c r="GX1257" s="432"/>
    </row>
    <row r="1259" spans="12:206" s="4" customFormat="1">
      <c r="L1259" s="37"/>
      <c r="Q1259" s="432"/>
      <c r="R1259" s="432"/>
      <c r="S1259" s="432"/>
      <c r="T1259" s="432"/>
      <c r="U1259" s="432"/>
      <c r="V1259" s="432"/>
      <c r="W1259" s="432"/>
      <c r="X1259" s="432"/>
      <c r="Y1259" s="432"/>
      <c r="Z1259" s="432"/>
      <c r="AA1259" s="432"/>
      <c r="AB1259" s="432"/>
      <c r="AC1259" s="432"/>
      <c r="AD1259" s="432"/>
      <c r="AE1259" s="432"/>
      <c r="AF1259" s="432"/>
      <c r="AG1259" s="432"/>
      <c r="AH1259" s="432"/>
      <c r="AI1259" s="432"/>
      <c r="AJ1259" s="432"/>
      <c r="AK1259" s="432"/>
      <c r="AL1259" s="432"/>
      <c r="AM1259" s="432"/>
      <c r="AN1259" s="432"/>
      <c r="AO1259" s="432"/>
      <c r="AP1259" s="432"/>
      <c r="AQ1259" s="432"/>
      <c r="AR1259" s="432"/>
      <c r="AS1259" s="432"/>
      <c r="AT1259" s="432"/>
      <c r="AU1259" s="432"/>
      <c r="AV1259" s="432"/>
      <c r="AW1259" s="432"/>
      <c r="AX1259" s="432"/>
      <c r="AY1259" s="432"/>
      <c r="AZ1259" s="432"/>
      <c r="BA1259" s="432"/>
      <c r="BB1259" s="432"/>
      <c r="BC1259" s="432"/>
      <c r="BD1259" s="432"/>
      <c r="BE1259" s="432"/>
      <c r="BF1259" s="432"/>
      <c r="BG1259" s="432"/>
      <c r="BH1259" s="432"/>
      <c r="BI1259" s="432"/>
      <c r="BJ1259" s="432"/>
      <c r="BK1259" s="432"/>
      <c r="BL1259" s="432"/>
      <c r="BM1259" s="432"/>
      <c r="BN1259" s="432"/>
      <c r="BO1259" s="432"/>
      <c r="BP1259" s="432"/>
      <c r="BQ1259" s="432"/>
      <c r="BR1259" s="432"/>
      <c r="BS1259" s="432"/>
      <c r="BT1259" s="432"/>
      <c r="BU1259" s="432"/>
      <c r="BV1259" s="432"/>
      <c r="BW1259" s="432"/>
      <c r="BX1259" s="432"/>
      <c r="BY1259" s="432"/>
      <c r="BZ1259" s="432"/>
      <c r="CA1259" s="432"/>
      <c r="CB1259" s="432"/>
      <c r="CC1259" s="432"/>
      <c r="CD1259" s="432"/>
      <c r="CE1259" s="432"/>
      <c r="CF1259" s="432"/>
      <c r="CG1259" s="432"/>
      <c r="CH1259" s="432"/>
      <c r="CI1259" s="432"/>
      <c r="CJ1259" s="432"/>
      <c r="CK1259" s="432"/>
      <c r="CL1259" s="432"/>
      <c r="CM1259" s="432"/>
      <c r="CN1259" s="432"/>
      <c r="CO1259" s="432"/>
      <c r="CP1259" s="432"/>
      <c r="CQ1259" s="432"/>
      <c r="CR1259" s="432"/>
      <c r="CS1259" s="432"/>
      <c r="CT1259" s="432"/>
      <c r="CU1259" s="432"/>
      <c r="CV1259" s="432"/>
      <c r="CW1259" s="432"/>
      <c r="CX1259" s="432"/>
      <c r="CY1259" s="432"/>
      <c r="CZ1259" s="432"/>
      <c r="DA1259" s="432"/>
      <c r="DB1259" s="432"/>
      <c r="DC1259" s="432"/>
      <c r="DD1259" s="432"/>
      <c r="DE1259" s="432"/>
      <c r="DF1259" s="432"/>
      <c r="DG1259" s="432"/>
      <c r="DH1259" s="432"/>
      <c r="DI1259" s="432"/>
      <c r="DJ1259" s="432"/>
      <c r="DK1259" s="432"/>
      <c r="DL1259" s="432"/>
      <c r="DM1259" s="432"/>
      <c r="DN1259" s="432"/>
      <c r="DO1259" s="432"/>
      <c r="DP1259" s="432"/>
      <c r="DQ1259" s="432"/>
      <c r="DR1259" s="432"/>
      <c r="DS1259" s="432"/>
      <c r="DT1259" s="432"/>
      <c r="DU1259" s="432"/>
      <c r="DV1259" s="432"/>
      <c r="DW1259" s="432"/>
      <c r="DX1259" s="432"/>
      <c r="DY1259" s="432"/>
      <c r="DZ1259" s="432"/>
      <c r="EA1259" s="432"/>
      <c r="EB1259" s="432"/>
      <c r="EC1259" s="432"/>
      <c r="ED1259" s="432"/>
      <c r="EE1259" s="432"/>
      <c r="EF1259" s="432"/>
      <c r="EG1259" s="432"/>
      <c r="EH1259" s="432"/>
      <c r="EI1259" s="432"/>
      <c r="EJ1259" s="432"/>
      <c r="EK1259" s="432"/>
      <c r="EL1259" s="432"/>
      <c r="EM1259" s="432"/>
      <c r="EN1259" s="432"/>
      <c r="EO1259" s="432"/>
      <c r="EP1259" s="432"/>
      <c r="EQ1259" s="432"/>
      <c r="ER1259" s="432"/>
      <c r="ES1259" s="432"/>
      <c r="ET1259" s="432"/>
      <c r="EU1259" s="432"/>
      <c r="EV1259" s="432"/>
      <c r="EW1259" s="432"/>
      <c r="EX1259" s="432"/>
      <c r="EY1259" s="432"/>
      <c r="EZ1259" s="432"/>
      <c r="FA1259" s="432"/>
      <c r="FB1259" s="432"/>
      <c r="FC1259" s="432"/>
      <c r="FD1259" s="432"/>
      <c r="FE1259" s="432"/>
      <c r="FF1259" s="432"/>
      <c r="FG1259" s="432"/>
      <c r="FH1259" s="432"/>
      <c r="FI1259" s="432"/>
      <c r="FJ1259" s="432"/>
      <c r="FK1259" s="432"/>
      <c r="FL1259" s="432"/>
      <c r="FM1259" s="432"/>
      <c r="FN1259" s="432"/>
      <c r="FO1259" s="432"/>
      <c r="FP1259" s="432"/>
      <c r="FQ1259" s="432"/>
      <c r="FR1259" s="432"/>
      <c r="FS1259" s="432"/>
      <c r="FT1259" s="432"/>
      <c r="FU1259" s="432"/>
      <c r="FV1259" s="432"/>
      <c r="FW1259" s="432"/>
      <c r="FX1259" s="432"/>
      <c r="FY1259" s="432"/>
      <c r="FZ1259" s="432"/>
      <c r="GA1259" s="432"/>
      <c r="GB1259" s="432"/>
      <c r="GC1259" s="432"/>
      <c r="GD1259" s="432"/>
      <c r="GE1259" s="432"/>
      <c r="GF1259" s="432"/>
      <c r="GG1259" s="432"/>
      <c r="GH1259" s="432"/>
      <c r="GI1259" s="432"/>
      <c r="GJ1259" s="432"/>
      <c r="GK1259" s="432"/>
      <c r="GL1259" s="432"/>
      <c r="GM1259" s="432"/>
      <c r="GN1259" s="432"/>
      <c r="GO1259" s="432"/>
      <c r="GP1259" s="432"/>
      <c r="GQ1259" s="432"/>
      <c r="GR1259" s="432"/>
      <c r="GS1259" s="432"/>
      <c r="GT1259" s="432"/>
      <c r="GU1259" s="432"/>
      <c r="GV1259" s="432"/>
      <c r="GW1259" s="432"/>
      <c r="GX1259" s="432"/>
    </row>
    <row r="1260" spans="12:206" s="4" customFormat="1">
      <c r="L1260" s="37"/>
      <c r="Q1260" s="432"/>
      <c r="R1260" s="432"/>
      <c r="S1260" s="432"/>
      <c r="T1260" s="432"/>
      <c r="U1260" s="432"/>
      <c r="V1260" s="432"/>
      <c r="W1260" s="432"/>
      <c r="X1260" s="432"/>
      <c r="Y1260" s="432"/>
      <c r="Z1260" s="432"/>
      <c r="AA1260" s="432"/>
      <c r="AB1260" s="432"/>
      <c r="AC1260" s="432"/>
      <c r="AD1260" s="432"/>
      <c r="AE1260" s="432"/>
      <c r="AF1260" s="432"/>
      <c r="AG1260" s="432"/>
      <c r="AH1260" s="432"/>
      <c r="AI1260" s="432"/>
      <c r="AJ1260" s="432"/>
      <c r="AK1260" s="432"/>
      <c r="AL1260" s="432"/>
      <c r="AM1260" s="432"/>
      <c r="AN1260" s="432"/>
      <c r="AO1260" s="432"/>
      <c r="AP1260" s="432"/>
      <c r="AQ1260" s="432"/>
      <c r="AR1260" s="432"/>
      <c r="AS1260" s="432"/>
      <c r="AT1260" s="432"/>
      <c r="AU1260" s="432"/>
      <c r="AV1260" s="432"/>
      <c r="AW1260" s="432"/>
      <c r="AX1260" s="432"/>
      <c r="AY1260" s="432"/>
      <c r="AZ1260" s="432"/>
      <c r="BA1260" s="432"/>
      <c r="BB1260" s="432"/>
      <c r="BC1260" s="432"/>
      <c r="BD1260" s="432"/>
      <c r="BE1260" s="432"/>
      <c r="BF1260" s="432"/>
      <c r="BG1260" s="432"/>
      <c r="BH1260" s="432"/>
      <c r="BI1260" s="432"/>
      <c r="BJ1260" s="432"/>
      <c r="BK1260" s="432"/>
      <c r="BL1260" s="432"/>
      <c r="BM1260" s="432"/>
      <c r="BN1260" s="432"/>
      <c r="BO1260" s="432"/>
      <c r="BP1260" s="432"/>
      <c r="BQ1260" s="432"/>
      <c r="BR1260" s="432"/>
      <c r="BS1260" s="432"/>
      <c r="BT1260" s="432"/>
      <c r="BU1260" s="432"/>
      <c r="BV1260" s="432"/>
      <c r="BW1260" s="432"/>
      <c r="BX1260" s="432"/>
      <c r="BY1260" s="432"/>
      <c r="BZ1260" s="432"/>
      <c r="CA1260" s="432"/>
      <c r="CB1260" s="432"/>
      <c r="CC1260" s="432"/>
      <c r="CD1260" s="432"/>
      <c r="CE1260" s="432"/>
      <c r="CF1260" s="432"/>
      <c r="CG1260" s="432"/>
      <c r="CH1260" s="432"/>
      <c r="CI1260" s="432"/>
      <c r="CJ1260" s="432"/>
      <c r="CK1260" s="432"/>
      <c r="CL1260" s="432"/>
      <c r="CM1260" s="432"/>
      <c r="CN1260" s="432"/>
      <c r="CO1260" s="432"/>
      <c r="CP1260" s="432"/>
      <c r="CQ1260" s="432"/>
      <c r="CR1260" s="432"/>
      <c r="CS1260" s="432"/>
      <c r="CT1260" s="432"/>
      <c r="CU1260" s="432"/>
      <c r="CV1260" s="432"/>
      <c r="CW1260" s="432"/>
      <c r="CX1260" s="432"/>
      <c r="CY1260" s="432"/>
      <c r="CZ1260" s="432"/>
      <c r="DA1260" s="432"/>
      <c r="DB1260" s="432"/>
      <c r="DC1260" s="432"/>
      <c r="DD1260" s="432"/>
      <c r="DE1260" s="432"/>
      <c r="DF1260" s="432"/>
      <c r="DG1260" s="432"/>
      <c r="DH1260" s="432"/>
      <c r="DI1260" s="432"/>
      <c r="DJ1260" s="432"/>
      <c r="DK1260" s="432"/>
      <c r="DL1260" s="432"/>
      <c r="DM1260" s="432"/>
      <c r="DN1260" s="432"/>
      <c r="DO1260" s="432"/>
      <c r="DP1260" s="432"/>
      <c r="DQ1260" s="432"/>
      <c r="DR1260" s="432"/>
      <c r="DS1260" s="432"/>
      <c r="DT1260" s="432"/>
      <c r="DU1260" s="432"/>
      <c r="DV1260" s="432"/>
      <c r="DW1260" s="432"/>
      <c r="DX1260" s="432"/>
      <c r="DY1260" s="432"/>
      <c r="DZ1260" s="432"/>
      <c r="EA1260" s="432"/>
      <c r="EB1260" s="432"/>
      <c r="EC1260" s="432"/>
      <c r="ED1260" s="432"/>
      <c r="EE1260" s="432"/>
      <c r="EF1260" s="432"/>
      <c r="EG1260" s="432"/>
      <c r="EH1260" s="432"/>
      <c r="EI1260" s="432"/>
      <c r="EJ1260" s="432"/>
      <c r="EK1260" s="432"/>
      <c r="EL1260" s="432"/>
      <c r="EM1260" s="432"/>
      <c r="EN1260" s="432"/>
      <c r="EO1260" s="432"/>
      <c r="EP1260" s="432"/>
      <c r="EQ1260" s="432"/>
      <c r="ER1260" s="432"/>
      <c r="ES1260" s="432"/>
      <c r="ET1260" s="432"/>
      <c r="EU1260" s="432"/>
      <c r="EV1260" s="432"/>
      <c r="EW1260" s="432"/>
      <c r="EX1260" s="432"/>
      <c r="EY1260" s="432"/>
      <c r="EZ1260" s="432"/>
      <c r="FA1260" s="432"/>
      <c r="FB1260" s="432"/>
      <c r="FC1260" s="432"/>
      <c r="FD1260" s="432"/>
      <c r="FE1260" s="432"/>
      <c r="FF1260" s="432"/>
      <c r="FG1260" s="432"/>
      <c r="FH1260" s="432"/>
      <c r="FI1260" s="432"/>
      <c r="FJ1260" s="432"/>
      <c r="FK1260" s="432"/>
      <c r="FL1260" s="432"/>
      <c r="FM1260" s="432"/>
      <c r="FN1260" s="432"/>
      <c r="FO1260" s="432"/>
      <c r="FP1260" s="432"/>
      <c r="FQ1260" s="432"/>
      <c r="FR1260" s="432"/>
      <c r="FS1260" s="432"/>
      <c r="FT1260" s="432"/>
      <c r="FU1260" s="432"/>
      <c r="FV1260" s="432"/>
      <c r="FW1260" s="432"/>
      <c r="FX1260" s="432"/>
      <c r="FY1260" s="432"/>
      <c r="FZ1260" s="432"/>
      <c r="GA1260" s="432"/>
      <c r="GB1260" s="432"/>
      <c r="GC1260" s="432"/>
      <c r="GD1260" s="432"/>
      <c r="GE1260" s="432"/>
      <c r="GF1260" s="432"/>
      <c r="GG1260" s="432"/>
      <c r="GH1260" s="432"/>
      <c r="GI1260" s="432"/>
      <c r="GJ1260" s="432"/>
      <c r="GK1260" s="432"/>
      <c r="GL1260" s="432"/>
      <c r="GM1260" s="432"/>
      <c r="GN1260" s="432"/>
      <c r="GO1260" s="432"/>
      <c r="GP1260" s="432"/>
      <c r="GQ1260" s="432"/>
      <c r="GR1260" s="432"/>
      <c r="GS1260" s="432"/>
      <c r="GT1260" s="432"/>
      <c r="GU1260" s="432"/>
      <c r="GV1260" s="432"/>
      <c r="GW1260" s="432"/>
      <c r="GX1260" s="432"/>
    </row>
    <row r="1261" spans="12:206" s="4" customFormat="1">
      <c r="L1261" s="37"/>
      <c r="Q1261" s="432"/>
      <c r="R1261" s="432"/>
      <c r="S1261" s="432"/>
      <c r="T1261" s="432"/>
      <c r="U1261" s="432"/>
      <c r="V1261" s="432"/>
      <c r="W1261" s="432"/>
      <c r="X1261" s="432"/>
      <c r="Y1261" s="432"/>
      <c r="Z1261" s="432"/>
      <c r="AA1261" s="432"/>
      <c r="AB1261" s="432"/>
      <c r="AC1261" s="432"/>
      <c r="AD1261" s="432"/>
      <c r="AE1261" s="432"/>
      <c r="AF1261" s="432"/>
      <c r="AG1261" s="432"/>
      <c r="AH1261" s="432"/>
      <c r="AI1261" s="432"/>
      <c r="AJ1261" s="432"/>
      <c r="AK1261" s="432"/>
      <c r="AL1261" s="432"/>
      <c r="AM1261" s="432"/>
      <c r="AN1261" s="432"/>
      <c r="AO1261" s="432"/>
      <c r="AP1261" s="432"/>
      <c r="AQ1261" s="432"/>
      <c r="AR1261" s="432"/>
      <c r="AS1261" s="432"/>
      <c r="AT1261" s="432"/>
      <c r="AU1261" s="432"/>
      <c r="AV1261" s="432"/>
      <c r="AW1261" s="432"/>
      <c r="AX1261" s="432"/>
      <c r="AY1261" s="432"/>
      <c r="AZ1261" s="432"/>
      <c r="BA1261" s="432"/>
      <c r="BB1261" s="432"/>
      <c r="BC1261" s="432"/>
      <c r="BD1261" s="432"/>
      <c r="BE1261" s="432"/>
      <c r="BF1261" s="432"/>
      <c r="BG1261" s="432"/>
      <c r="BH1261" s="432"/>
      <c r="BI1261" s="432"/>
      <c r="BJ1261" s="432"/>
      <c r="BK1261" s="432"/>
      <c r="BL1261" s="432"/>
      <c r="BM1261" s="432"/>
      <c r="BN1261" s="432"/>
      <c r="BO1261" s="432"/>
      <c r="BP1261" s="432"/>
      <c r="BQ1261" s="432"/>
      <c r="BR1261" s="432"/>
      <c r="BS1261" s="432"/>
      <c r="BT1261" s="432"/>
      <c r="BU1261" s="432"/>
      <c r="BV1261" s="432"/>
      <c r="BW1261" s="432"/>
      <c r="BX1261" s="432"/>
      <c r="BY1261" s="432"/>
      <c r="BZ1261" s="432"/>
      <c r="CA1261" s="432"/>
      <c r="CB1261" s="432"/>
      <c r="CC1261" s="432"/>
      <c r="CD1261" s="432"/>
      <c r="CE1261" s="432"/>
      <c r="CF1261" s="432"/>
      <c r="CG1261" s="432"/>
      <c r="CH1261" s="432"/>
      <c r="CI1261" s="432"/>
      <c r="CJ1261" s="432"/>
      <c r="CK1261" s="432"/>
      <c r="CL1261" s="432"/>
      <c r="CM1261" s="432"/>
      <c r="CN1261" s="432"/>
      <c r="CO1261" s="432"/>
      <c r="CP1261" s="432"/>
      <c r="CQ1261" s="432"/>
      <c r="CR1261" s="432"/>
      <c r="CS1261" s="432"/>
      <c r="CT1261" s="432"/>
      <c r="CU1261" s="432"/>
      <c r="CV1261" s="432"/>
      <c r="CW1261" s="432"/>
      <c r="CX1261" s="432"/>
      <c r="CY1261" s="432"/>
      <c r="CZ1261" s="432"/>
      <c r="DA1261" s="432"/>
      <c r="DB1261" s="432"/>
      <c r="DC1261" s="432"/>
      <c r="DD1261" s="432"/>
      <c r="DE1261" s="432"/>
      <c r="DF1261" s="432"/>
      <c r="DG1261" s="432"/>
      <c r="DH1261" s="432"/>
      <c r="DI1261" s="432"/>
      <c r="DJ1261" s="432"/>
      <c r="DK1261" s="432"/>
      <c r="DL1261" s="432"/>
      <c r="DM1261" s="432"/>
      <c r="DN1261" s="432"/>
      <c r="DO1261" s="432"/>
      <c r="DP1261" s="432"/>
      <c r="DQ1261" s="432"/>
      <c r="DR1261" s="432"/>
      <c r="DS1261" s="432"/>
      <c r="DT1261" s="432"/>
      <c r="DU1261" s="432"/>
      <c r="DV1261" s="432"/>
      <c r="DW1261" s="432"/>
      <c r="DX1261" s="432"/>
      <c r="DY1261" s="432"/>
      <c r="DZ1261" s="432"/>
      <c r="EA1261" s="432"/>
      <c r="EB1261" s="432"/>
      <c r="EC1261" s="432"/>
      <c r="ED1261" s="432"/>
      <c r="EE1261" s="432"/>
      <c r="EF1261" s="432"/>
      <c r="EG1261" s="432"/>
      <c r="EH1261" s="432"/>
      <c r="EI1261" s="432"/>
      <c r="EJ1261" s="432"/>
      <c r="EK1261" s="432"/>
      <c r="EL1261" s="432"/>
      <c r="EM1261" s="432"/>
      <c r="EN1261" s="432"/>
      <c r="EO1261" s="432"/>
      <c r="EP1261" s="432"/>
      <c r="EQ1261" s="432"/>
      <c r="ER1261" s="432"/>
      <c r="ES1261" s="432"/>
      <c r="ET1261" s="432"/>
      <c r="EU1261" s="432"/>
      <c r="EV1261" s="432"/>
      <c r="EW1261" s="432"/>
      <c r="EX1261" s="432"/>
      <c r="EY1261" s="432"/>
      <c r="EZ1261" s="432"/>
      <c r="FA1261" s="432"/>
      <c r="FB1261" s="432"/>
      <c r="FC1261" s="432"/>
      <c r="FD1261" s="432"/>
      <c r="FE1261" s="432"/>
      <c r="FF1261" s="432"/>
      <c r="FG1261" s="432"/>
      <c r="FH1261" s="432"/>
      <c r="FI1261" s="432"/>
      <c r="FJ1261" s="432"/>
      <c r="FK1261" s="432"/>
      <c r="FL1261" s="432"/>
      <c r="FM1261" s="432"/>
      <c r="FN1261" s="432"/>
      <c r="FO1261" s="432"/>
      <c r="FP1261" s="432"/>
      <c r="FQ1261" s="432"/>
      <c r="FR1261" s="432"/>
      <c r="FS1261" s="432"/>
      <c r="FT1261" s="432"/>
      <c r="FU1261" s="432"/>
      <c r="FV1261" s="432"/>
      <c r="FW1261" s="432"/>
      <c r="FX1261" s="432"/>
      <c r="FY1261" s="432"/>
      <c r="FZ1261" s="432"/>
      <c r="GA1261" s="432"/>
      <c r="GB1261" s="432"/>
      <c r="GC1261" s="432"/>
      <c r="GD1261" s="432"/>
      <c r="GE1261" s="432"/>
      <c r="GF1261" s="432"/>
      <c r="GG1261" s="432"/>
      <c r="GH1261" s="432"/>
      <c r="GI1261" s="432"/>
      <c r="GJ1261" s="432"/>
      <c r="GK1261" s="432"/>
      <c r="GL1261" s="432"/>
      <c r="GM1261" s="432"/>
      <c r="GN1261" s="432"/>
      <c r="GO1261" s="432"/>
      <c r="GP1261" s="432"/>
      <c r="GQ1261" s="432"/>
      <c r="GR1261" s="432"/>
      <c r="GS1261" s="432"/>
      <c r="GT1261" s="432"/>
      <c r="GU1261" s="432"/>
      <c r="GV1261" s="432"/>
      <c r="GW1261" s="432"/>
      <c r="GX1261" s="432"/>
    </row>
    <row r="1262" spans="12:206" s="4" customFormat="1">
      <c r="L1262" s="37"/>
      <c r="Q1262" s="432"/>
      <c r="R1262" s="432"/>
      <c r="S1262" s="432"/>
      <c r="T1262" s="432"/>
      <c r="U1262" s="432"/>
      <c r="V1262" s="432"/>
      <c r="W1262" s="432"/>
      <c r="X1262" s="432"/>
      <c r="Y1262" s="432"/>
      <c r="Z1262" s="432"/>
      <c r="AA1262" s="432"/>
      <c r="AB1262" s="432"/>
      <c r="AC1262" s="432"/>
      <c r="AD1262" s="432"/>
      <c r="AE1262" s="432"/>
      <c r="AF1262" s="432"/>
      <c r="AG1262" s="432"/>
      <c r="AH1262" s="432"/>
      <c r="AI1262" s="432"/>
      <c r="AJ1262" s="432"/>
      <c r="AK1262" s="432"/>
      <c r="AL1262" s="432"/>
      <c r="AM1262" s="432"/>
      <c r="AN1262" s="432"/>
      <c r="AO1262" s="432"/>
      <c r="AP1262" s="432"/>
      <c r="AQ1262" s="432"/>
      <c r="AR1262" s="432"/>
      <c r="AS1262" s="432"/>
      <c r="AT1262" s="432"/>
      <c r="AU1262" s="432"/>
      <c r="AV1262" s="432"/>
      <c r="AW1262" s="432"/>
      <c r="AX1262" s="432"/>
      <c r="AY1262" s="432"/>
      <c r="AZ1262" s="432"/>
      <c r="BA1262" s="432"/>
      <c r="BB1262" s="432"/>
      <c r="BC1262" s="432"/>
      <c r="BD1262" s="432"/>
      <c r="BE1262" s="432"/>
      <c r="BF1262" s="432"/>
      <c r="BG1262" s="432"/>
      <c r="BH1262" s="432"/>
      <c r="BI1262" s="432"/>
      <c r="BJ1262" s="432"/>
      <c r="BK1262" s="432"/>
      <c r="BL1262" s="432"/>
      <c r="BM1262" s="432"/>
      <c r="BN1262" s="432"/>
      <c r="BO1262" s="432"/>
      <c r="BP1262" s="432"/>
      <c r="BQ1262" s="432"/>
      <c r="BR1262" s="432"/>
      <c r="BS1262" s="432"/>
      <c r="BT1262" s="432"/>
      <c r="BU1262" s="432"/>
      <c r="BV1262" s="432"/>
      <c r="BW1262" s="432"/>
      <c r="BX1262" s="432"/>
      <c r="BY1262" s="432"/>
      <c r="BZ1262" s="432"/>
      <c r="CA1262" s="432"/>
      <c r="CB1262" s="432"/>
      <c r="CC1262" s="432"/>
      <c r="CD1262" s="432"/>
      <c r="CE1262" s="432"/>
      <c r="CF1262" s="432"/>
      <c r="CG1262" s="432"/>
      <c r="CH1262" s="432"/>
      <c r="CI1262" s="432"/>
      <c r="CJ1262" s="432"/>
      <c r="CK1262" s="432"/>
      <c r="CL1262" s="432"/>
      <c r="CM1262" s="432"/>
      <c r="CN1262" s="432"/>
      <c r="CO1262" s="432"/>
      <c r="CP1262" s="432"/>
      <c r="CQ1262" s="432"/>
      <c r="CR1262" s="432"/>
      <c r="CS1262" s="432"/>
      <c r="CT1262" s="432"/>
      <c r="CU1262" s="432"/>
      <c r="CV1262" s="432"/>
      <c r="CW1262" s="432"/>
      <c r="CX1262" s="432"/>
      <c r="CY1262" s="432"/>
      <c r="CZ1262" s="432"/>
      <c r="DA1262" s="432"/>
      <c r="DB1262" s="432"/>
      <c r="DC1262" s="432"/>
      <c r="DD1262" s="432"/>
      <c r="DE1262" s="432"/>
      <c r="DF1262" s="432"/>
      <c r="DG1262" s="432"/>
      <c r="DH1262" s="432"/>
      <c r="DI1262" s="432"/>
      <c r="DJ1262" s="432"/>
      <c r="DK1262" s="432"/>
      <c r="DL1262" s="432"/>
      <c r="DM1262" s="432"/>
      <c r="DN1262" s="432"/>
      <c r="DO1262" s="432"/>
      <c r="DP1262" s="432"/>
      <c r="DQ1262" s="432"/>
      <c r="DR1262" s="432"/>
      <c r="DS1262" s="432"/>
      <c r="DT1262" s="432"/>
      <c r="DU1262" s="432"/>
      <c r="DV1262" s="432"/>
      <c r="DW1262" s="432"/>
      <c r="DX1262" s="432"/>
      <c r="DY1262" s="432"/>
      <c r="DZ1262" s="432"/>
      <c r="EA1262" s="432"/>
      <c r="EB1262" s="432"/>
      <c r="EC1262" s="432"/>
      <c r="ED1262" s="432"/>
      <c r="EE1262" s="432"/>
      <c r="EF1262" s="432"/>
      <c r="EG1262" s="432"/>
      <c r="EH1262" s="432"/>
      <c r="EI1262" s="432"/>
      <c r="EJ1262" s="432"/>
      <c r="EK1262" s="432"/>
      <c r="EL1262" s="432"/>
      <c r="EM1262" s="432"/>
      <c r="EN1262" s="432"/>
      <c r="EO1262" s="432"/>
      <c r="EP1262" s="432"/>
      <c r="EQ1262" s="432"/>
      <c r="ER1262" s="432"/>
      <c r="ES1262" s="432"/>
      <c r="ET1262" s="432"/>
      <c r="EU1262" s="432"/>
      <c r="EV1262" s="432"/>
      <c r="EW1262" s="432"/>
      <c r="EX1262" s="432"/>
      <c r="EY1262" s="432"/>
      <c r="EZ1262" s="432"/>
      <c r="FA1262" s="432"/>
      <c r="FB1262" s="432"/>
      <c r="FC1262" s="432"/>
      <c r="FD1262" s="432"/>
      <c r="FE1262" s="432"/>
      <c r="FF1262" s="432"/>
      <c r="FG1262" s="432"/>
      <c r="FH1262" s="432"/>
      <c r="FI1262" s="432"/>
      <c r="FJ1262" s="432"/>
      <c r="FK1262" s="432"/>
      <c r="FL1262" s="432"/>
      <c r="FM1262" s="432"/>
      <c r="FN1262" s="432"/>
      <c r="FO1262" s="432"/>
      <c r="FP1262" s="432"/>
      <c r="FQ1262" s="432"/>
      <c r="FR1262" s="432"/>
      <c r="FS1262" s="432"/>
      <c r="FT1262" s="432"/>
      <c r="FU1262" s="432"/>
      <c r="FV1262" s="432"/>
      <c r="FW1262" s="432"/>
      <c r="FX1262" s="432"/>
      <c r="FY1262" s="432"/>
      <c r="FZ1262" s="432"/>
      <c r="GA1262" s="432"/>
      <c r="GB1262" s="432"/>
      <c r="GC1262" s="432"/>
      <c r="GD1262" s="432"/>
      <c r="GE1262" s="432"/>
      <c r="GF1262" s="432"/>
      <c r="GG1262" s="432"/>
      <c r="GH1262" s="432"/>
      <c r="GI1262" s="432"/>
      <c r="GJ1262" s="432"/>
      <c r="GK1262" s="432"/>
      <c r="GL1262" s="432"/>
      <c r="GM1262" s="432"/>
      <c r="GN1262" s="432"/>
      <c r="GO1262" s="432"/>
      <c r="GP1262" s="432"/>
      <c r="GQ1262" s="432"/>
      <c r="GR1262" s="432"/>
      <c r="GS1262" s="432"/>
      <c r="GT1262" s="432"/>
      <c r="GU1262" s="432"/>
      <c r="GV1262" s="432"/>
      <c r="GW1262" s="432"/>
      <c r="GX1262" s="432"/>
    </row>
    <row r="1263" spans="12:206" s="4" customFormat="1">
      <c r="L1263" s="37"/>
      <c r="Q1263" s="432"/>
      <c r="R1263" s="432"/>
      <c r="S1263" s="432"/>
      <c r="T1263" s="432"/>
      <c r="U1263" s="432"/>
      <c r="V1263" s="432"/>
      <c r="W1263" s="432"/>
      <c r="X1263" s="432"/>
      <c r="Y1263" s="432"/>
      <c r="Z1263" s="432"/>
      <c r="AA1263" s="432"/>
      <c r="AB1263" s="432"/>
      <c r="AC1263" s="432"/>
      <c r="AD1263" s="432"/>
      <c r="AE1263" s="432"/>
      <c r="AF1263" s="432"/>
      <c r="AG1263" s="432"/>
      <c r="AH1263" s="432"/>
      <c r="AI1263" s="432"/>
      <c r="AJ1263" s="432"/>
      <c r="AK1263" s="432"/>
      <c r="AL1263" s="432"/>
      <c r="AM1263" s="432"/>
      <c r="AN1263" s="432"/>
      <c r="AO1263" s="432"/>
      <c r="AP1263" s="432"/>
      <c r="AQ1263" s="432"/>
      <c r="AR1263" s="432"/>
      <c r="AS1263" s="432"/>
      <c r="AT1263" s="432"/>
      <c r="AU1263" s="432"/>
      <c r="AV1263" s="432"/>
      <c r="AW1263" s="432"/>
      <c r="AX1263" s="432"/>
      <c r="AY1263" s="432"/>
      <c r="AZ1263" s="432"/>
      <c r="BA1263" s="432"/>
      <c r="BB1263" s="432"/>
      <c r="BC1263" s="432"/>
      <c r="BD1263" s="432"/>
      <c r="BE1263" s="432"/>
      <c r="BF1263" s="432"/>
      <c r="BG1263" s="432"/>
      <c r="BH1263" s="432"/>
      <c r="BI1263" s="432"/>
      <c r="BJ1263" s="432"/>
      <c r="BK1263" s="432"/>
      <c r="BL1263" s="432"/>
      <c r="BM1263" s="432"/>
      <c r="BN1263" s="432"/>
      <c r="BO1263" s="432"/>
      <c r="BP1263" s="432"/>
      <c r="BQ1263" s="432"/>
      <c r="BR1263" s="432"/>
      <c r="BS1263" s="432"/>
      <c r="BT1263" s="432"/>
      <c r="BU1263" s="432"/>
      <c r="BV1263" s="432"/>
      <c r="BW1263" s="432"/>
      <c r="BX1263" s="432"/>
      <c r="BY1263" s="432"/>
      <c r="BZ1263" s="432"/>
      <c r="CA1263" s="432"/>
      <c r="CB1263" s="432"/>
      <c r="CC1263" s="432"/>
      <c r="CD1263" s="432"/>
      <c r="CE1263" s="432"/>
      <c r="CF1263" s="432"/>
      <c r="CG1263" s="432"/>
      <c r="CH1263" s="432"/>
      <c r="CI1263" s="432"/>
      <c r="CJ1263" s="432"/>
      <c r="CK1263" s="432"/>
      <c r="CL1263" s="432"/>
      <c r="CM1263" s="432"/>
      <c r="CN1263" s="432"/>
      <c r="CO1263" s="432"/>
      <c r="CP1263" s="432"/>
      <c r="CQ1263" s="432"/>
      <c r="CR1263" s="432"/>
      <c r="CS1263" s="432"/>
      <c r="CT1263" s="432"/>
      <c r="CU1263" s="432"/>
      <c r="CV1263" s="432"/>
      <c r="CW1263" s="432"/>
      <c r="CX1263" s="432"/>
      <c r="CY1263" s="432"/>
      <c r="CZ1263" s="432"/>
      <c r="DA1263" s="432"/>
      <c r="DB1263" s="432"/>
      <c r="DC1263" s="432"/>
      <c r="DD1263" s="432"/>
      <c r="DE1263" s="432"/>
      <c r="DF1263" s="432"/>
      <c r="DG1263" s="432"/>
      <c r="DH1263" s="432"/>
      <c r="DI1263" s="432"/>
      <c r="DJ1263" s="432"/>
      <c r="DK1263" s="432"/>
      <c r="DL1263" s="432"/>
      <c r="DM1263" s="432"/>
      <c r="DN1263" s="432"/>
      <c r="DO1263" s="432"/>
      <c r="DP1263" s="432"/>
      <c r="DQ1263" s="432"/>
      <c r="DR1263" s="432"/>
      <c r="DS1263" s="432"/>
      <c r="DT1263" s="432"/>
      <c r="DU1263" s="432"/>
      <c r="DV1263" s="432"/>
      <c r="DW1263" s="432"/>
      <c r="DX1263" s="432"/>
      <c r="DY1263" s="432"/>
      <c r="DZ1263" s="432"/>
      <c r="EA1263" s="432"/>
      <c r="EB1263" s="432"/>
      <c r="EC1263" s="432"/>
      <c r="ED1263" s="432"/>
      <c r="EE1263" s="432"/>
      <c r="EF1263" s="432"/>
      <c r="EG1263" s="432"/>
      <c r="EH1263" s="432"/>
      <c r="EI1263" s="432"/>
      <c r="EJ1263" s="432"/>
      <c r="EK1263" s="432"/>
      <c r="EL1263" s="432"/>
      <c r="EM1263" s="432"/>
      <c r="EN1263" s="432"/>
      <c r="EO1263" s="432"/>
      <c r="EP1263" s="432"/>
      <c r="EQ1263" s="432"/>
      <c r="ER1263" s="432"/>
      <c r="ES1263" s="432"/>
      <c r="ET1263" s="432"/>
      <c r="EU1263" s="432"/>
      <c r="EV1263" s="432"/>
      <c r="EW1263" s="432"/>
      <c r="EX1263" s="432"/>
      <c r="EY1263" s="432"/>
      <c r="EZ1263" s="432"/>
      <c r="FA1263" s="432"/>
      <c r="FB1263" s="432"/>
      <c r="FC1263" s="432"/>
      <c r="FD1263" s="432"/>
      <c r="FE1263" s="432"/>
      <c r="FF1263" s="432"/>
      <c r="FG1263" s="432"/>
      <c r="FH1263" s="432"/>
      <c r="FI1263" s="432"/>
      <c r="FJ1263" s="432"/>
      <c r="FK1263" s="432"/>
      <c r="FL1263" s="432"/>
      <c r="FM1263" s="432"/>
      <c r="FN1263" s="432"/>
      <c r="FO1263" s="432"/>
      <c r="FP1263" s="432"/>
      <c r="FQ1263" s="432"/>
      <c r="FR1263" s="432"/>
      <c r="FS1263" s="432"/>
      <c r="FT1263" s="432"/>
      <c r="FU1263" s="432"/>
      <c r="FV1263" s="432"/>
      <c r="FW1263" s="432"/>
      <c r="FX1263" s="432"/>
      <c r="FY1263" s="432"/>
      <c r="FZ1263" s="432"/>
      <c r="GA1263" s="432"/>
      <c r="GB1263" s="432"/>
      <c r="GC1263" s="432"/>
      <c r="GD1263" s="432"/>
      <c r="GE1263" s="432"/>
      <c r="GF1263" s="432"/>
      <c r="GG1263" s="432"/>
      <c r="GH1263" s="432"/>
      <c r="GI1263" s="432"/>
      <c r="GJ1263" s="432"/>
      <c r="GK1263" s="432"/>
      <c r="GL1263" s="432"/>
      <c r="GM1263" s="432"/>
      <c r="GN1263" s="432"/>
      <c r="GO1263" s="432"/>
      <c r="GP1263" s="432"/>
      <c r="GQ1263" s="432"/>
      <c r="GR1263" s="432"/>
      <c r="GS1263" s="432"/>
      <c r="GT1263" s="432"/>
      <c r="GU1263" s="432"/>
      <c r="GV1263" s="432"/>
      <c r="GW1263" s="432"/>
      <c r="GX1263" s="432"/>
    </row>
    <row r="1264" spans="12:206" s="4" customFormat="1">
      <c r="L1264" s="37"/>
      <c r="Q1264" s="432"/>
      <c r="R1264" s="432"/>
      <c r="S1264" s="432"/>
      <c r="T1264" s="432"/>
      <c r="U1264" s="432"/>
      <c r="V1264" s="432"/>
      <c r="W1264" s="432"/>
      <c r="X1264" s="432"/>
      <c r="Y1264" s="432"/>
      <c r="Z1264" s="432"/>
      <c r="AA1264" s="432"/>
      <c r="AB1264" s="432"/>
      <c r="AC1264" s="432"/>
      <c r="AD1264" s="432"/>
      <c r="AE1264" s="432"/>
      <c r="AF1264" s="432"/>
      <c r="AG1264" s="432"/>
      <c r="AH1264" s="432"/>
      <c r="AI1264" s="432"/>
      <c r="AJ1264" s="432"/>
      <c r="AK1264" s="432"/>
      <c r="AL1264" s="432"/>
      <c r="AM1264" s="432"/>
      <c r="AN1264" s="432"/>
      <c r="AO1264" s="432"/>
      <c r="AP1264" s="432"/>
      <c r="AQ1264" s="432"/>
      <c r="AR1264" s="432"/>
      <c r="AS1264" s="432"/>
      <c r="AT1264" s="432"/>
      <c r="AU1264" s="432"/>
      <c r="AV1264" s="432"/>
      <c r="AW1264" s="432"/>
      <c r="AX1264" s="432"/>
      <c r="AY1264" s="432"/>
      <c r="AZ1264" s="432"/>
      <c r="BA1264" s="432"/>
      <c r="BB1264" s="432"/>
      <c r="BC1264" s="432"/>
      <c r="BD1264" s="432"/>
      <c r="BE1264" s="432"/>
      <c r="BF1264" s="432"/>
      <c r="BG1264" s="432"/>
      <c r="BH1264" s="432"/>
      <c r="BI1264" s="432"/>
      <c r="BJ1264" s="432"/>
      <c r="BK1264" s="432"/>
      <c r="BL1264" s="432"/>
      <c r="BM1264" s="432"/>
      <c r="BN1264" s="432"/>
      <c r="BO1264" s="432"/>
      <c r="BP1264" s="432"/>
      <c r="BQ1264" s="432"/>
      <c r="BR1264" s="432"/>
      <c r="BS1264" s="432"/>
      <c r="BT1264" s="432"/>
      <c r="BU1264" s="432"/>
      <c r="BV1264" s="432"/>
      <c r="BW1264" s="432"/>
      <c r="BX1264" s="432"/>
      <c r="BY1264" s="432"/>
      <c r="BZ1264" s="432"/>
      <c r="CA1264" s="432"/>
      <c r="CB1264" s="432"/>
      <c r="CC1264" s="432"/>
      <c r="CD1264" s="432"/>
      <c r="CE1264" s="432"/>
      <c r="CF1264" s="432"/>
      <c r="CG1264" s="432"/>
      <c r="CH1264" s="432"/>
      <c r="CI1264" s="432"/>
      <c r="CJ1264" s="432"/>
      <c r="CK1264" s="432"/>
      <c r="CL1264" s="432"/>
      <c r="CM1264" s="432"/>
      <c r="CN1264" s="432"/>
      <c r="CO1264" s="432"/>
      <c r="CP1264" s="432"/>
      <c r="CQ1264" s="432"/>
      <c r="CR1264" s="432"/>
      <c r="CS1264" s="432"/>
      <c r="CT1264" s="432"/>
      <c r="CU1264" s="432"/>
      <c r="CV1264" s="432"/>
      <c r="CW1264" s="432"/>
      <c r="CX1264" s="432"/>
      <c r="CY1264" s="432"/>
      <c r="CZ1264" s="432"/>
      <c r="DA1264" s="432"/>
      <c r="DB1264" s="432"/>
      <c r="DC1264" s="432"/>
      <c r="DD1264" s="432"/>
      <c r="DE1264" s="432"/>
      <c r="DF1264" s="432"/>
      <c r="DG1264" s="432"/>
      <c r="DH1264" s="432"/>
      <c r="DI1264" s="432"/>
      <c r="DJ1264" s="432"/>
      <c r="DK1264" s="432"/>
      <c r="DL1264" s="432"/>
      <c r="DM1264" s="432"/>
      <c r="DN1264" s="432"/>
      <c r="DO1264" s="432"/>
      <c r="DP1264" s="432"/>
      <c r="DQ1264" s="432"/>
      <c r="DR1264" s="432"/>
      <c r="DS1264" s="432"/>
      <c r="DT1264" s="432"/>
      <c r="DU1264" s="432"/>
      <c r="DV1264" s="432"/>
      <c r="DW1264" s="432"/>
      <c r="DX1264" s="432"/>
      <c r="DY1264" s="432"/>
      <c r="DZ1264" s="432"/>
      <c r="EA1264" s="432"/>
      <c r="EB1264" s="432"/>
      <c r="EC1264" s="432"/>
      <c r="ED1264" s="432"/>
      <c r="EE1264" s="432"/>
      <c r="EF1264" s="432"/>
      <c r="EG1264" s="432"/>
      <c r="EH1264" s="432"/>
      <c r="EI1264" s="432"/>
      <c r="EJ1264" s="432"/>
      <c r="EK1264" s="432"/>
      <c r="EL1264" s="432"/>
      <c r="EM1264" s="432"/>
      <c r="EN1264" s="432"/>
      <c r="EO1264" s="432"/>
      <c r="EP1264" s="432"/>
      <c r="EQ1264" s="432"/>
      <c r="ER1264" s="432"/>
      <c r="ES1264" s="432"/>
      <c r="ET1264" s="432"/>
      <c r="EU1264" s="432"/>
      <c r="EV1264" s="432"/>
      <c r="EW1264" s="432"/>
      <c r="EX1264" s="432"/>
      <c r="EY1264" s="432"/>
      <c r="EZ1264" s="432"/>
      <c r="FA1264" s="432"/>
      <c r="FB1264" s="432"/>
      <c r="FC1264" s="432"/>
      <c r="FD1264" s="432"/>
      <c r="FE1264" s="432"/>
      <c r="FF1264" s="432"/>
      <c r="FG1264" s="432"/>
      <c r="FH1264" s="432"/>
      <c r="FI1264" s="432"/>
      <c r="FJ1264" s="432"/>
      <c r="FK1264" s="432"/>
      <c r="FL1264" s="432"/>
      <c r="FM1264" s="432"/>
      <c r="FN1264" s="432"/>
      <c r="FO1264" s="432"/>
      <c r="FP1264" s="432"/>
      <c r="FQ1264" s="432"/>
      <c r="FR1264" s="432"/>
      <c r="FS1264" s="432"/>
      <c r="FT1264" s="432"/>
      <c r="FU1264" s="432"/>
      <c r="FV1264" s="432"/>
      <c r="FW1264" s="432"/>
      <c r="FX1264" s="432"/>
      <c r="FY1264" s="432"/>
      <c r="FZ1264" s="432"/>
      <c r="GA1264" s="432"/>
      <c r="GB1264" s="432"/>
      <c r="GC1264" s="432"/>
      <c r="GD1264" s="432"/>
      <c r="GE1264" s="432"/>
      <c r="GF1264" s="432"/>
      <c r="GG1264" s="432"/>
      <c r="GH1264" s="432"/>
      <c r="GI1264" s="432"/>
      <c r="GJ1264" s="432"/>
      <c r="GK1264" s="432"/>
      <c r="GL1264" s="432"/>
      <c r="GM1264" s="432"/>
      <c r="GN1264" s="432"/>
      <c r="GO1264" s="432"/>
      <c r="GP1264" s="432"/>
      <c r="GQ1264" s="432"/>
      <c r="GR1264" s="432"/>
      <c r="GS1264" s="432"/>
      <c r="GT1264" s="432"/>
      <c r="GU1264" s="432"/>
      <c r="GV1264" s="432"/>
      <c r="GW1264" s="432"/>
      <c r="GX1264" s="432"/>
    </row>
    <row r="1265" spans="12:206" s="4" customFormat="1">
      <c r="L1265" s="37"/>
      <c r="Q1265" s="432"/>
      <c r="R1265" s="432"/>
      <c r="S1265" s="432"/>
      <c r="T1265" s="432"/>
      <c r="U1265" s="432"/>
      <c r="V1265" s="432"/>
      <c r="W1265" s="432"/>
      <c r="X1265" s="432"/>
      <c r="Y1265" s="432"/>
      <c r="Z1265" s="432"/>
      <c r="AA1265" s="432"/>
      <c r="AB1265" s="432"/>
      <c r="AC1265" s="432"/>
      <c r="AD1265" s="432"/>
      <c r="AE1265" s="432"/>
      <c r="AF1265" s="432"/>
      <c r="AG1265" s="432"/>
      <c r="AH1265" s="432"/>
      <c r="AI1265" s="432"/>
      <c r="AJ1265" s="432"/>
      <c r="AK1265" s="432"/>
      <c r="AL1265" s="432"/>
      <c r="AM1265" s="432"/>
      <c r="AN1265" s="432"/>
      <c r="AO1265" s="432"/>
      <c r="AP1265" s="432"/>
      <c r="AQ1265" s="432"/>
      <c r="AR1265" s="432"/>
      <c r="AS1265" s="432"/>
      <c r="AT1265" s="432"/>
      <c r="AU1265" s="432"/>
      <c r="AV1265" s="432"/>
      <c r="AW1265" s="432"/>
      <c r="AX1265" s="432"/>
      <c r="AY1265" s="432"/>
      <c r="AZ1265" s="432"/>
      <c r="BA1265" s="432"/>
      <c r="BB1265" s="432"/>
      <c r="BC1265" s="432"/>
      <c r="BD1265" s="432"/>
      <c r="BE1265" s="432"/>
      <c r="BF1265" s="432"/>
      <c r="BG1265" s="432"/>
      <c r="BH1265" s="432"/>
      <c r="BI1265" s="432"/>
      <c r="BJ1265" s="432"/>
      <c r="BK1265" s="432"/>
      <c r="BL1265" s="432"/>
      <c r="BM1265" s="432"/>
      <c r="BN1265" s="432"/>
      <c r="BO1265" s="432"/>
      <c r="BP1265" s="432"/>
      <c r="BQ1265" s="432"/>
      <c r="BR1265" s="432"/>
      <c r="BS1265" s="432"/>
      <c r="BT1265" s="432"/>
      <c r="BU1265" s="432"/>
      <c r="BV1265" s="432"/>
      <c r="BW1265" s="432"/>
      <c r="BX1265" s="432"/>
      <c r="BY1265" s="432"/>
      <c r="BZ1265" s="432"/>
      <c r="CA1265" s="432"/>
      <c r="CB1265" s="432"/>
      <c r="CC1265" s="432"/>
      <c r="CD1265" s="432"/>
      <c r="CE1265" s="432"/>
      <c r="CF1265" s="432"/>
      <c r="CG1265" s="432"/>
      <c r="CH1265" s="432"/>
      <c r="CI1265" s="432"/>
      <c r="CJ1265" s="432"/>
      <c r="CK1265" s="432"/>
      <c r="CL1265" s="432"/>
      <c r="CM1265" s="432"/>
      <c r="CN1265" s="432"/>
      <c r="CO1265" s="432"/>
      <c r="CP1265" s="432"/>
      <c r="CQ1265" s="432"/>
      <c r="CR1265" s="432"/>
      <c r="CS1265" s="432"/>
      <c r="CT1265" s="432"/>
      <c r="CU1265" s="432"/>
      <c r="CV1265" s="432"/>
      <c r="CW1265" s="432"/>
      <c r="CX1265" s="432"/>
      <c r="CY1265" s="432"/>
      <c r="CZ1265" s="432"/>
      <c r="DA1265" s="432"/>
      <c r="DB1265" s="432"/>
      <c r="DC1265" s="432"/>
      <c r="DD1265" s="432"/>
      <c r="DE1265" s="432"/>
      <c r="DF1265" s="432"/>
      <c r="DG1265" s="432"/>
      <c r="DH1265" s="432"/>
      <c r="DI1265" s="432"/>
      <c r="DJ1265" s="432"/>
      <c r="DK1265" s="432"/>
      <c r="DL1265" s="432"/>
      <c r="DM1265" s="432"/>
      <c r="DN1265" s="432"/>
      <c r="DO1265" s="432"/>
      <c r="DP1265" s="432"/>
      <c r="DQ1265" s="432"/>
      <c r="DR1265" s="432"/>
      <c r="DS1265" s="432"/>
      <c r="DT1265" s="432"/>
      <c r="DU1265" s="432"/>
      <c r="DV1265" s="432"/>
      <c r="DW1265" s="432"/>
      <c r="DX1265" s="432"/>
      <c r="DY1265" s="432"/>
      <c r="DZ1265" s="432"/>
      <c r="EA1265" s="432"/>
      <c r="EB1265" s="432"/>
      <c r="EC1265" s="432"/>
      <c r="ED1265" s="432"/>
      <c r="EE1265" s="432"/>
      <c r="EF1265" s="432"/>
      <c r="EG1265" s="432"/>
      <c r="EH1265" s="432"/>
      <c r="EI1265" s="432"/>
      <c r="EJ1265" s="432"/>
      <c r="EK1265" s="432"/>
      <c r="EL1265" s="432"/>
      <c r="EM1265" s="432"/>
      <c r="EN1265" s="432"/>
      <c r="EO1265" s="432"/>
      <c r="EP1265" s="432"/>
      <c r="EQ1265" s="432"/>
      <c r="ER1265" s="432"/>
      <c r="ES1265" s="432"/>
      <c r="ET1265" s="432"/>
      <c r="EU1265" s="432"/>
      <c r="EV1265" s="432"/>
      <c r="EW1265" s="432"/>
      <c r="EX1265" s="432"/>
      <c r="EY1265" s="432"/>
      <c r="EZ1265" s="432"/>
      <c r="FA1265" s="432"/>
      <c r="FB1265" s="432"/>
      <c r="FC1265" s="432"/>
      <c r="FD1265" s="432"/>
      <c r="FE1265" s="432"/>
      <c r="FF1265" s="432"/>
      <c r="FG1265" s="432"/>
      <c r="FH1265" s="432"/>
      <c r="FI1265" s="432"/>
      <c r="FJ1265" s="432"/>
      <c r="FK1265" s="432"/>
      <c r="FL1265" s="432"/>
      <c r="FM1265" s="432"/>
      <c r="FN1265" s="432"/>
      <c r="FO1265" s="432"/>
      <c r="FP1265" s="432"/>
      <c r="FQ1265" s="432"/>
      <c r="FR1265" s="432"/>
      <c r="FS1265" s="432"/>
      <c r="FT1265" s="432"/>
      <c r="FU1265" s="432"/>
      <c r="FV1265" s="432"/>
      <c r="FW1265" s="432"/>
      <c r="FX1265" s="432"/>
      <c r="FY1265" s="432"/>
      <c r="FZ1265" s="432"/>
      <c r="GA1265" s="432"/>
      <c r="GB1265" s="432"/>
      <c r="GC1265" s="432"/>
      <c r="GD1265" s="432"/>
      <c r="GE1265" s="432"/>
      <c r="GF1265" s="432"/>
      <c r="GG1265" s="432"/>
      <c r="GH1265" s="432"/>
      <c r="GI1265" s="432"/>
      <c r="GJ1265" s="432"/>
      <c r="GK1265" s="432"/>
      <c r="GL1265" s="432"/>
      <c r="GM1265" s="432"/>
      <c r="GN1265" s="432"/>
      <c r="GO1265" s="432"/>
      <c r="GP1265" s="432"/>
      <c r="GQ1265" s="432"/>
      <c r="GR1265" s="432"/>
      <c r="GS1265" s="432"/>
      <c r="GT1265" s="432"/>
      <c r="GU1265" s="432"/>
      <c r="GV1265" s="432"/>
      <c r="GW1265" s="432"/>
      <c r="GX1265" s="432"/>
    </row>
    <row r="1267" spans="12:206" s="4" customFormat="1">
      <c r="L1267" s="37"/>
      <c r="Q1267" s="432"/>
      <c r="R1267" s="432"/>
      <c r="S1267" s="432"/>
      <c r="T1267" s="432"/>
      <c r="U1267" s="432"/>
      <c r="V1267" s="432"/>
      <c r="W1267" s="432"/>
      <c r="X1267" s="432"/>
      <c r="Y1267" s="432"/>
      <c r="Z1267" s="432"/>
      <c r="AA1267" s="432"/>
      <c r="AB1267" s="432"/>
      <c r="AC1267" s="432"/>
      <c r="AD1267" s="432"/>
      <c r="AE1267" s="432"/>
      <c r="AF1267" s="432"/>
      <c r="AG1267" s="432"/>
      <c r="AH1267" s="432"/>
      <c r="AI1267" s="432"/>
      <c r="AJ1267" s="432"/>
      <c r="AK1267" s="432"/>
      <c r="AL1267" s="432"/>
      <c r="AM1267" s="432"/>
      <c r="AN1267" s="432"/>
      <c r="AO1267" s="432"/>
      <c r="AP1267" s="432"/>
      <c r="AQ1267" s="432"/>
      <c r="AR1267" s="432"/>
      <c r="AS1267" s="432"/>
      <c r="AT1267" s="432"/>
      <c r="AU1267" s="432"/>
      <c r="AV1267" s="432"/>
      <c r="AW1267" s="432"/>
      <c r="AX1267" s="432"/>
      <c r="AY1267" s="432"/>
      <c r="AZ1267" s="432"/>
      <c r="BA1267" s="432"/>
      <c r="BB1267" s="432"/>
      <c r="BC1267" s="432"/>
      <c r="BD1267" s="432"/>
      <c r="BE1267" s="432"/>
      <c r="BF1267" s="432"/>
      <c r="BG1267" s="432"/>
      <c r="BH1267" s="432"/>
      <c r="BI1267" s="432"/>
      <c r="BJ1267" s="432"/>
      <c r="BK1267" s="432"/>
      <c r="BL1267" s="432"/>
      <c r="BM1267" s="432"/>
      <c r="BN1267" s="432"/>
      <c r="BO1267" s="432"/>
      <c r="BP1267" s="432"/>
      <c r="BQ1267" s="432"/>
      <c r="BR1267" s="432"/>
      <c r="BS1267" s="432"/>
      <c r="BT1267" s="432"/>
      <c r="BU1267" s="432"/>
      <c r="BV1267" s="432"/>
      <c r="BW1267" s="432"/>
      <c r="BX1267" s="432"/>
      <c r="BY1267" s="432"/>
      <c r="BZ1267" s="432"/>
      <c r="CA1267" s="432"/>
      <c r="CB1267" s="432"/>
      <c r="CC1267" s="432"/>
      <c r="CD1267" s="432"/>
      <c r="CE1267" s="432"/>
      <c r="CF1267" s="432"/>
      <c r="CG1267" s="432"/>
      <c r="CH1267" s="432"/>
      <c r="CI1267" s="432"/>
      <c r="CJ1267" s="432"/>
      <c r="CK1267" s="432"/>
      <c r="CL1267" s="432"/>
      <c r="CM1267" s="432"/>
      <c r="CN1267" s="432"/>
      <c r="CO1267" s="432"/>
      <c r="CP1267" s="432"/>
      <c r="CQ1267" s="432"/>
      <c r="CR1267" s="432"/>
      <c r="CS1267" s="432"/>
      <c r="CT1267" s="432"/>
      <c r="CU1267" s="432"/>
      <c r="CV1267" s="432"/>
      <c r="CW1267" s="432"/>
      <c r="CX1267" s="432"/>
      <c r="CY1267" s="432"/>
      <c r="CZ1267" s="432"/>
      <c r="DA1267" s="432"/>
      <c r="DB1267" s="432"/>
      <c r="DC1267" s="432"/>
      <c r="DD1267" s="432"/>
      <c r="DE1267" s="432"/>
      <c r="DF1267" s="432"/>
      <c r="DG1267" s="432"/>
      <c r="DH1267" s="432"/>
      <c r="DI1267" s="432"/>
      <c r="DJ1267" s="432"/>
      <c r="DK1267" s="432"/>
      <c r="DL1267" s="432"/>
      <c r="DM1267" s="432"/>
      <c r="DN1267" s="432"/>
      <c r="DO1267" s="432"/>
      <c r="DP1267" s="432"/>
      <c r="DQ1267" s="432"/>
      <c r="DR1267" s="432"/>
      <c r="DS1267" s="432"/>
      <c r="DT1267" s="432"/>
      <c r="DU1267" s="432"/>
      <c r="DV1267" s="432"/>
      <c r="DW1267" s="432"/>
      <c r="DX1267" s="432"/>
      <c r="DY1267" s="432"/>
      <c r="DZ1267" s="432"/>
      <c r="EA1267" s="432"/>
      <c r="EB1267" s="432"/>
      <c r="EC1267" s="432"/>
      <c r="ED1267" s="432"/>
      <c r="EE1267" s="432"/>
      <c r="EF1267" s="432"/>
      <c r="EG1267" s="432"/>
      <c r="EH1267" s="432"/>
      <c r="EI1267" s="432"/>
      <c r="EJ1267" s="432"/>
      <c r="EK1267" s="432"/>
      <c r="EL1267" s="432"/>
      <c r="EM1267" s="432"/>
      <c r="EN1267" s="432"/>
      <c r="EO1267" s="432"/>
      <c r="EP1267" s="432"/>
      <c r="EQ1267" s="432"/>
      <c r="ER1267" s="432"/>
      <c r="ES1267" s="432"/>
      <c r="ET1267" s="432"/>
      <c r="EU1267" s="432"/>
      <c r="EV1267" s="432"/>
      <c r="EW1267" s="432"/>
      <c r="EX1267" s="432"/>
      <c r="EY1267" s="432"/>
      <c r="EZ1267" s="432"/>
      <c r="FA1267" s="432"/>
      <c r="FB1267" s="432"/>
      <c r="FC1267" s="432"/>
      <c r="FD1267" s="432"/>
      <c r="FE1267" s="432"/>
      <c r="FF1267" s="432"/>
      <c r="FG1267" s="432"/>
      <c r="FH1267" s="432"/>
      <c r="FI1267" s="432"/>
      <c r="FJ1267" s="432"/>
      <c r="FK1267" s="432"/>
      <c r="FL1267" s="432"/>
      <c r="FM1267" s="432"/>
      <c r="FN1267" s="432"/>
      <c r="FO1267" s="432"/>
      <c r="FP1267" s="432"/>
      <c r="FQ1267" s="432"/>
      <c r="FR1267" s="432"/>
      <c r="FS1267" s="432"/>
      <c r="FT1267" s="432"/>
      <c r="FU1267" s="432"/>
      <c r="FV1267" s="432"/>
      <c r="FW1267" s="432"/>
      <c r="FX1267" s="432"/>
      <c r="FY1267" s="432"/>
      <c r="FZ1267" s="432"/>
      <c r="GA1267" s="432"/>
      <c r="GB1267" s="432"/>
      <c r="GC1267" s="432"/>
      <c r="GD1267" s="432"/>
      <c r="GE1267" s="432"/>
      <c r="GF1267" s="432"/>
      <c r="GG1267" s="432"/>
      <c r="GH1267" s="432"/>
      <c r="GI1267" s="432"/>
      <c r="GJ1267" s="432"/>
      <c r="GK1267" s="432"/>
      <c r="GL1267" s="432"/>
      <c r="GM1267" s="432"/>
      <c r="GN1267" s="432"/>
      <c r="GO1267" s="432"/>
      <c r="GP1267" s="432"/>
      <c r="GQ1267" s="432"/>
      <c r="GR1267" s="432"/>
      <c r="GS1267" s="432"/>
      <c r="GT1267" s="432"/>
      <c r="GU1267" s="432"/>
      <c r="GV1267" s="432"/>
      <c r="GW1267" s="432"/>
      <c r="GX1267" s="432"/>
    </row>
    <row r="1269" spans="12:206" s="4" customFormat="1">
      <c r="L1269" s="37"/>
      <c r="Q1269" s="432"/>
      <c r="R1269" s="432"/>
      <c r="S1269" s="432"/>
      <c r="T1269" s="432"/>
      <c r="U1269" s="432"/>
      <c r="V1269" s="432"/>
      <c r="W1269" s="432"/>
      <c r="X1269" s="432"/>
      <c r="Y1269" s="432"/>
      <c r="Z1269" s="432"/>
      <c r="AA1269" s="432"/>
      <c r="AB1269" s="432"/>
      <c r="AC1269" s="432"/>
      <c r="AD1269" s="432"/>
      <c r="AE1269" s="432"/>
      <c r="AF1269" s="432"/>
      <c r="AG1269" s="432"/>
      <c r="AH1269" s="432"/>
      <c r="AI1269" s="432"/>
      <c r="AJ1269" s="432"/>
      <c r="AK1269" s="432"/>
      <c r="AL1269" s="432"/>
      <c r="AM1269" s="432"/>
      <c r="AN1269" s="432"/>
      <c r="AO1269" s="432"/>
      <c r="AP1269" s="432"/>
      <c r="AQ1269" s="432"/>
      <c r="AR1269" s="432"/>
      <c r="AS1269" s="432"/>
      <c r="AT1269" s="432"/>
      <c r="AU1269" s="432"/>
      <c r="AV1269" s="432"/>
      <c r="AW1269" s="432"/>
      <c r="AX1269" s="432"/>
      <c r="AY1269" s="432"/>
      <c r="AZ1269" s="432"/>
      <c r="BA1269" s="432"/>
      <c r="BB1269" s="432"/>
      <c r="BC1269" s="432"/>
      <c r="BD1269" s="432"/>
      <c r="BE1269" s="432"/>
      <c r="BF1269" s="432"/>
      <c r="BG1269" s="432"/>
      <c r="BH1269" s="432"/>
      <c r="BI1269" s="432"/>
      <c r="BJ1269" s="432"/>
      <c r="BK1269" s="432"/>
      <c r="BL1269" s="432"/>
      <c r="BM1269" s="432"/>
      <c r="BN1269" s="432"/>
      <c r="BO1269" s="432"/>
      <c r="BP1269" s="432"/>
      <c r="BQ1269" s="432"/>
      <c r="BR1269" s="432"/>
      <c r="BS1269" s="432"/>
      <c r="BT1269" s="432"/>
      <c r="BU1269" s="432"/>
      <c r="BV1269" s="432"/>
      <c r="BW1269" s="432"/>
      <c r="BX1269" s="432"/>
      <c r="BY1269" s="432"/>
      <c r="BZ1269" s="432"/>
      <c r="CA1269" s="432"/>
      <c r="CB1269" s="432"/>
      <c r="CC1269" s="432"/>
      <c r="CD1269" s="432"/>
      <c r="CE1269" s="432"/>
      <c r="CF1269" s="432"/>
      <c r="CG1269" s="432"/>
      <c r="CH1269" s="432"/>
      <c r="CI1269" s="432"/>
      <c r="CJ1269" s="432"/>
      <c r="CK1269" s="432"/>
      <c r="CL1269" s="432"/>
      <c r="CM1269" s="432"/>
      <c r="CN1269" s="432"/>
      <c r="CO1269" s="432"/>
      <c r="CP1269" s="432"/>
      <c r="CQ1269" s="432"/>
      <c r="CR1269" s="432"/>
      <c r="CS1269" s="432"/>
      <c r="CT1269" s="432"/>
      <c r="CU1269" s="432"/>
      <c r="CV1269" s="432"/>
      <c r="CW1269" s="432"/>
      <c r="CX1269" s="432"/>
      <c r="CY1269" s="432"/>
      <c r="CZ1269" s="432"/>
      <c r="DA1269" s="432"/>
      <c r="DB1269" s="432"/>
      <c r="DC1269" s="432"/>
      <c r="DD1269" s="432"/>
      <c r="DE1269" s="432"/>
      <c r="DF1269" s="432"/>
      <c r="DG1269" s="432"/>
      <c r="DH1269" s="432"/>
      <c r="DI1269" s="432"/>
      <c r="DJ1269" s="432"/>
      <c r="DK1269" s="432"/>
      <c r="DL1269" s="432"/>
      <c r="DM1269" s="432"/>
      <c r="DN1269" s="432"/>
      <c r="DO1269" s="432"/>
      <c r="DP1269" s="432"/>
      <c r="DQ1269" s="432"/>
      <c r="DR1269" s="432"/>
      <c r="DS1269" s="432"/>
      <c r="DT1269" s="432"/>
      <c r="DU1269" s="432"/>
      <c r="DV1269" s="432"/>
      <c r="DW1269" s="432"/>
      <c r="DX1269" s="432"/>
      <c r="DY1269" s="432"/>
      <c r="DZ1269" s="432"/>
      <c r="EA1269" s="432"/>
      <c r="EB1269" s="432"/>
      <c r="EC1269" s="432"/>
      <c r="ED1269" s="432"/>
      <c r="EE1269" s="432"/>
      <c r="EF1269" s="432"/>
      <c r="EG1269" s="432"/>
      <c r="EH1269" s="432"/>
      <c r="EI1269" s="432"/>
      <c r="EJ1269" s="432"/>
      <c r="EK1269" s="432"/>
      <c r="EL1269" s="432"/>
      <c r="EM1269" s="432"/>
      <c r="EN1269" s="432"/>
      <c r="EO1269" s="432"/>
      <c r="EP1269" s="432"/>
      <c r="EQ1269" s="432"/>
      <c r="ER1269" s="432"/>
      <c r="ES1269" s="432"/>
      <c r="ET1269" s="432"/>
      <c r="EU1269" s="432"/>
      <c r="EV1269" s="432"/>
      <c r="EW1269" s="432"/>
      <c r="EX1269" s="432"/>
      <c r="EY1269" s="432"/>
      <c r="EZ1269" s="432"/>
      <c r="FA1269" s="432"/>
      <c r="FB1269" s="432"/>
      <c r="FC1269" s="432"/>
      <c r="FD1269" s="432"/>
      <c r="FE1269" s="432"/>
      <c r="FF1269" s="432"/>
      <c r="FG1269" s="432"/>
      <c r="FH1269" s="432"/>
      <c r="FI1269" s="432"/>
      <c r="FJ1269" s="432"/>
      <c r="FK1269" s="432"/>
      <c r="FL1269" s="432"/>
      <c r="FM1269" s="432"/>
      <c r="FN1269" s="432"/>
      <c r="FO1269" s="432"/>
      <c r="FP1269" s="432"/>
      <c r="FQ1269" s="432"/>
      <c r="FR1269" s="432"/>
      <c r="FS1269" s="432"/>
      <c r="FT1269" s="432"/>
      <c r="FU1269" s="432"/>
      <c r="FV1269" s="432"/>
      <c r="FW1269" s="432"/>
      <c r="FX1269" s="432"/>
      <c r="FY1269" s="432"/>
      <c r="FZ1269" s="432"/>
      <c r="GA1269" s="432"/>
      <c r="GB1269" s="432"/>
      <c r="GC1269" s="432"/>
      <c r="GD1269" s="432"/>
      <c r="GE1269" s="432"/>
      <c r="GF1269" s="432"/>
      <c r="GG1269" s="432"/>
      <c r="GH1269" s="432"/>
      <c r="GI1269" s="432"/>
      <c r="GJ1269" s="432"/>
      <c r="GK1269" s="432"/>
      <c r="GL1269" s="432"/>
      <c r="GM1269" s="432"/>
      <c r="GN1269" s="432"/>
      <c r="GO1269" s="432"/>
      <c r="GP1269" s="432"/>
      <c r="GQ1269" s="432"/>
      <c r="GR1269" s="432"/>
      <c r="GS1269" s="432"/>
      <c r="GT1269" s="432"/>
      <c r="GU1269" s="432"/>
      <c r="GV1269" s="432"/>
      <c r="GW1269" s="432"/>
      <c r="GX1269" s="432"/>
    </row>
    <row r="1271" spans="12:206" s="4" customFormat="1">
      <c r="L1271" s="37"/>
      <c r="Q1271" s="432"/>
      <c r="R1271" s="432"/>
      <c r="S1271" s="432"/>
      <c r="T1271" s="432"/>
      <c r="U1271" s="432"/>
      <c r="V1271" s="432"/>
      <c r="W1271" s="432"/>
      <c r="X1271" s="432"/>
      <c r="Y1271" s="432"/>
      <c r="Z1271" s="432"/>
      <c r="AA1271" s="432"/>
      <c r="AB1271" s="432"/>
      <c r="AC1271" s="432"/>
      <c r="AD1271" s="432"/>
      <c r="AE1271" s="432"/>
      <c r="AF1271" s="432"/>
      <c r="AG1271" s="432"/>
      <c r="AH1271" s="432"/>
      <c r="AI1271" s="432"/>
      <c r="AJ1271" s="432"/>
      <c r="AK1271" s="432"/>
      <c r="AL1271" s="432"/>
      <c r="AM1271" s="432"/>
      <c r="AN1271" s="432"/>
      <c r="AO1271" s="432"/>
      <c r="AP1271" s="432"/>
      <c r="AQ1271" s="432"/>
      <c r="AR1271" s="432"/>
      <c r="AS1271" s="432"/>
      <c r="AT1271" s="432"/>
      <c r="AU1271" s="432"/>
      <c r="AV1271" s="432"/>
      <c r="AW1271" s="432"/>
      <c r="AX1271" s="432"/>
      <c r="AY1271" s="432"/>
      <c r="AZ1271" s="432"/>
      <c r="BA1271" s="432"/>
      <c r="BB1271" s="432"/>
      <c r="BC1271" s="432"/>
      <c r="BD1271" s="432"/>
      <c r="BE1271" s="432"/>
      <c r="BF1271" s="432"/>
      <c r="BG1271" s="432"/>
      <c r="BH1271" s="432"/>
      <c r="BI1271" s="432"/>
      <c r="BJ1271" s="432"/>
      <c r="BK1271" s="432"/>
      <c r="BL1271" s="432"/>
      <c r="BM1271" s="432"/>
      <c r="BN1271" s="432"/>
      <c r="BO1271" s="432"/>
      <c r="BP1271" s="432"/>
      <c r="BQ1271" s="432"/>
      <c r="BR1271" s="432"/>
      <c r="BS1271" s="432"/>
      <c r="BT1271" s="432"/>
      <c r="BU1271" s="432"/>
      <c r="BV1271" s="432"/>
      <c r="BW1271" s="432"/>
      <c r="BX1271" s="432"/>
      <c r="BY1271" s="432"/>
      <c r="BZ1271" s="432"/>
      <c r="CA1271" s="432"/>
      <c r="CB1271" s="432"/>
      <c r="CC1271" s="432"/>
      <c r="CD1271" s="432"/>
      <c r="CE1271" s="432"/>
      <c r="CF1271" s="432"/>
      <c r="CG1271" s="432"/>
      <c r="CH1271" s="432"/>
      <c r="CI1271" s="432"/>
      <c r="CJ1271" s="432"/>
      <c r="CK1271" s="432"/>
      <c r="CL1271" s="432"/>
      <c r="CM1271" s="432"/>
      <c r="CN1271" s="432"/>
      <c r="CO1271" s="432"/>
      <c r="CP1271" s="432"/>
      <c r="CQ1271" s="432"/>
      <c r="CR1271" s="432"/>
      <c r="CS1271" s="432"/>
      <c r="CT1271" s="432"/>
      <c r="CU1271" s="432"/>
      <c r="CV1271" s="432"/>
      <c r="CW1271" s="432"/>
      <c r="CX1271" s="432"/>
      <c r="CY1271" s="432"/>
      <c r="CZ1271" s="432"/>
      <c r="DA1271" s="432"/>
      <c r="DB1271" s="432"/>
      <c r="DC1271" s="432"/>
      <c r="DD1271" s="432"/>
      <c r="DE1271" s="432"/>
      <c r="DF1271" s="432"/>
      <c r="DG1271" s="432"/>
      <c r="DH1271" s="432"/>
      <c r="DI1271" s="432"/>
      <c r="DJ1271" s="432"/>
      <c r="DK1271" s="432"/>
      <c r="DL1271" s="432"/>
      <c r="DM1271" s="432"/>
      <c r="DN1271" s="432"/>
      <c r="DO1271" s="432"/>
      <c r="DP1271" s="432"/>
      <c r="DQ1271" s="432"/>
      <c r="DR1271" s="432"/>
      <c r="DS1271" s="432"/>
      <c r="DT1271" s="432"/>
      <c r="DU1271" s="432"/>
      <c r="DV1271" s="432"/>
      <c r="DW1271" s="432"/>
      <c r="DX1271" s="432"/>
      <c r="DY1271" s="432"/>
      <c r="DZ1271" s="432"/>
      <c r="EA1271" s="432"/>
      <c r="EB1271" s="432"/>
      <c r="EC1271" s="432"/>
      <c r="ED1271" s="432"/>
      <c r="EE1271" s="432"/>
      <c r="EF1271" s="432"/>
      <c r="EG1271" s="432"/>
      <c r="EH1271" s="432"/>
      <c r="EI1271" s="432"/>
      <c r="EJ1271" s="432"/>
      <c r="EK1271" s="432"/>
      <c r="EL1271" s="432"/>
      <c r="EM1271" s="432"/>
      <c r="EN1271" s="432"/>
      <c r="EO1271" s="432"/>
      <c r="EP1271" s="432"/>
      <c r="EQ1271" s="432"/>
      <c r="ER1271" s="432"/>
      <c r="ES1271" s="432"/>
      <c r="ET1271" s="432"/>
      <c r="EU1271" s="432"/>
      <c r="EV1271" s="432"/>
      <c r="EW1271" s="432"/>
      <c r="EX1271" s="432"/>
      <c r="EY1271" s="432"/>
      <c r="EZ1271" s="432"/>
      <c r="FA1271" s="432"/>
      <c r="FB1271" s="432"/>
      <c r="FC1271" s="432"/>
      <c r="FD1271" s="432"/>
      <c r="FE1271" s="432"/>
      <c r="FF1271" s="432"/>
      <c r="FG1271" s="432"/>
      <c r="FH1271" s="432"/>
      <c r="FI1271" s="432"/>
      <c r="FJ1271" s="432"/>
      <c r="FK1271" s="432"/>
      <c r="FL1271" s="432"/>
      <c r="FM1271" s="432"/>
      <c r="FN1271" s="432"/>
      <c r="FO1271" s="432"/>
      <c r="FP1271" s="432"/>
      <c r="FQ1271" s="432"/>
      <c r="FR1271" s="432"/>
      <c r="FS1271" s="432"/>
      <c r="FT1271" s="432"/>
      <c r="FU1271" s="432"/>
      <c r="FV1271" s="432"/>
      <c r="FW1271" s="432"/>
      <c r="FX1271" s="432"/>
      <c r="FY1271" s="432"/>
      <c r="FZ1271" s="432"/>
      <c r="GA1271" s="432"/>
      <c r="GB1271" s="432"/>
      <c r="GC1271" s="432"/>
      <c r="GD1271" s="432"/>
      <c r="GE1271" s="432"/>
      <c r="GF1271" s="432"/>
      <c r="GG1271" s="432"/>
      <c r="GH1271" s="432"/>
      <c r="GI1271" s="432"/>
      <c r="GJ1271" s="432"/>
      <c r="GK1271" s="432"/>
      <c r="GL1271" s="432"/>
      <c r="GM1271" s="432"/>
      <c r="GN1271" s="432"/>
      <c r="GO1271" s="432"/>
      <c r="GP1271" s="432"/>
      <c r="GQ1271" s="432"/>
      <c r="GR1271" s="432"/>
      <c r="GS1271" s="432"/>
      <c r="GT1271" s="432"/>
      <c r="GU1271" s="432"/>
      <c r="GV1271" s="432"/>
      <c r="GW1271" s="432"/>
      <c r="GX1271" s="432"/>
    </row>
    <row r="1273" spans="12:206" s="4" customFormat="1">
      <c r="L1273" s="37"/>
      <c r="Q1273" s="432"/>
      <c r="R1273" s="432"/>
      <c r="S1273" s="432"/>
      <c r="T1273" s="432"/>
      <c r="U1273" s="432"/>
      <c r="V1273" s="432"/>
      <c r="W1273" s="432"/>
      <c r="X1273" s="432"/>
      <c r="Y1273" s="432"/>
      <c r="Z1273" s="432"/>
      <c r="AA1273" s="432"/>
      <c r="AB1273" s="432"/>
      <c r="AC1273" s="432"/>
      <c r="AD1273" s="432"/>
      <c r="AE1273" s="432"/>
      <c r="AF1273" s="432"/>
      <c r="AG1273" s="432"/>
      <c r="AH1273" s="432"/>
      <c r="AI1273" s="432"/>
      <c r="AJ1273" s="432"/>
      <c r="AK1273" s="432"/>
      <c r="AL1273" s="432"/>
      <c r="AM1273" s="432"/>
      <c r="AN1273" s="432"/>
      <c r="AO1273" s="432"/>
      <c r="AP1273" s="432"/>
      <c r="AQ1273" s="432"/>
      <c r="AR1273" s="432"/>
      <c r="AS1273" s="432"/>
      <c r="AT1273" s="432"/>
      <c r="AU1273" s="432"/>
      <c r="AV1273" s="432"/>
      <c r="AW1273" s="432"/>
      <c r="AX1273" s="432"/>
      <c r="AY1273" s="432"/>
      <c r="AZ1273" s="432"/>
      <c r="BA1273" s="432"/>
      <c r="BB1273" s="432"/>
      <c r="BC1273" s="432"/>
      <c r="BD1273" s="432"/>
      <c r="BE1273" s="432"/>
      <c r="BF1273" s="432"/>
      <c r="BG1273" s="432"/>
      <c r="BH1273" s="432"/>
      <c r="BI1273" s="432"/>
      <c r="BJ1273" s="432"/>
      <c r="BK1273" s="432"/>
      <c r="BL1273" s="432"/>
      <c r="BM1273" s="432"/>
      <c r="BN1273" s="432"/>
      <c r="BO1273" s="432"/>
      <c r="BP1273" s="432"/>
      <c r="BQ1273" s="432"/>
      <c r="BR1273" s="432"/>
      <c r="BS1273" s="432"/>
      <c r="BT1273" s="432"/>
      <c r="BU1273" s="432"/>
      <c r="BV1273" s="432"/>
      <c r="BW1273" s="432"/>
      <c r="BX1273" s="432"/>
      <c r="BY1273" s="432"/>
      <c r="BZ1273" s="432"/>
      <c r="CA1273" s="432"/>
      <c r="CB1273" s="432"/>
      <c r="CC1273" s="432"/>
      <c r="CD1273" s="432"/>
      <c r="CE1273" s="432"/>
      <c r="CF1273" s="432"/>
      <c r="CG1273" s="432"/>
      <c r="CH1273" s="432"/>
      <c r="CI1273" s="432"/>
      <c r="CJ1273" s="432"/>
      <c r="CK1273" s="432"/>
      <c r="CL1273" s="432"/>
      <c r="CM1273" s="432"/>
      <c r="CN1273" s="432"/>
      <c r="CO1273" s="432"/>
      <c r="CP1273" s="432"/>
      <c r="CQ1273" s="432"/>
      <c r="CR1273" s="432"/>
      <c r="CS1273" s="432"/>
      <c r="CT1273" s="432"/>
      <c r="CU1273" s="432"/>
      <c r="CV1273" s="432"/>
      <c r="CW1273" s="432"/>
      <c r="CX1273" s="432"/>
      <c r="CY1273" s="432"/>
      <c r="CZ1273" s="432"/>
      <c r="DA1273" s="432"/>
      <c r="DB1273" s="432"/>
      <c r="DC1273" s="432"/>
      <c r="DD1273" s="432"/>
      <c r="DE1273" s="432"/>
      <c r="DF1273" s="432"/>
      <c r="DG1273" s="432"/>
      <c r="DH1273" s="432"/>
      <c r="DI1273" s="432"/>
      <c r="DJ1273" s="432"/>
      <c r="DK1273" s="432"/>
      <c r="DL1273" s="432"/>
      <c r="DM1273" s="432"/>
      <c r="DN1273" s="432"/>
      <c r="DO1273" s="432"/>
      <c r="DP1273" s="432"/>
      <c r="DQ1273" s="432"/>
      <c r="DR1273" s="432"/>
      <c r="DS1273" s="432"/>
      <c r="DT1273" s="432"/>
      <c r="DU1273" s="432"/>
      <c r="DV1273" s="432"/>
      <c r="DW1273" s="432"/>
      <c r="DX1273" s="432"/>
      <c r="DY1273" s="432"/>
      <c r="DZ1273" s="432"/>
      <c r="EA1273" s="432"/>
      <c r="EB1273" s="432"/>
      <c r="EC1273" s="432"/>
      <c r="ED1273" s="432"/>
      <c r="EE1273" s="432"/>
      <c r="EF1273" s="432"/>
      <c r="EG1273" s="432"/>
      <c r="EH1273" s="432"/>
      <c r="EI1273" s="432"/>
      <c r="EJ1273" s="432"/>
      <c r="EK1273" s="432"/>
      <c r="EL1273" s="432"/>
      <c r="EM1273" s="432"/>
      <c r="EN1273" s="432"/>
      <c r="EO1273" s="432"/>
      <c r="EP1273" s="432"/>
      <c r="EQ1273" s="432"/>
      <c r="ER1273" s="432"/>
      <c r="ES1273" s="432"/>
      <c r="ET1273" s="432"/>
      <c r="EU1273" s="432"/>
      <c r="EV1273" s="432"/>
      <c r="EW1273" s="432"/>
      <c r="EX1273" s="432"/>
      <c r="EY1273" s="432"/>
      <c r="EZ1273" s="432"/>
      <c r="FA1273" s="432"/>
      <c r="FB1273" s="432"/>
      <c r="FC1273" s="432"/>
      <c r="FD1273" s="432"/>
      <c r="FE1273" s="432"/>
      <c r="FF1273" s="432"/>
      <c r="FG1273" s="432"/>
      <c r="FH1273" s="432"/>
      <c r="FI1273" s="432"/>
      <c r="FJ1273" s="432"/>
      <c r="FK1273" s="432"/>
      <c r="FL1273" s="432"/>
      <c r="FM1273" s="432"/>
      <c r="FN1273" s="432"/>
      <c r="FO1273" s="432"/>
      <c r="FP1273" s="432"/>
      <c r="FQ1273" s="432"/>
      <c r="FR1273" s="432"/>
      <c r="FS1273" s="432"/>
      <c r="FT1273" s="432"/>
      <c r="FU1273" s="432"/>
      <c r="FV1273" s="432"/>
      <c r="FW1273" s="432"/>
      <c r="FX1273" s="432"/>
      <c r="FY1273" s="432"/>
      <c r="FZ1273" s="432"/>
      <c r="GA1273" s="432"/>
      <c r="GB1273" s="432"/>
      <c r="GC1273" s="432"/>
      <c r="GD1273" s="432"/>
      <c r="GE1273" s="432"/>
      <c r="GF1273" s="432"/>
      <c r="GG1273" s="432"/>
      <c r="GH1273" s="432"/>
      <c r="GI1273" s="432"/>
      <c r="GJ1273" s="432"/>
      <c r="GK1273" s="432"/>
      <c r="GL1273" s="432"/>
      <c r="GM1273" s="432"/>
      <c r="GN1273" s="432"/>
      <c r="GO1273" s="432"/>
      <c r="GP1273" s="432"/>
      <c r="GQ1273" s="432"/>
      <c r="GR1273" s="432"/>
      <c r="GS1273" s="432"/>
      <c r="GT1273" s="432"/>
      <c r="GU1273" s="432"/>
      <c r="GV1273" s="432"/>
      <c r="GW1273" s="432"/>
      <c r="GX1273" s="432"/>
    </row>
    <row r="1274" spans="12:206" s="4" customFormat="1">
      <c r="L1274" s="37"/>
      <c r="Q1274" s="432"/>
      <c r="R1274" s="432"/>
      <c r="S1274" s="432"/>
      <c r="T1274" s="432"/>
      <c r="U1274" s="432"/>
      <c r="V1274" s="432"/>
      <c r="W1274" s="432"/>
      <c r="X1274" s="432"/>
      <c r="Y1274" s="432"/>
      <c r="Z1274" s="432"/>
      <c r="AA1274" s="432"/>
      <c r="AB1274" s="432"/>
      <c r="AC1274" s="432"/>
      <c r="AD1274" s="432"/>
      <c r="AE1274" s="432"/>
      <c r="AF1274" s="432"/>
      <c r="AG1274" s="432"/>
      <c r="AH1274" s="432"/>
      <c r="AI1274" s="432"/>
      <c r="AJ1274" s="432"/>
      <c r="AK1274" s="432"/>
      <c r="AL1274" s="432"/>
      <c r="AM1274" s="432"/>
      <c r="AN1274" s="432"/>
      <c r="AO1274" s="432"/>
      <c r="AP1274" s="432"/>
      <c r="AQ1274" s="432"/>
      <c r="AR1274" s="432"/>
      <c r="AS1274" s="432"/>
      <c r="AT1274" s="432"/>
      <c r="AU1274" s="432"/>
      <c r="AV1274" s="432"/>
      <c r="AW1274" s="432"/>
      <c r="AX1274" s="432"/>
      <c r="AY1274" s="432"/>
      <c r="AZ1274" s="432"/>
      <c r="BA1274" s="432"/>
      <c r="BB1274" s="432"/>
      <c r="BC1274" s="432"/>
      <c r="BD1274" s="432"/>
      <c r="BE1274" s="432"/>
      <c r="BF1274" s="432"/>
      <c r="BG1274" s="432"/>
      <c r="BH1274" s="432"/>
      <c r="BI1274" s="432"/>
      <c r="BJ1274" s="432"/>
      <c r="BK1274" s="432"/>
      <c r="BL1274" s="432"/>
      <c r="BM1274" s="432"/>
      <c r="BN1274" s="432"/>
      <c r="BO1274" s="432"/>
      <c r="BP1274" s="432"/>
      <c r="BQ1274" s="432"/>
      <c r="BR1274" s="432"/>
      <c r="BS1274" s="432"/>
      <c r="BT1274" s="432"/>
      <c r="BU1274" s="432"/>
      <c r="BV1274" s="432"/>
      <c r="BW1274" s="432"/>
      <c r="BX1274" s="432"/>
      <c r="BY1274" s="432"/>
      <c r="BZ1274" s="432"/>
      <c r="CA1274" s="432"/>
      <c r="CB1274" s="432"/>
      <c r="CC1274" s="432"/>
      <c r="CD1274" s="432"/>
      <c r="CE1274" s="432"/>
      <c r="CF1274" s="432"/>
      <c r="CG1274" s="432"/>
      <c r="CH1274" s="432"/>
      <c r="CI1274" s="432"/>
      <c r="CJ1274" s="432"/>
      <c r="CK1274" s="432"/>
      <c r="CL1274" s="432"/>
      <c r="CM1274" s="432"/>
      <c r="CN1274" s="432"/>
      <c r="CO1274" s="432"/>
      <c r="CP1274" s="432"/>
      <c r="CQ1274" s="432"/>
      <c r="CR1274" s="432"/>
      <c r="CS1274" s="432"/>
      <c r="CT1274" s="432"/>
      <c r="CU1274" s="432"/>
      <c r="CV1274" s="432"/>
      <c r="CW1274" s="432"/>
      <c r="CX1274" s="432"/>
      <c r="CY1274" s="432"/>
      <c r="CZ1274" s="432"/>
      <c r="DA1274" s="432"/>
      <c r="DB1274" s="432"/>
      <c r="DC1274" s="432"/>
      <c r="DD1274" s="432"/>
      <c r="DE1274" s="432"/>
      <c r="DF1274" s="432"/>
      <c r="DG1274" s="432"/>
      <c r="DH1274" s="432"/>
      <c r="DI1274" s="432"/>
      <c r="DJ1274" s="432"/>
      <c r="DK1274" s="432"/>
      <c r="DL1274" s="432"/>
      <c r="DM1274" s="432"/>
      <c r="DN1274" s="432"/>
      <c r="DO1274" s="432"/>
      <c r="DP1274" s="432"/>
      <c r="DQ1274" s="432"/>
      <c r="DR1274" s="432"/>
      <c r="DS1274" s="432"/>
      <c r="DT1274" s="432"/>
      <c r="DU1274" s="432"/>
      <c r="DV1274" s="432"/>
      <c r="DW1274" s="432"/>
      <c r="DX1274" s="432"/>
      <c r="DY1274" s="432"/>
      <c r="DZ1274" s="432"/>
      <c r="EA1274" s="432"/>
      <c r="EB1274" s="432"/>
      <c r="EC1274" s="432"/>
      <c r="ED1274" s="432"/>
      <c r="EE1274" s="432"/>
      <c r="EF1274" s="432"/>
      <c r="EG1274" s="432"/>
      <c r="EH1274" s="432"/>
      <c r="EI1274" s="432"/>
      <c r="EJ1274" s="432"/>
      <c r="EK1274" s="432"/>
      <c r="EL1274" s="432"/>
      <c r="EM1274" s="432"/>
      <c r="EN1274" s="432"/>
      <c r="EO1274" s="432"/>
      <c r="EP1274" s="432"/>
      <c r="EQ1274" s="432"/>
      <c r="ER1274" s="432"/>
      <c r="ES1274" s="432"/>
      <c r="ET1274" s="432"/>
      <c r="EU1274" s="432"/>
      <c r="EV1274" s="432"/>
      <c r="EW1274" s="432"/>
      <c r="EX1274" s="432"/>
      <c r="EY1274" s="432"/>
      <c r="EZ1274" s="432"/>
      <c r="FA1274" s="432"/>
      <c r="FB1274" s="432"/>
      <c r="FC1274" s="432"/>
      <c r="FD1274" s="432"/>
      <c r="FE1274" s="432"/>
      <c r="FF1274" s="432"/>
      <c r="FG1274" s="432"/>
      <c r="FH1274" s="432"/>
      <c r="FI1274" s="432"/>
      <c r="FJ1274" s="432"/>
      <c r="FK1274" s="432"/>
      <c r="FL1274" s="432"/>
      <c r="FM1274" s="432"/>
      <c r="FN1274" s="432"/>
      <c r="FO1274" s="432"/>
      <c r="FP1274" s="432"/>
      <c r="FQ1274" s="432"/>
      <c r="FR1274" s="432"/>
      <c r="FS1274" s="432"/>
      <c r="FT1274" s="432"/>
      <c r="FU1274" s="432"/>
      <c r="FV1274" s="432"/>
      <c r="FW1274" s="432"/>
      <c r="FX1274" s="432"/>
      <c r="FY1274" s="432"/>
      <c r="FZ1274" s="432"/>
      <c r="GA1274" s="432"/>
      <c r="GB1274" s="432"/>
      <c r="GC1274" s="432"/>
      <c r="GD1274" s="432"/>
      <c r="GE1274" s="432"/>
      <c r="GF1274" s="432"/>
      <c r="GG1274" s="432"/>
      <c r="GH1274" s="432"/>
      <c r="GI1274" s="432"/>
      <c r="GJ1274" s="432"/>
      <c r="GK1274" s="432"/>
      <c r="GL1274" s="432"/>
      <c r="GM1274" s="432"/>
      <c r="GN1274" s="432"/>
      <c r="GO1274" s="432"/>
      <c r="GP1274" s="432"/>
      <c r="GQ1274" s="432"/>
      <c r="GR1274" s="432"/>
      <c r="GS1274" s="432"/>
      <c r="GT1274" s="432"/>
      <c r="GU1274" s="432"/>
      <c r="GV1274" s="432"/>
      <c r="GW1274" s="432"/>
      <c r="GX1274" s="432"/>
    </row>
    <row r="1275" spans="12:206" s="4" customFormat="1">
      <c r="L1275" s="37"/>
      <c r="Q1275" s="432"/>
      <c r="R1275" s="432"/>
      <c r="S1275" s="432"/>
      <c r="T1275" s="432"/>
      <c r="U1275" s="432"/>
      <c r="V1275" s="432"/>
      <c r="W1275" s="432"/>
      <c r="X1275" s="432"/>
      <c r="Y1275" s="432"/>
      <c r="Z1275" s="432"/>
      <c r="AA1275" s="432"/>
      <c r="AB1275" s="432"/>
      <c r="AC1275" s="432"/>
      <c r="AD1275" s="432"/>
      <c r="AE1275" s="432"/>
      <c r="AF1275" s="432"/>
      <c r="AG1275" s="432"/>
      <c r="AH1275" s="432"/>
      <c r="AI1275" s="432"/>
      <c r="AJ1275" s="432"/>
      <c r="AK1275" s="432"/>
      <c r="AL1275" s="432"/>
      <c r="AM1275" s="432"/>
      <c r="AN1275" s="432"/>
      <c r="AO1275" s="432"/>
      <c r="AP1275" s="432"/>
      <c r="AQ1275" s="432"/>
      <c r="AR1275" s="432"/>
      <c r="AS1275" s="432"/>
      <c r="AT1275" s="432"/>
      <c r="AU1275" s="432"/>
      <c r="AV1275" s="432"/>
      <c r="AW1275" s="432"/>
      <c r="AX1275" s="432"/>
      <c r="AY1275" s="432"/>
      <c r="AZ1275" s="432"/>
      <c r="BA1275" s="432"/>
      <c r="BB1275" s="432"/>
      <c r="BC1275" s="432"/>
      <c r="BD1275" s="432"/>
      <c r="BE1275" s="432"/>
      <c r="BF1275" s="432"/>
      <c r="BG1275" s="432"/>
      <c r="BH1275" s="432"/>
      <c r="BI1275" s="432"/>
      <c r="BJ1275" s="432"/>
      <c r="BK1275" s="432"/>
      <c r="BL1275" s="432"/>
      <c r="BM1275" s="432"/>
      <c r="BN1275" s="432"/>
      <c r="BO1275" s="432"/>
      <c r="BP1275" s="432"/>
      <c r="BQ1275" s="432"/>
      <c r="BR1275" s="432"/>
      <c r="BS1275" s="432"/>
      <c r="BT1275" s="432"/>
      <c r="BU1275" s="432"/>
      <c r="BV1275" s="432"/>
      <c r="BW1275" s="432"/>
      <c r="BX1275" s="432"/>
      <c r="BY1275" s="432"/>
      <c r="BZ1275" s="432"/>
      <c r="CA1275" s="432"/>
      <c r="CB1275" s="432"/>
      <c r="CC1275" s="432"/>
      <c r="CD1275" s="432"/>
      <c r="CE1275" s="432"/>
      <c r="CF1275" s="432"/>
      <c r="CG1275" s="432"/>
      <c r="CH1275" s="432"/>
      <c r="CI1275" s="432"/>
      <c r="CJ1275" s="432"/>
      <c r="CK1275" s="432"/>
      <c r="CL1275" s="432"/>
      <c r="CM1275" s="432"/>
      <c r="CN1275" s="432"/>
      <c r="CO1275" s="432"/>
      <c r="CP1275" s="432"/>
      <c r="CQ1275" s="432"/>
      <c r="CR1275" s="432"/>
      <c r="CS1275" s="432"/>
      <c r="CT1275" s="432"/>
      <c r="CU1275" s="432"/>
      <c r="CV1275" s="432"/>
      <c r="CW1275" s="432"/>
      <c r="CX1275" s="432"/>
      <c r="CY1275" s="432"/>
      <c r="CZ1275" s="432"/>
      <c r="DA1275" s="432"/>
      <c r="DB1275" s="432"/>
      <c r="DC1275" s="432"/>
      <c r="DD1275" s="432"/>
      <c r="DE1275" s="432"/>
      <c r="DF1275" s="432"/>
      <c r="DG1275" s="432"/>
      <c r="DH1275" s="432"/>
      <c r="DI1275" s="432"/>
      <c r="DJ1275" s="432"/>
      <c r="DK1275" s="432"/>
      <c r="DL1275" s="432"/>
      <c r="DM1275" s="432"/>
      <c r="DN1275" s="432"/>
      <c r="DO1275" s="432"/>
      <c r="DP1275" s="432"/>
      <c r="DQ1275" s="432"/>
      <c r="DR1275" s="432"/>
      <c r="DS1275" s="432"/>
      <c r="DT1275" s="432"/>
      <c r="DU1275" s="432"/>
      <c r="DV1275" s="432"/>
      <c r="DW1275" s="432"/>
      <c r="DX1275" s="432"/>
      <c r="DY1275" s="432"/>
      <c r="DZ1275" s="432"/>
      <c r="EA1275" s="432"/>
      <c r="EB1275" s="432"/>
      <c r="EC1275" s="432"/>
      <c r="ED1275" s="432"/>
      <c r="EE1275" s="432"/>
      <c r="EF1275" s="432"/>
      <c r="EG1275" s="432"/>
      <c r="EH1275" s="432"/>
      <c r="EI1275" s="432"/>
      <c r="EJ1275" s="432"/>
      <c r="EK1275" s="432"/>
      <c r="EL1275" s="432"/>
      <c r="EM1275" s="432"/>
      <c r="EN1275" s="432"/>
      <c r="EO1275" s="432"/>
      <c r="EP1275" s="432"/>
      <c r="EQ1275" s="432"/>
      <c r="ER1275" s="432"/>
      <c r="ES1275" s="432"/>
      <c r="ET1275" s="432"/>
      <c r="EU1275" s="432"/>
      <c r="EV1275" s="432"/>
      <c r="EW1275" s="432"/>
      <c r="EX1275" s="432"/>
      <c r="EY1275" s="432"/>
      <c r="EZ1275" s="432"/>
      <c r="FA1275" s="432"/>
      <c r="FB1275" s="432"/>
      <c r="FC1275" s="432"/>
      <c r="FD1275" s="432"/>
      <c r="FE1275" s="432"/>
      <c r="FF1275" s="432"/>
      <c r="FG1275" s="432"/>
      <c r="FH1275" s="432"/>
      <c r="FI1275" s="432"/>
      <c r="FJ1275" s="432"/>
      <c r="FK1275" s="432"/>
      <c r="FL1275" s="432"/>
      <c r="FM1275" s="432"/>
      <c r="FN1275" s="432"/>
      <c r="FO1275" s="432"/>
      <c r="FP1275" s="432"/>
      <c r="FQ1275" s="432"/>
      <c r="FR1275" s="432"/>
      <c r="FS1275" s="432"/>
      <c r="FT1275" s="432"/>
      <c r="FU1275" s="432"/>
      <c r="FV1275" s="432"/>
      <c r="FW1275" s="432"/>
      <c r="FX1275" s="432"/>
      <c r="FY1275" s="432"/>
      <c r="FZ1275" s="432"/>
      <c r="GA1275" s="432"/>
      <c r="GB1275" s="432"/>
      <c r="GC1275" s="432"/>
      <c r="GD1275" s="432"/>
      <c r="GE1275" s="432"/>
      <c r="GF1275" s="432"/>
      <c r="GG1275" s="432"/>
      <c r="GH1275" s="432"/>
      <c r="GI1275" s="432"/>
      <c r="GJ1275" s="432"/>
      <c r="GK1275" s="432"/>
      <c r="GL1275" s="432"/>
      <c r="GM1275" s="432"/>
      <c r="GN1275" s="432"/>
      <c r="GO1275" s="432"/>
      <c r="GP1275" s="432"/>
      <c r="GQ1275" s="432"/>
      <c r="GR1275" s="432"/>
      <c r="GS1275" s="432"/>
      <c r="GT1275" s="432"/>
      <c r="GU1275" s="432"/>
      <c r="GV1275" s="432"/>
      <c r="GW1275" s="432"/>
      <c r="GX1275" s="432"/>
    </row>
  </sheetData>
  <dataConsolidate/>
  <mergeCells count="20">
    <mergeCell ref="N5:P5"/>
    <mergeCell ref="K10:K11"/>
    <mergeCell ref="K5:M5"/>
    <mergeCell ref="O9:P9"/>
    <mergeCell ref="H10:H11"/>
    <mergeCell ref="I10:I11"/>
    <mergeCell ref="J10:J11"/>
    <mergeCell ref="O10:P10"/>
    <mergeCell ref="L10:L11"/>
    <mergeCell ref="M10:M11"/>
    <mergeCell ref="N10:N11"/>
    <mergeCell ref="H7:P7"/>
    <mergeCell ref="N1:P1"/>
    <mergeCell ref="N2:P2"/>
    <mergeCell ref="N3:P3"/>
    <mergeCell ref="N4:P4"/>
    <mergeCell ref="K1:M1"/>
    <mergeCell ref="K2:M2"/>
    <mergeCell ref="K3:M3"/>
    <mergeCell ref="K4:M4"/>
  </mergeCells>
  <phoneticPr fontId="67" type="noConversion"/>
  <pageMargins left="0.196850393700787" right="0.15748031496063" top="0.15748031496063" bottom="0.15748031496063" header="0.15748031496063" footer="0.23622047244094499"/>
  <pageSetup paperSize="9" scale="84" firstPageNumber="24" orientation="portrait" blackAndWhite="1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4" width="16.7109375" style="38" customWidth="1"/>
    <col min="15" max="15" width="16.140625" style="38" customWidth="1"/>
    <col min="16" max="16" width="14.7109375" style="4" customWidth="1"/>
    <col min="17" max="17" width="9.140625" style="4"/>
    <col min="18" max="18" width="9.5703125" style="4" bestFit="1" customWidth="1"/>
    <col min="19" max="19" width="14.42578125" style="4" bestFit="1" customWidth="1"/>
    <col min="20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8"/>
      <c r="L1" s="428"/>
      <c r="M1" s="428"/>
      <c r="N1" s="367" t="s">
        <v>719</v>
      </c>
      <c r="O1" s="367"/>
      <c r="P1" s="367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8"/>
      <c r="L2" s="428"/>
      <c r="M2" s="428"/>
      <c r="N2" s="367" t="s">
        <v>599</v>
      </c>
      <c r="O2" s="367"/>
      <c r="P2" s="367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428"/>
      <c r="L3" s="428"/>
      <c r="M3" s="428"/>
      <c r="N3" s="367" t="s">
        <v>868</v>
      </c>
      <c r="O3" s="367"/>
      <c r="P3" s="367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8"/>
      <c r="L4" s="428"/>
      <c r="M4" s="428"/>
      <c r="N4" s="367" t="s">
        <v>867</v>
      </c>
      <c r="O4" s="367"/>
      <c r="P4" s="367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8"/>
      <c r="L5" s="428"/>
      <c r="M5" s="428"/>
      <c r="N5" s="431" t="s">
        <v>589</v>
      </c>
      <c r="O5" s="431"/>
      <c r="P5" s="431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8.25" customHeight="1">
      <c r="A7" s="121" t="s">
        <v>490</v>
      </c>
      <c r="H7" s="418" t="s">
        <v>861</v>
      </c>
      <c r="I7" s="418"/>
      <c r="J7" s="418"/>
      <c r="K7" s="418"/>
      <c r="L7" s="418"/>
      <c r="M7" s="418"/>
      <c r="N7" s="418"/>
      <c r="O7" s="418"/>
      <c r="P7" s="418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26" t="s">
        <v>97</v>
      </c>
      <c r="P9" s="426"/>
    </row>
    <row r="10" spans="1:22" ht="46.5" customHeight="1">
      <c r="A10" s="122"/>
      <c r="H10" s="391" t="s">
        <v>98</v>
      </c>
      <c r="I10" s="391" t="s">
        <v>99</v>
      </c>
      <c r="J10" s="394" t="s">
        <v>100</v>
      </c>
      <c r="K10" s="394" t="s">
        <v>101</v>
      </c>
      <c r="L10" s="397" t="s">
        <v>102</v>
      </c>
      <c r="M10" s="400" t="s">
        <v>103</v>
      </c>
      <c r="N10" s="373" t="s">
        <v>374</v>
      </c>
      <c r="O10" s="425" t="s">
        <v>375</v>
      </c>
      <c r="P10" s="425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92"/>
      <c r="I11" s="392"/>
      <c r="J11" s="395"/>
      <c r="K11" s="395"/>
      <c r="L11" s="398"/>
      <c r="M11" s="401"/>
      <c r="N11" s="373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30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170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R13" s="366"/>
      <c r="S13" s="342">
        <f>+N13+'havelvac 7.3'!N13+'havelvac 7.4'!N13+'havelvac 7.5'!N13+'havelvac 7.6'!N13+'havelvac 7.7'!N13+'havelvac 7.8'!N13+'havelvac 7.9'!N13+'havelvac 7.10'!N13+'havelvac 7.11'!N13+'havelvac 7.12'!N13+'havelvac 7.13'!N13</f>
        <v>0</v>
      </c>
    </row>
    <row r="14" spans="1:22" s="180" customFormat="1" ht="30" customHeight="1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2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 ht="15.75" customHeigh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39.75" customHeight="1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7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 ht="15.75" customHeigh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 ht="15.75" customHeigh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 ht="15.75" customHeight="1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 ht="15.75" customHeigh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145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 ht="15.75" customHeigh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 customHeight="1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 ht="15.75" customHeigh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309"/>
      <c r="P23" s="309"/>
      <c r="Q23" s="160"/>
      <c r="R23" s="160"/>
      <c r="S23" s="342"/>
      <c r="T23" s="160"/>
      <c r="U23" s="160"/>
      <c r="V23" s="160"/>
    </row>
    <row r="24" spans="1:22" ht="15.75" customHeight="1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309"/>
      <c r="P24" s="309"/>
      <c r="Q24" s="160"/>
      <c r="R24" s="160"/>
      <c r="S24" s="342"/>
      <c r="T24" s="160"/>
      <c r="U24" s="160"/>
      <c r="V24" s="160"/>
    </row>
    <row r="25" spans="1:22" s="22" customFormat="1" ht="15.75" customHeigh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309"/>
      <c r="P25" s="309"/>
      <c r="Q25" s="160"/>
      <c r="R25" s="160"/>
      <c r="S25" s="342"/>
      <c r="T25" s="160"/>
      <c r="U25" s="160"/>
      <c r="V25" s="160"/>
    </row>
    <row r="26" spans="1:22" ht="15.75" customHeight="1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309"/>
      <c r="P26" s="309"/>
      <c r="Q26" s="160"/>
      <c r="R26" s="160"/>
      <c r="S26" s="342"/>
      <c r="T26" s="160"/>
      <c r="U26" s="160"/>
      <c r="V26" s="160"/>
    </row>
    <row r="27" spans="1:22" ht="15.75" customHeight="1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309"/>
      <c r="P27" s="309"/>
      <c r="Q27" s="160"/>
      <c r="R27" s="160"/>
      <c r="S27" s="342"/>
      <c r="T27" s="160"/>
      <c r="U27" s="160"/>
      <c r="V27" s="160"/>
    </row>
    <row r="28" spans="1:22" ht="15.75" customHeight="1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309"/>
      <c r="P28" s="309"/>
      <c r="Q28" s="160"/>
      <c r="R28" s="160"/>
      <c r="S28" s="342"/>
      <c r="T28" s="160"/>
      <c r="U28" s="160"/>
      <c r="V28" s="160"/>
    </row>
    <row r="29" spans="1:22" ht="15.75" customHeight="1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309"/>
      <c r="P29" s="309"/>
      <c r="Q29" s="160"/>
      <c r="R29" s="160"/>
      <c r="S29" s="342"/>
      <c r="T29" s="160"/>
      <c r="U29" s="160"/>
      <c r="V29" s="160"/>
    </row>
    <row r="30" spans="1:22" ht="15.75" customHeight="1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309"/>
      <c r="P30" s="309"/>
      <c r="Q30" s="160"/>
      <c r="R30" s="160"/>
      <c r="S30" s="342"/>
      <c r="T30" s="160"/>
      <c r="U30" s="160"/>
      <c r="V30" s="160"/>
    </row>
    <row r="31" spans="1:22" ht="25.5" customHeight="1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309"/>
      <c r="P31" s="309"/>
      <c r="Q31" s="160"/>
      <c r="R31" s="160"/>
      <c r="S31" s="342"/>
      <c r="T31" s="160"/>
      <c r="U31" s="160"/>
      <c r="V31" s="160"/>
    </row>
    <row r="32" spans="1:22" ht="15.75" customHeight="1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309"/>
      <c r="P32" s="309"/>
      <c r="Q32" s="160"/>
      <c r="R32" s="160"/>
      <c r="S32" s="342"/>
      <c r="T32" s="160"/>
      <c r="U32" s="160"/>
      <c r="V32" s="160"/>
    </row>
    <row r="33" spans="1:22" ht="15.75" customHeight="1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122</v>
      </c>
      <c r="M33" s="11">
        <v>4234</v>
      </c>
      <c r="N33" s="182">
        <f t="shared" si="1"/>
        <v>0</v>
      </c>
      <c r="O33" s="309"/>
      <c r="P33" s="309"/>
      <c r="Q33" s="160"/>
      <c r="R33" s="160"/>
      <c r="S33" s="342"/>
      <c r="T33" s="160"/>
      <c r="U33" s="160"/>
      <c r="V33" s="160"/>
    </row>
    <row r="34" spans="1:22" ht="15.75" customHeight="1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309"/>
      <c r="P34" s="309"/>
      <c r="Q34" s="160"/>
      <c r="R34" s="160"/>
      <c r="S34" s="342"/>
      <c r="T34" s="160"/>
      <c r="U34" s="160"/>
      <c r="V34" s="160"/>
    </row>
    <row r="35" spans="1:22" ht="15.75" customHeight="1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309"/>
      <c r="P35" s="309"/>
      <c r="Q35" s="160"/>
      <c r="R35" s="160"/>
      <c r="S35" s="342"/>
      <c r="T35" s="160"/>
      <c r="U35" s="160"/>
      <c r="V35" s="160"/>
    </row>
    <row r="36" spans="1:22" ht="15.75" customHeight="1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309"/>
      <c r="P36" s="309"/>
      <c r="Q36" s="160"/>
      <c r="R36" s="160"/>
      <c r="S36" s="342"/>
      <c r="T36" s="160"/>
      <c r="U36" s="160"/>
      <c r="V36" s="160"/>
    </row>
    <row r="37" spans="1:22" ht="15.75" customHeight="1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309"/>
      <c r="P37" s="309"/>
      <c r="Q37" s="160"/>
      <c r="R37" s="160"/>
      <c r="S37" s="342"/>
      <c r="T37" s="160"/>
      <c r="U37" s="160"/>
      <c r="V37" s="160"/>
    </row>
    <row r="38" spans="1:22" ht="25.5" customHeight="1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309"/>
      <c r="P38" s="309"/>
      <c r="Q38" s="160"/>
      <c r="R38" s="160"/>
      <c r="S38" s="342"/>
      <c r="T38" s="160"/>
      <c r="U38" s="160"/>
      <c r="V38" s="160"/>
    </row>
    <row r="39" spans="1:22" ht="15.75" customHeight="1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309"/>
      <c r="P39" s="309"/>
      <c r="Q39" s="160"/>
      <c r="R39" s="160"/>
      <c r="S39" s="342"/>
      <c r="T39" s="160"/>
      <c r="U39" s="160"/>
      <c r="V39" s="160"/>
    </row>
    <row r="40" spans="1:22" ht="15.75" customHeight="1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309"/>
      <c r="P40" s="309"/>
      <c r="Q40" s="160"/>
      <c r="R40" s="160"/>
      <c r="S40" s="342"/>
      <c r="T40" s="160"/>
      <c r="U40" s="160"/>
      <c r="V40" s="160"/>
    </row>
    <row r="41" spans="1:22" ht="15.75" customHeight="1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309"/>
      <c r="P41" s="309"/>
      <c r="Q41" s="160"/>
      <c r="R41" s="160"/>
      <c r="S41" s="342"/>
      <c r="T41" s="160"/>
      <c r="U41" s="160"/>
      <c r="V41" s="160"/>
    </row>
    <row r="42" spans="1:22" ht="15.75" customHeight="1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309"/>
      <c r="P42" s="309"/>
      <c r="Q42" s="160"/>
      <c r="R42" s="160"/>
      <c r="S42" s="342"/>
      <c r="T42" s="160"/>
      <c r="U42" s="160"/>
      <c r="V42" s="160"/>
    </row>
    <row r="43" spans="1:22" ht="25.5" customHeight="1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309"/>
      <c r="P43" s="309"/>
      <c r="Q43" s="160"/>
      <c r="R43" s="160"/>
      <c r="S43" s="342"/>
      <c r="T43" s="160"/>
      <c r="U43" s="160"/>
      <c r="V43" s="160"/>
    </row>
    <row r="44" spans="1:22" ht="15.75" customHeight="1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309"/>
      <c r="P44" s="309"/>
      <c r="Q44" s="160"/>
      <c r="R44" s="160"/>
      <c r="S44" s="342"/>
      <c r="T44" s="160"/>
      <c r="U44" s="160"/>
      <c r="V44" s="160"/>
    </row>
    <row r="45" spans="1:22" ht="15.75" customHeight="1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309"/>
      <c r="P45" s="309"/>
      <c r="Q45" s="160"/>
      <c r="R45" s="160"/>
      <c r="S45" s="342"/>
      <c r="T45" s="160"/>
      <c r="U45" s="160"/>
      <c r="V45" s="160"/>
    </row>
    <row r="46" spans="1:22" ht="15.75" customHeight="1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309"/>
      <c r="P46" s="309"/>
      <c r="Q46" s="160"/>
      <c r="R46" s="160"/>
      <c r="S46" s="342"/>
      <c r="T46" s="160"/>
      <c r="U46" s="160"/>
      <c r="V46" s="160"/>
    </row>
    <row r="47" spans="1:22" ht="15.75" customHeight="1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309"/>
      <c r="P47" s="309"/>
      <c r="Q47" s="160"/>
      <c r="R47" s="160"/>
      <c r="S47" s="342"/>
      <c r="T47" s="160"/>
      <c r="U47" s="160"/>
      <c r="V47" s="160"/>
    </row>
    <row r="48" spans="1:22" ht="15.75" customHeight="1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309"/>
      <c r="P48" s="309"/>
      <c r="Q48" s="160"/>
      <c r="R48" s="160"/>
      <c r="S48" s="342"/>
      <c r="T48" s="160"/>
      <c r="U48" s="160"/>
      <c r="V48" s="160"/>
    </row>
    <row r="49" spans="1:22" ht="15.75" customHeight="1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309"/>
      <c r="P49" s="309"/>
      <c r="Q49" s="160"/>
      <c r="R49" s="160"/>
      <c r="S49" s="342"/>
      <c r="T49" s="160"/>
      <c r="U49" s="160"/>
      <c r="V49" s="160"/>
    </row>
    <row r="50" spans="1:22" ht="15.75" customHeight="1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309"/>
      <c r="P50" s="309"/>
      <c r="Q50" s="160"/>
      <c r="R50" s="160"/>
      <c r="S50" s="342"/>
      <c r="T50" s="160"/>
      <c r="U50" s="160"/>
      <c r="V50" s="160"/>
    </row>
    <row r="51" spans="1:22" ht="15.75" customHeight="1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309"/>
      <c r="P51" s="309"/>
      <c r="Q51" s="160"/>
      <c r="R51" s="160"/>
      <c r="S51" s="342"/>
      <c r="T51" s="160"/>
      <c r="U51" s="160"/>
      <c r="V51" s="160"/>
    </row>
    <row r="52" spans="1:22" ht="15.75" customHeight="1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309"/>
      <c r="P52" s="309"/>
      <c r="Q52" s="160"/>
      <c r="R52" s="160"/>
      <c r="S52" s="342"/>
      <c r="T52" s="160"/>
      <c r="U52" s="160"/>
      <c r="V52" s="160"/>
    </row>
    <row r="53" spans="1:22" ht="15.75" customHeight="1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309"/>
      <c r="P53" s="309"/>
      <c r="Q53" s="160"/>
      <c r="R53" s="160"/>
      <c r="S53" s="342"/>
      <c r="T53" s="160"/>
      <c r="U53" s="160"/>
      <c r="V53" s="160"/>
    </row>
    <row r="54" spans="1:22" s="114" customFormat="1" ht="15.75" customHeigh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1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145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9.25" customHeight="1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>
        <v>0</v>
      </c>
      <c r="Q56" s="160"/>
      <c r="R56" s="160"/>
      <c r="S56" s="342"/>
      <c r="T56" s="160"/>
      <c r="U56" s="160"/>
      <c r="V56" s="160"/>
    </row>
    <row r="57" spans="1:22" s="155" customFormat="1" ht="15.75" customHeight="1">
      <c r="A57" s="121"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15.75" customHeight="1">
      <c r="A58" s="121"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 ht="15.75" customHeight="1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 ht="25.5" customHeight="1">
      <c r="A60" s="121"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2111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 ht="15.75" customHeight="1">
      <c r="A61" s="121"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182"/>
      <c r="O61" s="182"/>
      <c r="P61" s="182"/>
      <c r="Q61" s="160"/>
      <c r="R61" s="160"/>
      <c r="S61" s="342"/>
      <c r="T61" s="160"/>
      <c r="U61" s="160"/>
      <c r="V61" s="160"/>
    </row>
    <row r="62" spans="1:22" s="169" customFormat="1" ht="33" customHeight="1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145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 ht="15.75" customHeight="1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 ht="25.5" customHeigh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7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 ht="15.75" customHeight="1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38.25" customHeight="1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 ht="15.75" customHeight="1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39.6" customHeight="1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145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 ht="15.75" customHeight="1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 ht="15.75" customHeight="1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 ht="15.75" customHeight="1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 ht="15.75" customHeight="1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 ht="25.5" customHeight="1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 ht="15.75" customHeight="1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 ht="15.75" customHeight="1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15.75" customHeight="1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 ht="15.75" customHeight="1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 ht="38.25" customHeigh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 ht="15.75" customHeight="1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 ht="25.5" customHeigh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 ht="15.75" customHeight="1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15.75" customHeight="1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7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 ht="15.75" customHeight="1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 customHeight="1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 ht="15.75" customHeight="1">
      <c r="A87" s="121" t="str">
        <f t="shared" ref="A87:A171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 ht="25.5" customHeigh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145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 ht="15.75" customHeight="1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/>
      <c r="Q89" s="160"/>
      <c r="R89" s="160"/>
      <c r="S89" s="342"/>
      <c r="T89" s="160"/>
      <c r="U89" s="160"/>
      <c r="V89" s="160"/>
    </row>
    <row r="90" spans="1:22" ht="15.75" customHeight="1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/>
      <c r="P90" s="182"/>
      <c r="Q90" s="160"/>
      <c r="R90" s="160"/>
      <c r="S90" s="342"/>
      <c r="T90" s="160"/>
      <c r="U90" s="160"/>
      <c r="V90" s="160"/>
    </row>
    <row r="91" spans="1:22" s="114" customFormat="1" ht="25.5" customHeight="1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145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 ht="15.75" customHeight="1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15.75" customHeight="1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145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 ht="25.5" customHeigh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5.5" customHeight="1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145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 ht="15.75" customHeight="1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 ht="25.5" customHeigh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145"/>
      <c r="I97" s="146"/>
      <c r="J97" s="147"/>
      <c r="K97" s="147"/>
      <c r="L97" s="26" t="s">
        <v>768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 ht="15.75" customHeight="1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43.5" customHeight="1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7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 ht="15.75" customHeight="1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15.75" customHeight="1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 ht="38.25" customHeigh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15.75" customHeight="1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145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 ht="15.75" customHeight="1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 ht="15.75" customHeigh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15.75" customHeight="1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145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 ht="15.75" customHeigh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 ht="15.75" customHeight="1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 ht="15.75" customHeigh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2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 ht="15.75" customHeight="1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 ht="25.5" customHeigh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7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 ht="15.75" customHeight="1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 ht="15.75" customHeight="1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 ht="15.75" customHeight="1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 ht="15.75" customHeight="1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145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 ht="15.75" customHeigh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8" t="s">
        <v>116</v>
      </c>
      <c r="M116" s="11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 ht="15.75" customHeigh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28" t="s">
        <v>798</v>
      </c>
      <c r="M117" s="11" t="s">
        <v>797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 ht="15.75" customHeight="1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 ht="15.75" customHeigh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 ht="38.25" customHeigh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 ht="15.75" customHeight="1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90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 ht="15.75" customHeight="1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 ht="15.75" customHeight="1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 ht="15.75" customHeight="1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 ht="25.5" customHeight="1">
      <c r="A126" s="214">
        <v>71020501110000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 ht="25.5" customHeight="1">
      <c r="A127" s="214">
        <v>71020501114512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 ht="15.75" customHeight="1">
      <c r="A128" s="121" t="str">
        <f>CONCATENATE(B128,C128,D128,E128,F128,G128)</f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7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 ht="15.75" customHeight="1">
      <c r="A129" s="121" t="str">
        <f>CONCATENATE(B129,C129,D129,E129,F129,G129)</f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 ht="25.5" customHeigh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>N132+N138</f>
        <v>0</v>
      </c>
      <c r="O130" s="191">
        <f t="shared" ref="O130:P130" si="13">O132+O138</f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 ht="15.75" customHeight="1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145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 ht="15.75" customHeight="1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 ht="15.75" customHeigh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15.75" customHeight="1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8" t="s">
        <v>142</v>
      </c>
      <c r="M135" s="11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 ht="15.75" customHeight="1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 ht="15.75" customHeigh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15.75" customHeight="1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775</v>
      </c>
      <c r="M139" s="11" t="s">
        <v>83</v>
      </c>
      <c r="N139" s="182">
        <f t="shared" si="14"/>
        <v>0</v>
      </c>
      <c r="O139" s="182"/>
      <c r="P139" s="182"/>
      <c r="Q139" s="160"/>
      <c r="R139" s="160"/>
      <c r="S139" s="342"/>
      <c r="T139" s="160"/>
      <c r="U139" s="160"/>
      <c r="V139" s="160"/>
    </row>
    <row r="140" spans="1:22" ht="15.75" customHeight="1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5.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2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 ht="15.75" customHeight="1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15.75" customHeight="1">
      <c r="B143" s="123"/>
      <c r="H143" s="17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 ht="15.75" customHeigh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15.75" customHeight="1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 ht="15.75" customHeigh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 ht="15.75" customHeight="1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/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 ht="15.75" customHeight="1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 ht="25.5" customHeigh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 ht="25.5" customHeigh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 ht="15.75" customHeigh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 ht="15.75" customHeight="1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ref="N156:N158" si="21">O156+P156</f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 ht="25.5" customHeigh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1"/>
        <v>0</v>
      </c>
      <c r="O158" s="182"/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 ht="15.75" customHeigh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2">O160+P160</f>
        <v>0</v>
      </c>
      <c r="O160" s="182"/>
      <c r="P160" s="182"/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 ht="15.75" customHeight="1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2"/>
        <v>0</v>
      </c>
      <c r="O162" s="182"/>
      <c r="P162" s="182"/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 customHeight="1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3">O164+P164</f>
        <v>0</v>
      </c>
      <c r="O164" s="182"/>
      <c r="P164" s="182"/>
      <c r="Q164" s="160"/>
      <c r="R164" s="160"/>
      <c r="S164" s="342"/>
      <c r="T164" s="160"/>
      <c r="U164" s="160"/>
      <c r="V164" s="160"/>
    </row>
    <row r="165" spans="1:22" ht="15.75" customHeight="1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7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 ht="15.75" customHeight="1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 ht="25.5" customHeigh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 ht="15.75" customHeight="1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 ht="15.75" customHeight="1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145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 ht="15.75" customHeight="1">
      <c r="A170" s="121" t="str">
        <f t="shared" si="8"/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/>
      <c r="P170" s="182"/>
      <c r="Q170" s="160"/>
      <c r="R170" s="160"/>
      <c r="S170" s="342"/>
      <c r="T170" s="160"/>
      <c r="U170" s="160"/>
      <c r="V170" s="160"/>
    </row>
    <row r="171" spans="1:22" s="114" customFormat="1" ht="25.5" customHeight="1">
      <c r="A171" s="121" t="str">
        <f t="shared" si="8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 ht="15.75" customHeight="1">
      <c r="A172" s="121" t="str">
        <f t="shared" ref="A172:A226" si="25">CONCATENATE(B172,C172,D172,E172,F172,G172)</f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7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 ht="15.75" customHeight="1">
      <c r="A173" s="121" t="str">
        <f t="shared" si="25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 ht="15.75" customHeight="1">
      <c r="A174" s="121" t="str">
        <f t="shared" si="25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6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5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5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145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5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7">O177+P177</f>
        <v>0</v>
      </c>
      <c r="O177" s="309"/>
      <c r="P177" s="309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5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7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5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145"/>
      <c r="I179" s="146"/>
      <c r="J179" s="147"/>
      <c r="K179" s="147"/>
      <c r="L179" s="348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 ht="15.75" customHeight="1">
      <c r="A180" s="121" t="str">
        <f t="shared" si="25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7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 ht="15.75" customHeight="1">
      <c r="A181" s="121" t="str">
        <f t="shared" si="25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145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15.75" customHeight="1">
      <c r="A182" s="121" t="str">
        <f t="shared" si="25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7"/>
        <v>0</v>
      </c>
      <c r="O182" s="182"/>
      <c r="P182" s="182"/>
      <c r="Q182" s="160"/>
      <c r="R182" s="160"/>
      <c r="S182" s="342"/>
      <c r="T182" s="160"/>
      <c r="U182" s="160"/>
      <c r="V182" s="160"/>
    </row>
    <row r="183" spans="1:22" s="114" customFormat="1" ht="15.75" customHeight="1">
      <c r="A183" s="121" t="str">
        <f t="shared" si="25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7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 ht="15.75" customHeight="1">
      <c r="A184" s="121" t="str">
        <f t="shared" si="25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7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 ht="25.5" customHeight="1">
      <c r="A185" s="121" t="str">
        <f t="shared" si="25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145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 customHeight="1">
      <c r="A186" s="121" t="str">
        <f t="shared" si="25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7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 ht="25.5" customHeight="1">
      <c r="A187" s="121" t="str">
        <f t="shared" si="25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7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 ht="25.5" customHeight="1">
      <c r="A188" s="121" t="str">
        <f t="shared" si="25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7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51" customHeight="1">
      <c r="A189" s="121" t="str">
        <f t="shared" si="25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145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15.75" customHeight="1">
      <c r="A190" s="121" t="str">
        <f t="shared" si="25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7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5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7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5.75" customHeight="1">
      <c r="A192" s="121" t="str">
        <f t="shared" si="25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7"/>
        <v>0</v>
      </c>
      <c r="O192" s="182"/>
      <c r="P192" s="182"/>
      <c r="Q192" s="160"/>
      <c r="R192" s="160"/>
      <c r="S192" s="342"/>
      <c r="T192" s="160"/>
      <c r="U192" s="160"/>
      <c r="V192" s="160"/>
    </row>
    <row r="193" spans="1:22" ht="15.75" customHeight="1">
      <c r="B193" s="123"/>
      <c r="H193" s="24"/>
      <c r="I193" s="24"/>
      <c r="J193" s="25"/>
      <c r="K193" s="25"/>
      <c r="L193" s="340" t="s">
        <v>268</v>
      </c>
      <c r="M193" s="333">
        <v>5129</v>
      </c>
      <c r="N193" s="182">
        <f t="shared" ref="N193" si="28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5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145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SUM(O195:O196)</f>
        <v>0</v>
      </c>
      <c r="P194" s="196">
        <f>SUM(P195:P196)</f>
        <v>0</v>
      </c>
      <c r="Q194" s="160"/>
      <c r="R194" s="160"/>
      <c r="S194" s="342"/>
      <c r="T194" s="160"/>
      <c r="U194" s="160"/>
      <c r="V194" s="160"/>
    </row>
    <row r="195" spans="1:22" ht="15.75" customHeight="1">
      <c r="A195" s="121" t="str">
        <f t="shared" si="25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7"/>
        <v>0</v>
      </c>
      <c r="O195" s="182"/>
      <c r="P195" s="182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5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7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340" t="s">
        <v>268</v>
      </c>
      <c r="M197" s="333">
        <v>5129</v>
      </c>
      <c r="N197" s="182"/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5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145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5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7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9.25" customHeight="1">
      <c r="A200" s="121" t="str">
        <f t="shared" si="25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145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5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7"/>
        <v>0</v>
      </c>
      <c r="O201" s="182"/>
      <c r="P201" s="182">
        <v>0</v>
      </c>
      <c r="Q201" s="160"/>
      <c r="R201" s="160"/>
      <c r="S201" s="342"/>
      <c r="T201" s="160"/>
      <c r="U201" s="160"/>
      <c r="V201" s="160"/>
    </row>
    <row r="202" spans="1:22" ht="15.75" customHeight="1">
      <c r="A202" s="121" t="str">
        <f t="shared" si="25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7"/>
        <v>0</v>
      </c>
      <c r="O202" s="182"/>
      <c r="P202" s="182"/>
      <c r="Q202" s="160"/>
      <c r="R202" s="160"/>
      <c r="S202" s="342"/>
      <c r="T202" s="160"/>
      <c r="U202" s="160"/>
      <c r="V202" s="160"/>
    </row>
    <row r="203" spans="1:22" s="155" customFormat="1" ht="15.75" customHeight="1">
      <c r="A203" s="121" t="str">
        <f t="shared" si="25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7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 ht="15.75" customHeight="1">
      <c r="A204" s="121" t="str">
        <f t="shared" si="25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7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 ht="15.75" customHeight="1">
      <c r="B205" s="123"/>
      <c r="G205" s="128"/>
      <c r="H205" s="24"/>
      <c r="I205" s="24"/>
      <c r="J205" s="25"/>
      <c r="K205" s="25"/>
      <c r="L205" s="340" t="s">
        <v>268</v>
      </c>
      <c r="M205" s="333">
        <v>5129</v>
      </c>
      <c r="N205" s="182">
        <f t="shared" ref="N205" si="29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5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145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 ht="15.75" customHeight="1">
      <c r="A207" s="121" t="str">
        <f t="shared" ref="A207" si="30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8" t="s">
        <v>807</v>
      </c>
      <c r="M207" s="11" t="s">
        <v>808</v>
      </c>
      <c r="N207" s="182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 ht="15.75" customHeight="1">
      <c r="A208" s="121" t="str">
        <f t="shared" si="25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8" t="s">
        <v>116</v>
      </c>
      <c r="M208" s="11">
        <v>4214</v>
      </c>
      <c r="N208" s="182">
        <f t="shared" ref="N208" si="31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 ht="15.75" customHeight="1">
      <c r="A209" s="121" t="str">
        <f t="shared" si="25"/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7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 customHeight="1">
      <c r="A210" s="121" t="str">
        <f t="shared" si="25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7"/>
        <v>0</v>
      </c>
      <c r="O210" s="182"/>
      <c r="P210" s="182"/>
      <c r="Q210" s="160"/>
      <c r="R210" s="160"/>
      <c r="S210" s="342"/>
      <c r="T210" s="160"/>
      <c r="U210" s="160"/>
      <c r="V210" s="160"/>
    </row>
    <row r="211" spans="1:22" ht="15.75" customHeight="1">
      <c r="A211" s="121" t="str">
        <f t="shared" si="25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7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 ht="25.5" customHeight="1">
      <c r="A212" s="121" t="str">
        <f t="shared" si="25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7"/>
        <v>0</v>
      </c>
      <c r="O212" s="182"/>
      <c r="P212" s="182"/>
      <c r="Q212" s="160"/>
      <c r="R212" s="160"/>
      <c r="S212" s="342"/>
      <c r="T212" s="160"/>
      <c r="U212" s="160"/>
      <c r="V212" s="160"/>
    </row>
    <row r="213" spans="1:22" ht="15.75" customHeight="1">
      <c r="A213" s="121" t="str">
        <f t="shared" si="25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145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5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336"/>
      <c r="I214" s="304"/>
      <c r="J214" s="305"/>
      <c r="K214" s="305"/>
      <c r="L214" s="337" t="s">
        <v>809</v>
      </c>
      <c r="M214" s="47">
        <v>4511</v>
      </c>
      <c r="N214" s="182">
        <f t="shared" si="27"/>
        <v>0</v>
      </c>
      <c r="O214" s="182"/>
      <c r="P214" s="182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336"/>
      <c r="I215" s="304"/>
      <c r="J215" s="305"/>
      <c r="K215" s="305"/>
      <c r="L215" s="337" t="s">
        <v>847</v>
      </c>
      <c r="M215" s="47" t="s">
        <v>848</v>
      </c>
      <c r="N215" s="182">
        <f t="shared" si="27"/>
        <v>0</v>
      </c>
      <c r="O215" s="182"/>
      <c r="P215" s="182"/>
      <c r="Q215" s="160"/>
      <c r="R215" s="160"/>
      <c r="S215" s="342"/>
      <c r="T215" s="160"/>
      <c r="U215" s="160"/>
      <c r="V215" s="160"/>
    </row>
    <row r="216" spans="1:22" ht="15.75" customHeight="1">
      <c r="A216" s="121" t="str">
        <f t="shared" si="25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7"/>
        <v>0</v>
      </c>
      <c r="O216" s="182"/>
      <c r="P216" s="182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5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145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 customHeight="1">
      <c r="A218" s="121" t="str">
        <f t="shared" si="25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7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 ht="25.5" customHeight="1">
      <c r="A219" s="121" t="str">
        <f t="shared" si="25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7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5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145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 ht="25.5" customHeight="1">
      <c r="A221" s="121" t="str">
        <f t="shared" si="25"/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7"/>
        <v>0</v>
      </c>
      <c r="O221" s="182"/>
      <c r="P221" s="182"/>
      <c r="Q221" s="160"/>
      <c r="R221" s="160"/>
      <c r="S221" s="342"/>
      <c r="T221" s="160"/>
      <c r="U221" s="160"/>
      <c r="V221" s="160"/>
    </row>
    <row r="222" spans="1:22" ht="15.75" customHeight="1">
      <c r="A222" s="121" t="str">
        <f t="shared" si="25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7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 ht="25.5" customHeight="1">
      <c r="A223" s="121" t="str">
        <f t="shared" si="25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7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5.5" customHeight="1">
      <c r="A224" s="121" t="str">
        <f t="shared" si="25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145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5.75" customHeight="1">
      <c r="A225" s="121" t="str">
        <f t="shared" si="25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7"/>
        <v>0</v>
      </c>
      <c r="O225" s="182"/>
      <c r="P225" s="182"/>
      <c r="Q225" s="160"/>
      <c r="R225" s="160"/>
      <c r="S225" s="342"/>
      <c r="T225" s="160"/>
      <c r="U225" s="160"/>
      <c r="V225" s="160"/>
    </row>
    <row r="226" spans="1:22" ht="15.75" customHeight="1">
      <c r="A226" s="121" t="str">
        <f t="shared" si="25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7"/>
        <v>0</v>
      </c>
      <c r="O226" s="182"/>
      <c r="P226" s="182"/>
      <c r="Q226" s="160"/>
      <c r="R226" s="160"/>
      <c r="S226" s="342"/>
      <c r="T226" s="160"/>
      <c r="U226" s="160"/>
      <c r="V226" s="160"/>
    </row>
    <row r="227" spans="1:22" s="114" customFormat="1" ht="15.75" customHeight="1">
      <c r="A227" s="121" t="str">
        <f t="shared" ref="A227:A329" si="32">CONCATENATE(B227,C227,D227,E227,F227,G227)</f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7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 ht="15.75" customHeight="1">
      <c r="A228" s="121" t="str">
        <f t="shared" si="32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7"/>
        <v>0</v>
      </c>
      <c r="O228" s="182"/>
      <c r="P228" s="182"/>
      <c r="Q228" s="160"/>
      <c r="R228" s="160"/>
      <c r="S228" s="342"/>
      <c r="T228" s="160"/>
      <c r="U228" s="160"/>
      <c r="V228" s="160"/>
    </row>
    <row r="229" spans="1:22" ht="15.75" customHeight="1">
      <c r="A229" s="121"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7"/>
        <v>0</v>
      </c>
      <c r="O229" s="182"/>
      <c r="P229" s="182"/>
      <c r="Q229" s="160"/>
      <c r="R229" s="160"/>
      <c r="S229" s="342"/>
      <c r="T229" s="160"/>
      <c r="U229" s="160"/>
      <c r="V229" s="160"/>
    </row>
    <row r="230" spans="1:22" s="114" customFormat="1" ht="15.75" customHeight="1">
      <c r="A230" s="121" t="str">
        <f t="shared" si="32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7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15.75" customHeight="1">
      <c r="A231" s="121" t="str">
        <f t="shared" si="32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145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5.75" customHeight="1">
      <c r="A232" s="121" t="str">
        <f t="shared" si="32"/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182"/>
      <c r="P232" s="182"/>
      <c r="Q232" s="160"/>
      <c r="R232" s="160"/>
      <c r="S232" s="342"/>
      <c r="T232" s="160"/>
      <c r="U232" s="160"/>
      <c r="V232" s="160"/>
    </row>
    <row r="233" spans="1:22" s="114" customFormat="1" ht="15.75" customHeight="1">
      <c r="A233" s="121" t="str">
        <f t="shared" si="32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28"/>
      <c r="M233" s="11"/>
      <c r="N233" s="182">
        <f t="shared" si="27"/>
        <v>0</v>
      </c>
      <c r="O233" s="182"/>
      <c r="P233" s="182"/>
      <c r="Q233" s="160"/>
      <c r="R233" s="160"/>
      <c r="S233" s="342"/>
      <c r="T233" s="160"/>
      <c r="U233" s="160"/>
      <c r="V233" s="160"/>
    </row>
    <row r="234" spans="1:22" ht="15.75" customHeight="1">
      <c r="A234" s="121" t="str">
        <f t="shared" si="32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24"/>
      <c r="I234" s="24"/>
      <c r="J234" s="25"/>
      <c r="K234" s="25"/>
      <c r="L234" s="349" t="s">
        <v>811</v>
      </c>
      <c r="M234" s="11"/>
      <c r="N234" s="196">
        <f>O234+P234</f>
        <v>0</v>
      </c>
      <c r="O234" s="196">
        <f t="shared" ref="O234:P234" si="34">P234+Q234</f>
        <v>0</v>
      </c>
      <c r="P234" s="196">
        <f t="shared" si="34"/>
        <v>0</v>
      </c>
      <c r="Q234" s="160"/>
      <c r="R234" s="160"/>
      <c r="S234" s="342"/>
      <c r="T234" s="160"/>
      <c r="U234" s="160"/>
      <c r="V234" s="160"/>
    </row>
    <row r="235" spans="1:22" ht="25.5" customHeight="1">
      <c r="A235" s="121" t="str">
        <f t="shared" si="32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28" t="s">
        <v>131</v>
      </c>
      <c r="M235" s="11">
        <v>4511</v>
      </c>
      <c r="N235" s="182">
        <f t="shared" si="27"/>
        <v>0</v>
      </c>
      <c r="O235" s="182"/>
      <c r="P235" s="182"/>
      <c r="Q235" s="160"/>
      <c r="R235" s="160"/>
      <c r="S235" s="342"/>
      <c r="T235" s="160"/>
      <c r="U235" s="160"/>
      <c r="V235" s="160"/>
    </row>
    <row r="236" spans="1:22" ht="25.5" customHeight="1">
      <c r="B236" s="123"/>
      <c r="H236" s="145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30" customHeight="1">
      <c r="A237" s="121" t="str">
        <f t="shared" ref="A237" si="35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6">O237+P237</f>
        <v>0</v>
      </c>
      <c r="O237" s="182"/>
      <c r="P237" s="182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24"/>
      <c r="I238" s="24"/>
      <c r="J238" s="25"/>
      <c r="K238" s="25"/>
      <c r="L238" s="343" t="s">
        <v>813</v>
      </c>
      <c r="M238" s="11"/>
      <c r="N238" s="196">
        <f>O238+P238</f>
        <v>0</v>
      </c>
      <c r="O238" s="182">
        <f>SUM(O239:O243)</f>
        <v>0</v>
      </c>
      <c r="P238" s="182">
        <f>SUM(P239:P243)</f>
        <v>0</v>
      </c>
      <c r="Q238" s="160"/>
      <c r="R238" s="160"/>
      <c r="S238" s="342"/>
      <c r="T238" s="160"/>
      <c r="U238" s="160"/>
      <c r="V238" s="160"/>
    </row>
    <row r="239" spans="1:22" ht="27.6" customHeight="1">
      <c r="B239" s="123"/>
      <c r="G239" s="128"/>
      <c r="H239" s="24"/>
      <c r="I239" s="24"/>
      <c r="J239" s="25"/>
      <c r="K239" s="25"/>
      <c r="L239" s="337" t="s">
        <v>847</v>
      </c>
      <c r="M239" s="47" t="s">
        <v>848</v>
      </c>
      <c r="N239" s="182">
        <f>O239+P239</f>
        <v>0</v>
      </c>
      <c r="O239" s="182"/>
      <c r="P239" s="182"/>
      <c r="Q239" s="160"/>
      <c r="R239" s="160"/>
      <c r="S239" s="342"/>
      <c r="T239" s="160"/>
      <c r="U239" s="160"/>
      <c r="V239" s="160"/>
    </row>
    <row r="240" spans="1:22" ht="25.5" customHeight="1">
      <c r="B240" s="123"/>
      <c r="H240" s="24"/>
      <c r="I240" s="24"/>
      <c r="J240" s="25"/>
      <c r="K240" s="25"/>
      <c r="L240" s="28" t="s">
        <v>762</v>
      </c>
      <c r="M240" s="11" t="s">
        <v>761</v>
      </c>
      <c r="N240" s="182">
        <f t="shared" si="27"/>
        <v>0</v>
      </c>
      <c r="O240" s="309"/>
      <c r="P240" s="309"/>
      <c r="Q240" s="160"/>
      <c r="R240" s="160"/>
      <c r="S240" s="342"/>
      <c r="T240" s="160"/>
      <c r="U240" s="160"/>
      <c r="V240" s="160"/>
    </row>
    <row r="241" spans="1:22" ht="25.5" customHeight="1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7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 ht="25.5" customHeight="1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ref="N242" si="38">O242+P242</f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 ht="25.5" customHeight="1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7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24"/>
      <c r="I244" s="24"/>
      <c r="J244" s="25"/>
      <c r="K244" s="25"/>
      <c r="L244" s="343" t="s">
        <v>845</v>
      </c>
      <c r="M244" s="11"/>
      <c r="N244" s="196">
        <f>O244+P244</f>
        <v>0</v>
      </c>
      <c r="O244" s="182">
        <f>SUM(O245)</f>
        <v>0</v>
      </c>
      <c r="P244" s="182">
        <f>SUM(P245)</f>
        <v>0</v>
      </c>
      <c r="Q244" s="160"/>
      <c r="R244" s="160"/>
      <c r="S244" s="342"/>
      <c r="T244" s="160"/>
      <c r="U244" s="160"/>
      <c r="V244" s="160"/>
    </row>
    <row r="245" spans="1:22" ht="25.5" customHeight="1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9">O245+P245</f>
        <v>0</v>
      </c>
      <c r="O245" s="309"/>
      <c r="P245" s="309"/>
      <c r="Q245" s="160"/>
      <c r="R245" s="160"/>
      <c r="S245" s="342"/>
      <c r="T245" s="160"/>
      <c r="U245" s="160"/>
      <c r="V245" s="160"/>
    </row>
    <row r="246" spans="1:22" ht="25.5" customHeight="1">
      <c r="A246" s="121" t="str">
        <f t="shared" si="32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40">+O248+O251+O253+O255+O258</f>
        <v>0</v>
      </c>
      <c r="P246" s="191">
        <f t="shared" si="40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 ht="15.75" customHeight="1">
      <c r="B248" s="123"/>
      <c r="H248" s="145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 ht="15.75" customHeight="1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41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8" customHeight="1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41"/>
        <v>0</v>
      </c>
      <c r="O250" s="309"/>
      <c r="P250" s="309"/>
      <c r="Q250" s="160"/>
      <c r="R250" s="160"/>
      <c r="S250" s="342"/>
      <c r="T250" s="160"/>
      <c r="U250" s="160"/>
      <c r="V250" s="160"/>
    </row>
    <row r="251" spans="1:22" ht="15.75" customHeight="1">
      <c r="B251" s="123"/>
      <c r="H251" s="145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7" customHeight="1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41"/>
        <v>0</v>
      </c>
      <c r="O252" s="182"/>
      <c r="P252" s="182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2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145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15.75" customHeight="1">
      <c r="A254" s="121" t="str">
        <f t="shared" si="32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41"/>
        <v>0</v>
      </c>
      <c r="O254" s="182"/>
      <c r="P254" s="182"/>
      <c r="Q254" s="160"/>
      <c r="R254" s="160"/>
      <c r="S254" s="342"/>
      <c r="T254" s="160"/>
      <c r="U254" s="160"/>
      <c r="V254" s="160"/>
    </row>
    <row r="255" spans="1:22" ht="15.75" customHeight="1">
      <c r="A255" s="121" t="str">
        <f t="shared" si="32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38"/>
      <c r="I255" s="312"/>
      <c r="J255" s="313"/>
      <c r="K255" s="313"/>
      <c r="L255" s="348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 ht="15.75" customHeight="1">
      <c r="A256" s="121" t="str">
        <f t="shared" si="32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41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 ht="15.75" customHeight="1">
      <c r="A257" s="121" t="str">
        <f t="shared" si="32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41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63.75" customHeight="1">
      <c r="A258" s="121" t="str">
        <f t="shared" si="32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/>
      <c r="Q258" s="160"/>
      <c r="R258" s="160"/>
      <c r="S258" s="342"/>
      <c r="T258" s="160"/>
      <c r="U258" s="160"/>
      <c r="V258" s="160"/>
    </row>
    <row r="259" spans="1:22" ht="15.75" customHeight="1">
      <c r="A259" s="121" t="str">
        <f t="shared" si="32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339">
        <v>4861</v>
      </c>
      <c r="N259" s="182">
        <f t="shared" si="41"/>
        <v>0</v>
      </c>
      <c r="O259" s="306"/>
      <c r="P259" s="306"/>
      <c r="Q259" s="160"/>
      <c r="R259" s="160"/>
      <c r="S259" s="342"/>
      <c r="T259" s="160"/>
      <c r="U259" s="160"/>
      <c r="V259" s="160"/>
    </row>
    <row r="260" spans="1:22" s="114" customFormat="1" ht="51" customHeight="1">
      <c r="A260" s="121"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7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 ht="15.75" customHeight="1">
      <c r="A261" s="121"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 ht="63.75" customHeight="1">
      <c r="A262" s="121"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 ht="15.75" customHeight="1">
      <c r="A263" s="121"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 ht="63.75" customHeight="1">
      <c r="A264" s="121"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145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2">O265+P265</f>
        <v>0</v>
      </c>
      <c r="O265" s="182"/>
      <c r="P265" s="182"/>
      <c r="Q265" s="160"/>
      <c r="R265" s="160"/>
      <c r="S265" s="342"/>
      <c r="T265" s="160"/>
      <c r="U265" s="160"/>
      <c r="V265" s="160"/>
    </row>
    <row r="266" spans="1:22" s="114" customFormat="1">
      <c r="A266" s="121"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2"/>
        <v>0</v>
      </c>
      <c r="O266" s="182"/>
      <c r="P266" s="182"/>
      <c r="Q266" s="160"/>
      <c r="R266" s="160"/>
      <c r="S266" s="342"/>
      <c r="T266" s="160"/>
      <c r="U266" s="160"/>
      <c r="V266" s="160"/>
    </row>
    <row r="267" spans="1:22">
      <c r="A267" s="121"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2"/>
        <v>0</v>
      </c>
      <c r="O267" s="182"/>
      <c r="P267" s="182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2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2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2"/>
        <v>0</v>
      </c>
      <c r="O270" s="182"/>
      <c r="P270" s="182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2"/>
        <v>0</v>
      </c>
      <c r="O271" s="182"/>
      <c r="P271" s="182"/>
      <c r="Q271" s="160"/>
      <c r="R271" s="160"/>
      <c r="S271" s="342"/>
      <c r="T271" s="160"/>
      <c r="U271" s="160"/>
      <c r="V271" s="160"/>
    </row>
    <row r="272" spans="1:22" ht="15.75" customHeight="1">
      <c r="B272" s="123"/>
      <c r="G272" s="128"/>
      <c r="H272" s="17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 ht="15.75" customHeight="1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15.75" customHeight="1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3">+O276+O279+O283+O285+O291+O295+O300+O303+O307+O311+O314+O317</f>
        <v>0</v>
      </c>
      <c r="P274" s="191">
        <f t="shared" si="43"/>
        <v>0</v>
      </c>
      <c r="Q274" s="160"/>
      <c r="R274" s="160"/>
      <c r="S274" s="342"/>
      <c r="T274" s="160"/>
      <c r="U274" s="160"/>
      <c r="V274" s="160"/>
    </row>
    <row r="275" spans="2:22" ht="15.75" customHeight="1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 ht="15.75" customHeight="1">
      <c r="B276" s="123"/>
      <c r="G276" s="128"/>
      <c r="H276" s="145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 ht="15.75" customHeight="1">
      <c r="B277" s="123"/>
      <c r="G277" s="128"/>
      <c r="H277" s="16"/>
      <c r="I277" s="24"/>
      <c r="J277" s="25"/>
      <c r="K277" s="25"/>
      <c r="L277" s="31"/>
      <c r="M277" s="47"/>
      <c r="N277" s="182">
        <f t="shared" ref="N277:N313" si="44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 ht="25.5" customHeight="1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4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15.75" customHeight="1">
      <c r="B279" s="123"/>
      <c r="G279" s="128"/>
      <c r="H279" s="145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30.75" customHeight="1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5">O280+P280</f>
        <v>0</v>
      </c>
      <c r="O280" s="182"/>
      <c r="P280" s="182"/>
      <c r="Q280" s="160"/>
      <c r="R280" s="160"/>
      <c r="S280" s="342"/>
      <c r="T280" s="160"/>
      <c r="U280" s="160"/>
      <c r="V280" s="160"/>
    </row>
    <row r="281" spans="2:22" ht="15.75" customHeight="1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4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 ht="15.75" customHeight="1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6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15.75" customHeight="1">
      <c r="B283" s="123"/>
      <c r="G283" s="128"/>
      <c r="H283" s="145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30.75" customHeight="1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4"/>
        <v>0</v>
      </c>
      <c r="O284" s="182"/>
      <c r="P284" s="182"/>
      <c r="Q284" s="160"/>
      <c r="R284" s="160"/>
      <c r="S284" s="342"/>
      <c r="T284" s="160"/>
      <c r="U284" s="160"/>
      <c r="V284" s="160"/>
    </row>
    <row r="285" spans="2:22" ht="15.75" customHeight="1">
      <c r="B285" s="123"/>
      <c r="G285" s="128"/>
      <c r="H285" s="145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15.75" customHeight="1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4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5.75" customHeight="1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4"/>
        <v>0</v>
      </c>
      <c r="O287" s="182"/>
      <c r="P287" s="182"/>
      <c r="Q287" s="160"/>
      <c r="R287" s="160"/>
      <c r="S287" s="342"/>
      <c r="T287" s="160"/>
      <c r="U287" s="160"/>
      <c r="V287" s="160"/>
    </row>
    <row r="288" spans="2:22" ht="15.75" customHeight="1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4"/>
        <v>0</v>
      </c>
      <c r="O288" s="182"/>
      <c r="P288" s="182"/>
      <c r="Q288" s="160"/>
      <c r="R288" s="160"/>
      <c r="S288" s="342"/>
      <c r="T288" s="160"/>
      <c r="U288" s="160"/>
      <c r="V288" s="160"/>
    </row>
    <row r="289" spans="1:22" ht="15.75" customHeight="1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4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15.75" customHeight="1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4"/>
        <v>0</v>
      </c>
      <c r="O290" s="182"/>
      <c r="P290" s="182"/>
      <c r="Q290" s="160"/>
      <c r="R290" s="160"/>
      <c r="S290" s="342"/>
      <c r="T290" s="160"/>
      <c r="U290" s="160"/>
      <c r="V290" s="160"/>
    </row>
    <row r="291" spans="1:22" ht="15.75" customHeight="1">
      <c r="B291" s="123"/>
      <c r="G291" s="128"/>
      <c r="H291" s="145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 ht="15.75" customHeight="1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4"/>
        <v>0</v>
      </c>
      <c r="O292" s="309"/>
      <c r="P292" s="309"/>
      <c r="Q292" s="160"/>
      <c r="R292" s="160"/>
      <c r="S292" s="342"/>
      <c r="T292" s="160"/>
      <c r="U292" s="160"/>
      <c r="V292" s="160"/>
    </row>
    <row r="293" spans="1:22" ht="30" customHeight="1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4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 ht="15.75" customHeight="1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4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 ht="15.75" customHeight="1">
      <c r="A295" s="121" t="str">
        <f t="shared" si="32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145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 ht="15.75" customHeight="1">
      <c r="A296" s="121" t="str">
        <f t="shared" si="32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4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15.75" customHeight="1">
      <c r="A297" s="121" t="str">
        <f t="shared" ref="A297" si="47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8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 customHeight="1">
      <c r="A298" s="121" t="str">
        <f t="shared" ref="A298" si="49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50">O298+P298</f>
        <v>0</v>
      </c>
      <c r="O298" s="182"/>
      <c r="P298" s="182"/>
      <c r="Q298" s="160"/>
      <c r="R298" s="160"/>
      <c r="S298" s="342"/>
      <c r="T298" s="160"/>
      <c r="U298" s="160"/>
      <c r="V298" s="160"/>
    </row>
    <row r="299" spans="1:22" s="155" customFormat="1" ht="15.75" customHeight="1">
      <c r="A299" s="121" t="str">
        <f t="shared" si="32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4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 ht="15.75" customHeight="1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145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51">P300+Q300</f>
        <v>0</v>
      </c>
      <c r="P300" s="196">
        <f t="shared" si="51"/>
        <v>0</v>
      </c>
      <c r="Q300" s="160"/>
      <c r="R300" s="160"/>
      <c r="S300" s="342"/>
      <c r="T300" s="160"/>
      <c r="U300" s="160"/>
      <c r="V300" s="160"/>
    </row>
    <row r="301" spans="1:22" s="114" customFormat="1" ht="15.75" customHeigh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 t="shared" ref="N301" si="52"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5.75" customHeight="1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182"/>
      <c r="P302" s="182"/>
      <c r="Q302" s="160"/>
      <c r="R302" s="160"/>
      <c r="S302" s="342"/>
      <c r="T302" s="160"/>
      <c r="U302" s="160"/>
      <c r="V302" s="160"/>
    </row>
    <row r="303" spans="1:22" ht="15.75" customHeight="1">
      <c r="A303" s="121" t="str">
        <f t="shared" si="32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145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 ht="25.5" customHeight="1">
      <c r="A304" s="121" t="str">
        <f t="shared" si="32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4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 ht="15.75" customHeight="1">
      <c r="A305" s="121" t="str">
        <f t="shared" si="32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4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 customHeight="1">
      <c r="A306" s="121" t="str">
        <f t="shared" si="32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4"/>
        <v>0</v>
      </c>
      <c r="O306" s="182"/>
      <c r="P306" s="18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2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145"/>
      <c r="I307" s="146"/>
      <c r="J307" s="147"/>
      <c r="K307" s="147"/>
      <c r="L307" s="26" t="s">
        <v>767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 ht="15.75" customHeight="1">
      <c r="A308" s="121" t="str">
        <f t="shared" si="32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4"/>
        <v>0</v>
      </c>
      <c r="O308" s="182"/>
      <c r="P308" s="182"/>
      <c r="Q308" s="160"/>
      <c r="R308" s="160"/>
      <c r="S308" s="342"/>
      <c r="T308" s="160"/>
      <c r="U308" s="160"/>
      <c r="V308" s="160"/>
    </row>
    <row r="309" spans="1:22" ht="15.75" customHeight="1">
      <c r="A309" s="121" t="str">
        <f t="shared" si="32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4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 ht="15.75" customHeight="1">
      <c r="A310" s="121" t="str">
        <f t="shared" si="32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4"/>
        <v>0</v>
      </c>
      <c r="O310" s="182"/>
      <c r="P310" s="182">
        <v>0</v>
      </c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2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145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5.75" customHeight="1">
      <c r="A312" s="121" t="str">
        <f t="shared" ref="A312" si="53">CONCATENATE(B312,C312,D312,E312,F312,G312)</f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4">O312+P312</f>
        <v>0</v>
      </c>
      <c r="O312" s="182"/>
      <c r="P312" s="182"/>
      <c r="Q312" s="160"/>
      <c r="R312" s="160"/>
      <c r="S312" s="342"/>
      <c r="T312" s="160"/>
      <c r="U312" s="160"/>
      <c r="V312" s="160"/>
    </row>
    <row r="313" spans="1:22" ht="15.75" customHeight="1">
      <c r="A313" s="121" t="str">
        <f t="shared" si="32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4"/>
        <v>0</v>
      </c>
      <c r="O313" s="182"/>
      <c r="P313" s="182"/>
      <c r="Q313" s="160"/>
      <c r="R313" s="160"/>
      <c r="S313" s="342"/>
      <c r="T313" s="160"/>
      <c r="U313" s="160"/>
      <c r="V313" s="160"/>
    </row>
    <row r="314" spans="1:22" s="114" customFormat="1" ht="25.5" customHeight="1">
      <c r="A314" s="121" t="str">
        <f t="shared" si="32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145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15.75" customHeight="1">
      <c r="A315" s="121" t="str">
        <f t="shared" si="32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/>
      <c r="M315" s="32"/>
      <c r="N315" s="182">
        <f t="shared" ref="N315" si="55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6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5.5" customHeight="1">
      <c r="A317" s="121" t="str">
        <f t="shared" ref="A317:A318" si="57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145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15.75" customHeight="1">
      <c r="A318" s="121" t="str">
        <f t="shared" si="57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8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 ht="25.9" customHeight="1">
      <c r="A319" s="121" t="str">
        <f t="shared" si="32"/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2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 ht="15.75" customHeight="1">
      <c r="A320" s="121" t="str">
        <f t="shared" si="32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9" s="181" customFormat="1" ht="30" customHeight="1">
      <c r="A321" s="121" t="str">
        <f t="shared" si="32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7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9" ht="15.75" customHeight="1">
      <c r="A322" s="121" t="str">
        <f t="shared" si="32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W322" s="178"/>
      <c r="AE322" s="178"/>
      <c r="AF322" s="178"/>
      <c r="AG322" s="178"/>
      <c r="AH322" s="178"/>
      <c r="AI322" s="178"/>
      <c r="AQ322" s="178"/>
      <c r="AR322" s="178"/>
      <c r="AS322" s="178"/>
      <c r="AT322" s="178"/>
      <c r="AU322" s="178"/>
      <c r="BC322" s="178"/>
      <c r="BD322" s="178"/>
      <c r="BE322" s="178"/>
      <c r="BF322" s="178"/>
      <c r="BG322" s="178"/>
      <c r="BO322" s="178"/>
      <c r="BP322" s="178"/>
      <c r="BQ322" s="178"/>
      <c r="BR322" s="178"/>
      <c r="BS322" s="178"/>
      <c r="CA322" s="178"/>
      <c r="CB322" s="178"/>
      <c r="CC322" s="178"/>
      <c r="CD322" s="178"/>
      <c r="CE322" s="178"/>
      <c r="CM322" s="178"/>
      <c r="CN322" s="178"/>
      <c r="CO322" s="178"/>
      <c r="CP322" s="178"/>
      <c r="CQ322" s="178"/>
      <c r="CY322" s="178"/>
      <c r="CZ322" s="178"/>
      <c r="DA322" s="178"/>
      <c r="DB322" s="178"/>
      <c r="DC322" s="178"/>
      <c r="DK322" s="178"/>
      <c r="DL322" s="178"/>
      <c r="DM322" s="178"/>
      <c r="DN322" s="178"/>
      <c r="DO322" s="178"/>
      <c r="DW322" s="178"/>
      <c r="DX322" s="178"/>
      <c r="DY322" s="178"/>
      <c r="DZ322" s="178"/>
      <c r="EA322" s="178"/>
      <c r="EI322" s="178"/>
      <c r="EJ322" s="178"/>
      <c r="EK322" s="178"/>
      <c r="EL322" s="178"/>
      <c r="EM322" s="178"/>
      <c r="EU322" s="178"/>
      <c r="EV322" s="178"/>
      <c r="EW322" s="178"/>
      <c r="EX322" s="178"/>
      <c r="EY322" s="178"/>
      <c r="FG322" s="178"/>
      <c r="FH322" s="178"/>
      <c r="FI322" s="178"/>
      <c r="FJ322" s="178"/>
      <c r="FK322" s="178"/>
      <c r="FS322" s="178"/>
      <c r="FT322" s="178"/>
      <c r="FU322" s="178"/>
      <c r="FV322" s="178"/>
      <c r="FW322" s="178"/>
      <c r="GE322" s="178"/>
      <c r="GF322" s="178"/>
      <c r="GG322" s="178"/>
      <c r="GH322" s="178"/>
      <c r="GI322" s="178"/>
      <c r="GQ322" s="178"/>
      <c r="GR322" s="178"/>
      <c r="GS322" s="178"/>
      <c r="GT322" s="178"/>
      <c r="GU322" s="178"/>
      <c r="HC322" s="178"/>
      <c r="HD322" s="178"/>
      <c r="HE322" s="178"/>
      <c r="HF322" s="178"/>
      <c r="HG322" s="178"/>
      <c r="HO322" s="178"/>
      <c r="HP322" s="178"/>
      <c r="HQ322" s="178"/>
      <c r="HR322" s="178"/>
      <c r="HS322" s="178"/>
      <c r="IA322" s="178"/>
      <c r="IB322" s="178"/>
      <c r="IC322" s="178"/>
      <c r="ID322" s="178"/>
      <c r="IE322" s="178"/>
    </row>
    <row r="323" spans="1:239" s="169" customFormat="1" ht="15.75" customHeight="1">
      <c r="A323" s="121" t="str">
        <f t="shared" si="32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9">+O325+O335+O337+O360</f>
        <v>0</v>
      </c>
      <c r="P323" s="191">
        <f t="shared" si="59"/>
        <v>0</v>
      </c>
      <c r="Q323" s="160"/>
      <c r="R323" s="160"/>
      <c r="S323" s="342"/>
      <c r="T323" s="160"/>
      <c r="U323" s="160"/>
      <c r="V323" s="160"/>
    </row>
    <row r="324" spans="1:239" ht="15.75" customHeight="1">
      <c r="A324" s="121" t="str">
        <f t="shared" si="32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9" s="155" customFormat="1" ht="15.75" customHeight="1">
      <c r="A325" s="121" t="str">
        <f t="shared" si="32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145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9" ht="15.75" customHeight="1">
      <c r="A326" s="121" t="str">
        <f t="shared" si="32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60">O326+P326</f>
        <v>0</v>
      </c>
      <c r="O326" s="182"/>
      <c r="P326" s="182"/>
      <c r="Q326" s="160"/>
      <c r="R326" s="160"/>
      <c r="S326" s="342"/>
      <c r="T326" s="160"/>
      <c r="U326" s="160"/>
      <c r="V326" s="160"/>
    </row>
    <row r="327" spans="1:239" ht="15.75" customHeight="1">
      <c r="A327" s="121" t="str">
        <f t="shared" ref="A327" si="61">CONCATENATE(B327,C327,D327,E327,F327,G327)</f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60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9" s="114" customFormat="1" ht="15.75" customHeight="1">
      <c r="A328" s="121" t="str">
        <f t="shared" si="32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60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9" ht="15.75" customHeight="1">
      <c r="A329" s="121" t="str">
        <f t="shared" si="32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/>
      <c r="M329" s="47"/>
      <c r="N329" s="182">
        <f t="shared" si="60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9" ht="15.75" customHeight="1">
      <c r="A330" s="121" t="str">
        <f t="shared" ref="A330:A391" si="62">CONCATENATE(B330,C330,D330,E330,F330,G330)</f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60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9" ht="15.75" customHeight="1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60"/>
        <v>0</v>
      </c>
      <c r="O331" s="182"/>
      <c r="P331" s="182"/>
      <c r="Q331" s="160"/>
      <c r="R331" s="160"/>
      <c r="S331" s="342"/>
      <c r="T331" s="160"/>
      <c r="U331" s="160"/>
      <c r="V331" s="160"/>
    </row>
    <row r="332" spans="1:239" s="114" customFormat="1" ht="15.75" customHeight="1">
      <c r="A332" s="121" t="str">
        <f t="shared" si="62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60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9" ht="25.5" customHeight="1">
      <c r="A333" s="121" t="str">
        <f t="shared" si="62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60"/>
        <v>0</v>
      </c>
      <c r="O333" s="182"/>
      <c r="P333" s="182"/>
      <c r="Q333" s="160"/>
      <c r="R333" s="160"/>
      <c r="S333" s="342"/>
      <c r="T333" s="160"/>
      <c r="U333" s="160"/>
      <c r="V333" s="160"/>
    </row>
    <row r="334" spans="1:239" ht="15.75" customHeight="1">
      <c r="A334" s="121" t="str">
        <f t="shared" si="62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60"/>
        <v>0</v>
      </c>
      <c r="O334" s="182"/>
      <c r="P334" s="182"/>
      <c r="Q334" s="160"/>
      <c r="R334" s="160"/>
      <c r="S334" s="342"/>
      <c r="T334" s="160"/>
      <c r="U334" s="160"/>
      <c r="V334" s="160"/>
    </row>
    <row r="335" spans="1:239" ht="15.75" customHeight="1">
      <c r="A335" s="121" t="str">
        <f t="shared" si="62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145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9" ht="15.75" customHeight="1">
      <c r="A336" s="121" t="str">
        <f t="shared" si="62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60"/>
        <v>0</v>
      </c>
      <c r="O336" s="182"/>
      <c r="P336" s="182"/>
      <c r="Q336" s="160"/>
      <c r="R336" s="160"/>
      <c r="S336" s="342"/>
      <c r="T336" s="160"/>
      <c r="U336" s="160"/>
      <c r="V336" s="160"/>
    </row>
    <row r="337" spans="1:22" ht="51.75" customHeight="1">
      <c r="A337" s="121" t="str">
        <f t="shared" ref="A337:A355" si="63">CONCATENATE(B337,C337,D337,E337,F337,G337)</f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769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5.75" customHeight="1">
      <c r="A338" s="121" t="str">
        <f t="shared" si="63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64">O338+P338</f>
        <v>0</v>
      </c>
      <c r="O338" s="182"/>
      <c r="P338" s="182"/>
      <c r="Q338" s="160"/>
      <c r="R338" s="160"/>
      <c r="S338" s="342"/>
      <c r="T338" s="160"/>
      <c r="U338" s="160"/>
      <c r="V338" s="160"/>
    </row>
    <row r="339" spans="1:22" ht="15.75" customHeight="1">
      <c r="A339" s="121" t="str">
        <f t="shared" si="63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64"/>
        <v>0</v>
      </c>
      <c r="O339" s="182"/>
      <c r="P339" s="182"/>
      <c r="Q339" s="160"/>
      <c r="R339" s="160"/>
      <c r="S339" s="342"/>
      <c r="T339" s="160"/>
      <c r="U339" s="160"/>
      <c r="V339" s="160"/>
    </row>
    <row r="340" spans="1:22" s="114" customFormat="1" ht="51" customHeight="1">
      <c r="A340" s="121" t="str">
        <f t="shared" si="63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64"/>
        <v>0</v>
      </c>
      <c r="O340" s="182"/>
      <c r="P340" s="182"/>
      <c r="Q340" s="160"/>
      <c r="R340" s="160"/>
      <c r="S340" s="342"/>
      <c r="T340" s="160"/>
      <c r="U340" s="160"/>
      <c r="V340" s="160"/>
    </row>
    <row r="341" spans="1:22" ht="15.75" customHeight="1">
      <c r="A341" s="121" t="str">
        <f t="shared" si="63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64"/>
        <v>0</v>
      </c>
      <c r="O341" s="182"/>
      <c r="P341" s="182"/>
      <c r="Q341" s="160"/>
      <c r="R341" s="160"/>
      <c r="S341" s="342"/>
      <c r="T341" s="160"/>
      <c r="U341" s="160"/>
      <c r="V341" s="160"/>
    </row>
    <row r="342" spans="1:22" s="114" customFormat="1" ht="63.75" customHeight="1">
      <c r="A342" s="121" t="str">
        <f t="shared" si="63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64"/>
        <v>0</v>
      </c>
      <c r="O342" s="182"/>
      <c r="P342" s="182"/>
      <c r="Q342" s="160"/>
      <c r="R342" s="160"/>
      <c r="S342" s="342"/>
      <c r="T342" s="160"/>
      <c r="U342" s="160"/>
      <c r="V342" s="160"/>
    </row>
    <row r="343" spans="1:22" ht="15.75" customHeight="1">
      <c r="A343" s="121" t="str">
        <f t="shared" si="63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64"/>
        <v>0</v>
      </c>
      <c r="O343" s="182"/>
      <c r="P343" s="182"/>
      <c r="Q343" s="160"/>
      <c r="R343" s="160"/>
      <c r="S343" s="342"/>
      <c r="T343" s="160"/>
      <c r="U343" s="160"/>
      <c r="V343" s="160"/>
    </row>
    <row r="344" spans="1:22" s="114" customFormat="1" ht="51" customHeight="1">
      <c r="A344" s="121" t="str">
        <f t="shared" si="63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64"/>
        <v>0</v>
      </c>
      <c r="O344" s="182"/>
      <c r="P344" s="182"/>
      <c r="Q344" s="160"/>
      <c r="R344" s="160"/>
      <c r="S344" s="342"/>
      <c r="T344" s="160"/>
      <c r="U344" s="160"/>
      <c r="V344" s="160"/>
    </row>
    <row r="345" spans="1:22" ht="15.75" customHeight="1">
      <c r="A345" s="121" t="str">
        <f t="shared" si="63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64"/>
        <v>0</v>
      </c>
      <c r="O345" s="182"/>
      <c r="P345" s="182"/>
      <c r="Q345" s="160"/>
      <c r="R345" s="160"/>
      <c r="S345" s="342"/>
      <c r="T345" s="160"/>
      <c r="U345" s="160"/>
      <c r="V345" s="160"/>
    </row>
    <row r="346" spans="1:22" s="114" customFormat="1" ht="63.75" customHeight="1">
      <c r="A346" s="121" t="str">
        <f t="shared" si="63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64"/>
        <v>0</v>
      </c>
      <c r="O346" s="182"/>
      <c r="P346" s="182"/>
      <c r="Q346" s="160"/>
      <c r="R346" s="160"/>
      <c r="S346" s="342"/>
      <c r="T346" s="160"/>
      <c r="U346" s="160"/>
      <c r="V346" s="160"/>
    </row>
    <row r="347" spans="1:22" ht="15.75" customHeight="1">
      <c r="A347" s="121" t="str">
        <f t="shared" si="63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64"/>
        <v>0</v>
      </c>
      <c r="O347" s="182"/>
      <c r="P347" s="182"/>
      <c r="Q347" s="160"/>
      <c r="R347" s="160"/>
      <c r="S347" s="342"/>
      <c r="T347" s="160"/>
      <c r="U347" s="160"/>
      <c r="V347" s="160"/>
    </row>
    <row r="348" spans="1:22" s="169" customFormat="1" ht="15.75" customHeight="1">
      <c r="A348" s="121" t="str">
        <f t="shared" si="63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64"/>
        <v>0</v>
      </c>
      <c r="O348" s="182"/>
      <c r="P348" s="182"/>
      <c r="Q348" s="160"/>
      <c r="R348" s="160"/>
      <c r="S348" s="342"/>
      <c r="T348" s="160"/>
      <c r="U348" s="160"/>
      <c r="V348" s="160"/>
    </row>
    <row r="349" spans="1:22" ht="15.75" customHeight="1">
      <c r="A349" s="121" t="str">
        <f t="shared" si="63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64"/>
        <v>0</v>
      </c>
      <c r="O349" s="182"/>
      <c r="P349" s="182"/>
      <c r="Q349" s="160"/>
      <c r="R349" s="160"/>
      <c r="S349" s="342"/>
      <c r="T349" s="160"/>
      <c r="U349" s="160"/>
      <c r="V349" s="160"/>
    </row>
    <row r="350" spans="1:22" s="155" customFormat="1" ht="15.75" customHeight="1">
      <c r="A350" s="121" t="str">
        <f t="shared" si="63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64"/>
        <v>0</v>
      </c>
      <c r="O350" s="182"/>
      <c r="P350" s="182"/>
      <c r="Q350" s="160"/>
      <c r="R350" s="160"/>
      <c r="S350" s="342"/>
      <c r="T350" s="160"/>
      <c r="U350" s="160"/>
      <c r="V350" s="160"/>
    </row>
    <row r="351" spans="1:22" ht="15.75" customHeight="1">
      <c r="A351" s="121" t="str">
        <f t="shared" si="63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64"/>
        <v>0</v>
      </c>
      <c r="O351" s="182"/>
      <c r="P351" s="182"/>
      <c r="Q351" s="160"/>
      <c r="R351" s="160"/>
      <c r="S351" s="342"/>
      <c r="T351" s="160"/>
      <c r="U351" s="160"/>
      <c r="V351" s="160"/>
    </row>
    <row r="352" spans="1:22" s="114" customFormat="1" ht="15.75" customHeight="1">
      <c r="A352" s="121" t="str">
        <f t="shared" si="63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64"/>
        <v>0</v>
      </c>
      <c r="O352" s="182"/>
      <c r="P352" s="182"/>
      <c r="Q352" s="160"/>
      <c r="R352" s="160"/>
      <c r="S352" s="342"/>
      <c r="T352" s="160"/>
      <c r="U352" s="160"/>
      <c r="V352" s="160"/>
    </row>
    <row r="353" spans="1:22" s="114" customFormat="1" ht="15.75" customHeight="1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763</v>
      </c>
      <c r="M353" s="299" t="s">
        <v>761</v>
      </c>
      <c r="N353" s="182">
        <f t="shared" ref="N353:N354" si="65">O353+P353</f>
        <v>0</v>
      </c>
      <c r="O353" s="182"/>
      <c r="P353" s="182"/>
      <c r="Q353" s="160"/>
      <c r="R353" s="160"/>
      <c r="S353" s="342"/>
      <c r="T353" s="160"/>
      <c r="U353" s="160"/>
      <c r="V353" s="160"/>
    </row>
    <row r="354" spans="1:22" ht="15.75" customHeight="1">
      <c r="A354" s="121" t="str">
        <f t="shared" si="63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65"/>
        <v>0</v>
      </c>
      <c r="O354" s="182"/>
      <c r="P354" s="182"/>
      <c r="Q354" s="160"/>
      <c r="R354" s="160"/>
      <c r="S354" s="342"/>
      <c r="T354" s="160"/>
      <c r="U354" s="160"/>
      <c r="V354" s="160"/>
    </row>
    <row r="355" spans="1:22" ht="15.75" customHeight="1">
      <c r="A355" s="121" t="str">
        <f t="shared" si="63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64"/>
        <v>0</v>
      </c>
      <c r="O355" s="182"/>
      <c r="P355" s="182"/>
      <c r="Q355" s="160"/>
      <c r="R355" s="160"/>
      <c r="S355" s="342"/>
      <c r="T355" s="160"/>
      <c r="U355" s="160"/>
      <c r="V355" s="160"/>
    </row>
    <row r="356" spans="1:22" ht="15.75" customHeight="1"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64"/>
        <v>0</v>
      </c>
      <c r="O356" s="182"/>
      <c r="P356" s="182"/>
      <c r="Q356" s="160"/>
      <c r="R356" s="160"/>
      <c r="S356" s="342"/>
      <c r="T356" s="160"/>
      <c r="U356" s="160"/>
      <c r="V356" s="160"/>
    </row>
    <row r="357" spans="1:22" ht="15.75" customHeight="1">
      <c r="A357" s="121" t="str">
        <f t="shared" ref="A357:A361" si="66">CONCATENATE(B357,C357,D357,E357,F357,G357)</f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64"/>
        <v>0</v>
      </c>
      <c r="O357" s="182"/>
      <c r="P357" s="182"/>
      <c r="Q357" s="160"/>
      <c r="R357" s="160"/>
      <c r="S357" s="342"/>
      <c r="T357" s="160"/>
      <c r="U357" s="160"/>
      <c r="V357" s="160"/>
    </row>
    <row r="358" spans="1:22" s="114" customFormat="1" ht="25.5" customHeight="1">
      <c r="A358" s="121" t="str">
        <f t="shared" si="66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64"/>
        <v>0</v>
      </c>
      <c r="O358" s="182"/>
      <c r="P358" s="182"/>
      <c r="Q358" s="160"/>
      <c r="R358" s="160"/>
      <c r="S358" s="342"/>
      <c r="T358" s="160"/>
      <c r="U358" s="160"/>
      <c r="V358" s="160"/>
    </row>
    <row r="359" spans="1:22" ht="25.5" customHeight="1">
      <c r="A359" s="121" t="str">
        <f t="shared" si="66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64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 ht="15.75" customHeight="1">
      <c r="A360" s="121" t="str">
        <f t="shared" si="66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63.75" customHeight="1">
      <c r="A361" s="121" t="str">
        <f t="shared" si="66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67">O361+P361</f>
        <v>0</v>
      </c>
      <c r="O361" s="182"/>
      <c r="P361" s="182"/>
      <c r="Q361" s="160"/>
      <c r="R361" s="160"/>
      <c r="S361" s="342"/>
      <c r="T361" s="160"/>
      <c r="U361" s="160"/>
      <c r="V361" s="160"/>
    </row>
    <row r="362" spans="1:22" ht="15.75" customHeight="1">
      <c r="A362" s="121" t="str">
        <f t="shared" si="62"/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7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 ht="15.75" customHeight="1">
      <c r="A363" s="121" t="str">
        <f t="shared" si="62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 ht="15.75" customHeight="1">
      <c r="A364" s="121" t="str">
        <f t="shared" si="62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 ht="20.25" customHeight="1">
      <c r="A365" s="121" t="str">
        <f t="shared" si="62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 ht="15.75" customHeight="1">
      <c r="A366" s="121" t="str">
        <f t="shared" si="62"/>
        <v>71060401045113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5113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8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5.75" customHeight="1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8"/>
        <v>0</v>
      </c>
      <c r="O368" s="182"/>
      <c r="P368" s="182"/>
      <c r="Q368" s="160"/>
      <c r="R368" s="160"/>
      <c r="S368" s="342"/>
      <c r="T368" s="160"/>
      <c r="U368" s="160"/>
      <c r="V368" s="160"/>
    </row>
    <row r="369" spans="1:22" s="114" customFormat="1" ht="15.75" customHeight="1">
      <c r="A369" s="121"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8"/>
        <v>0</v>
      </c>
      <c r="O369" s="182"/>
      <c r="P369" s="182"/>
      <c r="Q369" s="160"/>
      <c r="R369" s="160"/>
      <c r="S369" s="342"/>
      <c r="T369" s="160"/>
      <c r="U369" s="160"/>
      <c r="V369" s="160"/>
    </row>
    <row r="370" spans="1:22" ht="15.75" customHeight="1">
      <c r="A370" s="121"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7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 ht="38.25" customHeight="1">
      <c r="A371" s="121" t="str">
        <f t="shared" si="62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 ht="15.75" customHeight="1">
      <c r="A372" s="121" t="str">
        <f t="shared" si="62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9">+O374</f>
        <v>0</v>
      </c>
      <c r="P372" s="191">
        <f t="shared" si="69"/>
        <v>0</v>
      </c>
      <c r="Q372" s="160"/>
      <c r="R372" s="160"/>
      <c r="S372" s="342"/>
      <c r="T372" s="160"/>
      <c r="U372" s="160"/>
      <c r="V372" s="160"/>
    </row>
    <row r="373" spans="1:22" s="155" customFormat="1" ht="38.25" customHeight="1">
      <c r="A373" s="121" t="str">
        <f t="shared" si="62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15.75" customHeight="1">
      <c r="B374" s="123"/>
      <c r="G374" s="128"/>
      <c r="H374" s="145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63.75" customHeight="1">
      <c r="A375" s="121" t="str">
        <f t="shared" ref="A375:A376" si="70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71">O375+P375</f>
        <v>0</v>
      </c>
      <c r="O375" s="182"/>
      <c r="P375" s="182"/>
      <c r="Q375" s="160"/>
      <c r="R375" s="160"/>
      <c r="S375" s="342"/>
      <c r="T375" s="160"/>
      <c r="U375" s="160"/>
      <c r="V375" s="160"/>
    </row>
    <row r="376" spans="1:22" s="114" customFormat="1" ht="63.75" customHeight="1">
      <c r="A376" s="121" t="str">
        <f t="shared" si="70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71"/>
        <v>0</v>
      </c>
      <c r="O376" s="182"/>
      <c r="P376" s="182"/>
      <c r="Q376" s="160"/>
      <c r="R376" s="160"/>
      <c r="S376" s="342"/>
      <c r="T376" s="160"/>
      <c r="U376" s="160"/>
      <c r="V376" s="160"/>
    </row>
    <row r="377" spans="1:22" ht="15.75" customHeight="1">
      <c r="A377" s="121" t="str">
        <f t="shared" si="62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7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 ht="25.5" customHeight="1">
      <c r="A378" s="121" t="str">
        <f t="shared" si="62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15.75" customHeight="1">
      <c r="A379" s="121" t="str">
        <f t="shared" si="62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72">+O381+O389+O391+O396+O393+O398+O402+O404</f>
        <v>0</v>
      </c>
      <c r="P379" s="191">
        <f t="shared" si="72"/>
        <v>0</v>
      </c>
      <c r="Q379" s="160"/>
      <c r="R379" s="160"/>
      <c r="S379" s="342"/>
      <c r="T379" s="160"/>
      <c r="U379" s="160"/>
      <c r="V379" s="160"/>
    </row>
    <row r="380" spans="1:22" s="155" customFormat="1" ht="25.5" customHeight="1">
      <c r="A380" s="121" t="str">
        <f t="shared" si="62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 ht="15.75" customHeight="1">
      <c r="A381" s="121" t="str">
        <f t="shared" si="62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145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 ht="25.5" customHeight="1">
      <c r="A382" s="121" t="str">
        <f t="shared" si="62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73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 ht="15.75" customHeight="1">
      <c r="A383" s="121" t="str">
        <f t="shared" si="62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73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15.75" customHeight="1">
      <c r="A384" s="121" t="str">
        <f t="shared" si="62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73"/>
        <v>0</v>
      </c>
      <c r="O384" s="182"/>
      <c r="P384" s="182"/>
      <c r="Q384" s="160"/>
      <c r="R384" s="160"/>
      <c r="S384" s="342"/>
      <c r="T384" s="160"/>
      <c r="U384" s="160"/>
      <c r="V384" s="160"/>
    </row>
    <row r="385" spans="1:22" ht="25.5" customHeight="1">
      <c r="A385" s="121" t="str">
        <f t="shared" si="62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73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 ht="25.5" customHeight="1">
      <c r="A386" s="121" t="str">
        <f t="shared" si="62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73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 ht="15.75" customHeight="1">
      <c r="A387" s="121" t="str">
        <f t="shared" si="62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73"/>
        <v>0</v>
      </c>
      <c r="O387" s="182"/>
      <c r="P387" s="182"/>
      <c r="Q387" s="160"/>
      <c r="R387" s="160"/>
      <c r="S387" s="342"/>
      <c r="T387" s="160"/>
      <c r="U387" s="160"/>
      <c r="V387" s="160"/>
    </row>
    <row r="388" spans="1:22" ht="15.75" customHeight="1">
      <c r="A388" s="121" t="str">
        <f t="shared" si="62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73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5.5" customHeight="1">
      <c r="A389" s="121" t="str">
        <f t="shared" si="62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145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 ht="15.75" customHeight="1">
      <c r="A390" s="121" t="str">
        <f t="shared" si="62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73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 ht="15.75" customHeight="1">
      <c r="A391" s="121" t="str">
        <f t="shared" si="62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145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 ht="25.5" customHeight="1">
      <c r="A392" s="121" t="str">
        <f t="shared" ref="A392:A440" si="74">CONCATENATE(B392,C392,D392,E392,F392,G392)</f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73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74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145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5.75" customHeight="1">
      <c r="A394" s="121" t="str">
        <f t="shared" si="74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336"/>
      <c r="I394" s="304"/>
      <c r="J394" s="305"/>
      <c r="K394" s="305"/>
      <c r="L394" s="31" t="s">
        <v>115</v>
      </c>
      <c r="M394" s="32">
        <v>4213</v>
      </c>
      <c r="N394" s="182">
        <f t="shared" si="73"/>
        <v>0</v>
      </c>
      <c r="O394" s="182"/>
      <c r="P394" s="182"/>
      <c r="Q394" s="160"/>
      <c r="R394" s="160"/>
      <c r="S394" s="342"/>
      <c r="T394" s="160"/>
      <c r="U394" s="160"/>
      <c r="V394" s="160"/>
    </row>
    <row r="395" spans="1:22" ht="25.5" customHeight="1">
      <c r="A395" s="121" t="str">
        <f t="shared" ref="A395" si="75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0">
        <v>5112</v>
      </c>
      <c r="N395" s="182">
        <f t="shared" ref="N395" si="76">O395+P395</f>
        <v>0</v>
      </c>
      <c r="O395" s="182"/>
      <c r="P395" s="182"/>
      <c r="Q395" s="160"/>
      <c r="R395" s="160"/>
      <c r="S395" s="342"/>
      <c r="T395" s="160"/>
      <c r="U395" s="160"/>
      <c r="V395" s="160"/>
    </row>
    <row r="396" spans="1:22" ht="15.75" customHeight="1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145"/>
      <c r="I396" s="146"/>
      <c r="J396" s="147"/>
      <c r="K396" s="147"/>
      <c r="L396" s="26" t="s">
        <v>825</v>
      </c>
      <c r="M396" s="27"/>
      <c r="N396" s="196"/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15.75" customHeight="1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15.75" customHeight="1">
      <c r="A398" s="121" t="str">
        <f t="shared" si="74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145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ref="A399" si="77">CONCATENATE(B399,C399,D399,E399,F399,G399)</f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90"/>
      <c r="I399" s="193"/>
      <c r="J399" s="200"/>
      <c r="K399" s="201"/>
      <c r="L399" s="202" t="s">
        <v>142</v>
      </c>
      <c r="M399" s="12">
        <v>4251</v>
      </c>
      <c r="N399" s="182">
        <f t="shared" ref="N399" si="78">O399+P399</f>
        <v>0</v>
      </c>
      <c r="O399" s="182"/>
      <c r="P399" s="182"/>
      <c r="Q399" s="160"/>
      <c r="R399" s="160"/>
      <c r="S399" s="342"/>
      <c r="T399" s="160"/>
      <c r="U399" s="160"/>
      <c r="V399" s="160"/>
    </row>
    <row r="400" spans="1:22" ht="25.5" customHeight="1">
      <c r="A400" s="121" t="str">
        <f t="shared" si="74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0">
        <v>5112</v>
      </c>
      <c r="N400" s="182">
        <f t="shared" si="73"/>
        <v>0</v>
      </c>
      <c r="O400" s="182"/>
      <c r="P400" s="182"/>
      <c r="Q400" s="160"/>
      <c r="R400" s="160"/>
      <c r="S400" s="342"/>
      <c r="T400" s="160"/>
      <c r="U400" s="160"/>
      <c r="V400" s="160"/>
    </row>
    <row r="401" spans="1:22" ht="15.75" customHeight="1">
      <c r="A401" s="121" t="str">
        <f t="shared" si="74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11">
        <v>5113</v>
      </c>
      <c r="N401" s="182">
        <f t="shared" si="73"/>
        <v>0</v>
      </c>
      <c r="O401" s="182"/>
      <c r="P401" s="18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145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5.75" customHeight="1">
      <c r="A403" s="121" t="str">
        <f t="shared" ref="A403" si="79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336"/>
      <c r="I403" s="304"/>
      <c r="J403" s="305"/>
      <c r="K403" s="305"/>
      <c r="L403" s="31" t="s">
        <v>115</v>
      </c>
      <c r="M403" s="32">
        <v>4213</v>
      </c>
      <c r="N403" s="182">
        <f t="shared" ref="N403" si="80">O403+P403</f>
        <v>0</v>
      </c>
      <c r="O403" s="182"/>
      <c r="P403" s="182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145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25.5" customHeight="1">
      <c r="A405" s="121" t="str">
        <f t="shared" ref="A405" si="81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0">
        <v>5112</v>
      </c>
      <c r="N405" s="182">
        <f t="shared" ref="N405" si="82">O405+P405</f>
        <v>0</v>
      </c>
      <c r="O405" s="182"/>
      <c r="P405" s="182"/>
      <c r="Q405" s="160"/>
      <c r="R405" s="160"/>
      <c r="S405" s="342"/>
      <c r="T405" s="160"/>
      <c r="U405" s="160"/>
      <c r="V405" s="160"/>
    </row>
    <row r="406" spans="1:22" ht="32.25" customHeight="1">
      <c r="B406" s="123"/>
      <c r="H406" s="172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74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 ht="15.75" customHeight="1">
      <c r="A408" s="121" t="str">
        <f t="shared" si="74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7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 ht="15.75" customHeight="1">
      <c r="A409" s="121" t="str">
        <f t="shared" si="74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 ht="25.5" customHeight="1">
      <c r="A410" s="121" t="str">
        <f t="shared" si="74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 ht="25.5" customHeight="1">
      <c r="A411" s="121" t="str">
        <f t="shared" si="74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15.75" customHeight="1">
      <c r="A412" s="121" t="str">
        <f t="shared" si="74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146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5.75" customHeight="1">
      <c r="A413" s="121" t="str">
        <f t="shared" si="74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83">O413+P413</f>
        <v>0</v>
      </c>
      <c r="O413" s="182"/>
      <c r="P413" s="182"/>
      <c r="Q413" s="160"/>
      <c r="R413" s="160"/>
      <c r="S413" s="342"/>
      <c r="T413" s="160"/>
      <c r="U413" s="160"/>
      <c r="V413" s="160"/>
    </row>
    <row r="414" spans="1:22" s="181" customFormat="1" ht="15.75" customHeight="1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 ht="15.75" customHeigh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15.75" customHeight="1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830</v>
      </c>
      <c r="M416" s="27"/>
      <c r="N416" s="196">
        <f>N417</f>
        <v>0</v>
      </c>
      <c r="O416" s="196">
        <f t="shared" ref="O416:P416" si="84">O417</f>
        <v>0</v>
      </c>
      <c r="P416" s="196">
        <f t="shared" si="84"/>
        <v>0</v>
      </c>
      <c r="Q416" s="160"/>
      <c r="R416" s="160"/>
      <c r="S416" s="342"/>
      <c r="T416" s="160"/>
      <c r="U416" s="160"/>
      <c r="V416" s="160"/>
    </row>
    <row r="417" spans="1:22" s="181" customFormat="1" ht="15.75" customHeigh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125</v>
      </c>
      <c r="M417" s="11">
        <v>4239</v>
      </c>
      <c r="N417" s="182">
        <f t="shared" ref="N417" si="85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 ht="15.75" customHeight="1">
      <c r="A418" s="121" t="str">
        <f t="shared" ref="A418:A421" si="86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7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 ht="15.75" customHeight="1">
      <c r="A419" s="121" t="str">
        <f t="shared" si="86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 ht="15.75" customHeight="1">
      <c r="A420" s="121" t="str">
        <f t="shared" si="86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86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872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 ht="15.75" customHeight="1">
      <c r="A424" s="121" t="str">
        <f t="shared" si="74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7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2"/>
      <c r="T424" s="160"/>
      <c r="U424" s="160"/>
      <c r="V424" s="160"/>
    </row>
    <row r="425" spans="1:22" s="169" customFormat="1" ht="15.75" customHeight="1">
      <c r="A425" s="121" t="str">
        <f t="shared" si="74"/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2"/>
      <c r="T425" s="160"/>
      <c r="U425" s="160"/>
      <c r="V425" s="160"/>
    </row>
    <row r="426" spans="1:22" ht="15.75" customHeight="1">
      <c r="A426" s="121" t="str">
        <f t="shared" si="74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87">+O430+O433+O437+O439+O428</f>
        <v>0</v>
      </c>
      <c r="P426" s="191">
        <f t="shared" si="87"/>
        <v>0</v>
      </c>
      <c r="Q426" s="160"/>
      <c r="R426" s="160"/>
      <c r="S426" s="342"/>
      <c r="T426" s="160"/>
      <c r="U426" s="160"/>
      <c r="V426" s="160"/>
    </row>
    <row r="427" spans="1:22" s="155" customFormat="1" ht="15" customHeight="1">
      <c r="A427" s="121" t="str">
        <f t="shared" si="74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2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831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2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3"/>
      <c r="P429" s="303"/>
      <c r="Q429" s="160"/>
      <c r="R429" s="160"/>
      <c r="S429" s="342"/>
      <c r="T429" s="160"/>
      <c r="U429" s="160"/>
      <c r="V429" s="160"/>
    </row>
    <row r="430" spans="1:22" ht="26.25" customHeight="1">
      <c r="A430" s="121" t="str">
        <f t="shared" si="74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2"/>
      <c r="T430" s="160"/>
      <c r="U430" s="160"/>
      <c r="V430" s="160"/>
    </row>
    <row r="431" spans="1:22" ht="32.25" customHeight="1">
      <c r="A431" s="121" t="str">
        <f t="shared" si="74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8">O431+P431</f>
        <v>0</v>
      </c>
      <c r="O431" s="182"/>
      <c r="P431" s="182"/>
      <c r="Q431" s="160"/>
      <c r="R431" s="160"/>
      <c r="S431" s="342"/>
      <c r="T431" s="160"/>
      <c r="U431" s="160"/>
      <c r="V431" s="160"/>
    </row>
    <row r="432" spans="1:22" ht="25.5" customHeight="1">
      <c r="A432" s="121" t="str">
        <f t="shared" si="74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8"/>
        <v>0</v>
      </c>
      <c r="O432" s="182">
        <v>0</v>
      </c>
      <c r="P432" s="182"/>
      <c r="Q432" s="160"/>
      <c r="R432" s="160"/>
      <c r="S432" s="342"/>
      <c r="T432" s="160"/>
      <c r="U432" s="160"/>
      <c r="V432" s="160"/>
    </row>
    <row r="433" spans="1:22" ht="15.75" customHeight="1">
      <c r="A433" s="121" t="str">
        <f t="shared" si="74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46" t="s">
        <v>832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2"/>
      <c r="T433" s="160"/>
      <c r="U433" s="160"/>
      <c r="V433" s="160"/>
    </row>
    <row r="434" spans="1:22" ht="15.75" customHeight="1">
      <c r="A434" s="121" t="str">
        <f t="shared" si="74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8"/>
        <v>0</v>
      </c>
      <c r="O434" s="182">
        <v>0</v>
      </c>
      <c r="P434" s="182">
        <v>0</v>
      </c>
      <c r="Q434" s="160"/>
      <c r="R434" s="160"/>
      <c r="S434" s="342"/>
      <c r="T434" s="160"/>
      <c r="U434" s="160"/>
      <c r="V434" s="160"/>
    </row>
    <row r="435" spans="1:22" s="114" customFormat="1" ht="15.75" customHeight="1">
      <c r="A435" s="121" t="str">
        <f t="shared" si="74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193"/>
      <c r="I435" s="193"/>
      <c r="J435" s="194"/>
      <c r="K435" s="195"/>
      <c r="L435" s="35" t="s">
        <v>134</v>
      </c>
      <c r="M435" s="12">
        <v>4861</v>
      </c>
      <c r="N435" s="182">
        <f t="shared" si="88"/>
        <v>0</v>
      </c>
      <c r="O435" s="182"/>
      <c r="P435" s="182"/>
      <c r="Q435" s="160"/>
      <c r="R435" s="160"/>
      <c r="S435" s="342"/>
      <c r="T435" s="160"/>
      <c r="U435" s="160"/>
      <c r="V435" s="160"/>
    </row>
    <row r="436" spans="1:22" ht="15.75" customHeight="1">
      <c r="A436" s="121" t="str">
        <f t="shared" si="74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8"/>
        <v>0</v>
      </c>
      <c r="O436" s="182">
        <v>0</v>
      </c>
      <c r="P436" s="182">
        <v>0</v>
      </c>
      <c r="Q436" s="160"/>
      <c r="R436" s="160"/>
      <c r="S436" s="342"/>
      <c r="T436" s="160"/>
      <c r="U436" s="160"/>
      <c r="V436" s="160"/>
    </row>
    <row r="437" spans="1:22" ht="15.75" customHeight="1">
      <c r="A437" s="121"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2"/>
      <c r="T437" s="160"/>
      <c r="U437" s="160"/>
      <c r="V437" s="160"/>
    </row>
    <row r="438" spans="1:22" s="169" customFormat="1" ht="15.75" customHeight="1">
      <c r="A438" s="121" t="str">
        <f t="shared" si="74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29" t="s">
        <v>134</v>
      </c>
      <c r="M438" s="30">
        <v>4861</v>
      </c>
      <c r="N438" s="182">
        <f t="shared" si="88"/>
        <v>0</v>
      </c>
      <c r="O438" s="182"/>
      <c r="P438" s="182"/>
      <c r="Q438" s="160"/>
      <c r="R438" s="160"/>
      <c r="S438" s="342"/>
      <c r="T438" s="160"/>
      <c r="U438" s="160"/>
      <c r="V438" s="160"/>
    </row>
    <row r="439" spans="1:22" ht="15.75" customHeight="1">
      <c r="A439" s="121" t="str">
        <f t="shared" si="74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739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2"/>
      <c r="T439" s="160"/>
      <c r="U439" s="160"/>
      <c r="V439" s="160"/>
    </row>
    <row r="440" spans="1:22" s="155" customFormat="1" ht="15.75" customHeight="1">
      <c r="A440" s="121" t="str">
        <f t="shared" si="74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29" t="s">
        <v>134</v>
      </c>
      <c r="M440" s="30">
        <v>4861</v>
      </c>
      <c r="N440" s="182">
        <f t="shared" si="88"/>
        <v>0</v>
      </c>
      <c r="O440" s="182"/>
      <c r="P440" s="182"/>
      <c r="Q440" s="160"/>
      <c r="R440" s="160"/>
      <c r="S440" s="342"/>
      <c r="T440" s="160"/>
      <c r="U440" s="160"/>
      <c r="V440" s="160"/>
    </row>
    <row r="441" spans="1:22" ht="25.5" customHeight="1">
      <c r="A441" s="121" t="str">
        <f t="shared" ref="A441:A482" si="89">CONCATENATE(B441,C441,D441,E441,F441,G441)</f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7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2"/>
      <c r="T441" s="160"/>
      <c r="U441" s="160"/>
      <c r="V441" s="160"/>
    </row>
    <row r="442" spans="1:22" s="114" customFormat="1" ht="15.75" customHeight="1">
      <c r="A442" s="121" t="str">
        <f t="shared" si="89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2"/>
      <c r="T442" s="160"/>
      <c r="U442" s="160"/>
      <c r="V442" s="160"/>
    </row>
    <row r="443" spans="1:22" ht="15.75" customHeight="1">
      <c r="A443" s="121" t="str">
        <f t="shared" si="89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90">+O445+O449+O455+O464+O473</f>
        <v>0</v>
      </c>
      <c r="P443" s="191">
        <f t="shared" si="90"/>
        <v>0</v>
      </c>
      <c r="Q443" s="160"/>
      <c r="R443" s="160"/>
      <c r="S443" s="342"/>
      <c r="T443" s="160"/>
      <c r="U443" s="160"/>
      <c r="V443" s="160"/>
    </row>
    <row r="444" spans="1:22" ht="15.75" customHeight="1">
      <c r="A444" s="121" t="str">
        <f t="shared" si="89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2"/>
      <c r="T444" s="160"/>
      <c r="U444" s="160"/>
      <c r="V444" s="160"/>
    </row>
    <row r="445" spans="1:22" s="155" customFormat="1" ht="24" customHeight="1">
      <c r="A445" s="121" t="str">
        <f t="shared" si="89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145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2"/>
      <c r="T445" s="160"/>
      <c r="U445" s="160"/>
      <c r="V445" s="160"/>
    </row>
    <row r="446" spans="1:22" ht="33" customHeight="1">
      <c r="A446" s="121" t="str">
        <f t="shared" si="89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91">O446+P446</f>
        <v>0</v>
      </c>
      <c r="O446" s="182"/>
      <c r="P446" s="182">
        <v>0</v>
      </c>
      <c r="Q446" s="160"/>
      <c r="R446" s="160"/>
      <c r="S446" s="342"/>
      <c r="T446" s="160"/>
      <c r="U446" s="160"/>
      <c r="V446" s="160"/>
    </row>
    <row r="447" spans="1:22" s="114" customFormat="1" ht="25.5" customHeight="1">
      <c r="A447" s="121" t="str">
        <f t="shared" si="89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90"/>
      <c r="I447" s="193"/>
      <c r="J447" s="200"/>
      <c r="K447" s="201"/>
      <c r="L447" s="202" t="s">
        <v>240</v>
      </c>
      <c r="M447" s="12">
        <v>4269</v>
      </c>
      <c r="N447" s="182">
        <f t="shared" si="91"/>
        <v>0</v>
      </c>
      <c r="O447" s="182"/>
      <c r="P447" s="182"/>
      <c r="Q447" s="160"/>
      <c r="R447" s="160"/>
      <c r="S447" s="342"/>
      <c r="T447" s="160"/>
      <c r="U447" s="160"/>
      <c r="V447" s="160"/>
    </row>
    <row r="448" spans="1:22" ht="25.5" customHeight="1">
      <c r="A448" s="121" t="str">
        <f t="shared" si="89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90"/>
      <c r="I448" s="193"/>
      <c r="J448" s="200"/>
      <c r="K448" s="201"/>
      <c r="L448" s="202" t="s">
        <v>267</v>
      </c>
      <c r="M448" s="12">
        <v>4521</v>
      </c>
      <c r="N448" s="182">
        <f t="shared" si="91"/>
        <v>0</v>
      </c>
      <c r="O448" s="182"/>
      <c r="P448" s="182"/>
      <c r="Q448" s="160"/>
      <c r="R448" s="160"/>
      <c r="S448" s="342"/>
      <c r="T448" s="160"/>
      <c r="U448" s="160"/>
      <c r="V448" s="160"/>
    </row>
    <row r="449" spans="1:22" s="114" customFormat="1" ht="25.5" customHeight="1">
      <c r="A449" s="121" t="str">
        <f t="shared" si="89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145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2"/>
      <c r="T449" s="160"/>
      <c r="U449" s="160"/>
      <c r="V449" s="160"/>
    </row>
    <row r="450" spans="1:22" ht="15.75" customHeight="1">
      <c r="A450" s="121" t="str">
        <f t="shared" si="89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91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 ht="15.75" customHeight="1">
      <c r="A451" s="121" t="str">
        <f t="shared" si="89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91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 s="155" customFormat="1" ht="15.75" customHeight="1">
      <c r="A452" s="121" t="str">
        <f t="shared" si="89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91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 ht="15.75" customHeight="1">
      <c r="A453" s="121" t="str">
        <f t="shared" si="89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91"/>
        <v>0</v>
      </c>
      <c r="O453" s="182"/>
      <c r="P453" s="182"/>
      <c r="Q453" s="160"/>
      <c r="R453" s="160"/>
      <c r="S453" s="342"/>
      <c r="T453" s="160"/>
      <c r="U453" s="160"/>
      <c r="V453" s="160"/>
    </row>
    <row r="454" spans="1:22" s="114" customFormat="1" ht="15.75" customHeight="1">
      <c r="A454" s="121" t="str">
        <f t="shared" si="89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91"/>
        <v>0</v>
      </c>
      <c r="O454" s="182"/>
      <c r="P454" s="182"/>
      <c r="Q454" s="160"/>
      <c r="R454" s="160"/>
      <c r="S454" s="342"/>
      <c r="T454" s="160"/>
      <c r="U454" s="160"/>
      <c r="V454" s="160"/>
    </row>
    <row r="455" spans="1:22" ht="27">
      <c r="A455" s="121" t="str">
        <f t="shared" si="89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145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2"/>
      <c r="T455" s="160"/>
      <c r="U455" s="160"/>
      <c r="V455" s="160"/>
    </row>
    <row r="456" spans="1:22" ht="15.75" customHeight="1">
      <c r="A456" s="121" t="str">
        <f t="shared" si="89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91"/>
        <v>0</v>
      </c>
      <c r="O456" s="182"/>
      <c r="P456" s="182"/>
      <c r="Q456" s="160"/>
      <c r="R456" s="160"/>
      <c r="S456" s="342"/>
      <c r="T456" s="160"/>
      <c r="U456" s="160"/>
      <c r="V456" s="160"/>
    </row>
    <row r="457" spans="1:22" ht="28.5" customHeight="1">
      <c r="A457" s="121" t="str">
        <f t="shared" si="89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91"/>
        <v>0</v>
      </c>
      <c r="O457" s="182"/>
      <c r="P457" s="182">
        <v>0</v>
      </c>
      <c r="Q457" s="160"/>
      <c r="R457" s="160"/>
      <c r="S457" s="342"/>
      <c r="T457" s="160"/>
      <c r="U457" s="160"/>
      <c r="V457" s="160"/>
    </row>
    <row r="458" spans="1:22" ht="15.75" customHeight="1">
      <c r="A458" s="121" t="str">
        <f t="shared" si="89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91"/>
        <v>0</v>
      </c>
      <c r="O458" s="182"/>
      <c r="P458" s="182"/>
      <c r="Q458" s="160"/>
      <c r="R458" s="160"/>
      <c r="S458" s="342"/>
      <c r="T458" s="160"/>
      <c r="U458" s="160"/>
      <c r="V458" s="160"/>
    </row>
    <row r="459" spans="1:22" ht="25.5" customHeight="1">
      <c r="A459" s="121" t="str">
        <f t="shared" si="89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91"/>
        <v>0</v>
      </c>
      <c r="O459" s="309"/>
      <c r="P459" s="309"/>
      <c r="Q459" s="160"/>
      <c r="R459" s="160"/>
      <c r="S459" s="342"/>
      <c r="T459" s="160"/>
      <c r="U459" s="160"/>
      <c r="V459" s="160"/>
    </row>
    <row r="460" spans="1:22" s="114" customFormat="1" ht="15.75" customHeight="1">
      <c r="A460" s="121" t="str">
        <f t="shared" si="89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91"/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 ht="25.5" customHeight="1">
      <c r="A461" s="121" t="str">
        <f t="shared" si="89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91"/>
        <v>0</v>
      </c>
      <c r="O461" s="182">
        <v>0</v>
      </c>
      <c r="P461" s="182"/>
      <c r="Q461" s="160"/>
      <c r="R461" s="160"/>
      <c r="S461" s="342"/>
      <c r="T461" s="160"/>
      <c r="U461" s="160"/>
      <c r="V461" s="160"/>
    </row>
    <row r="462" spans="1:22" s="114" customFormat="1" ht="15.75" customHeight="1">
      <c r="A462" s="121" t="str">
        <f t="shared" si="89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91"/>
        <v>0</v>
      </c>
      <c r="O462" s="309">
        <v>0</v>
      </c>
      <c r="P462" s="309"/>
      <c r="Q462" s="160"/>
      <c r="R462" s="160"/>
      <c r="S462" s="342"/>
      <c r="T462" s="160"/>
      <c r="U462" s="160"/>
      <c r="V462" s="160"/>
    </row>
    <row r="463" spans="1:22" ht="15.75" customHeight="1">
      <c r="A463" s="121" t="str">
        <f t="shared" si="89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300"/>
      <c r="I463" s="328"/>
      <c r="J463" s="332"/>
      <c r="K463" s="332"/>
      <c r="L463" s="340" t="s">
        <v>268</v>
      </c>
      <c r="M463" s="333">
        <v>5129</v>
      </c>
      <c r="N463" s="182">
        <f>O463+P463</f>
        <v>0</v>
      </c>
      <c r="O463" s="309"/>
      <c r="P463" s="309"/>
      <c r="Q463" s="160"/>
      <c r="R463" s="160"/>
      <c r="S463" s="342"/>
      <c r="T463" s="160"/>
      <c r="U463" s="160"/>
      <c r="V463" s="160"/>
    </row>
    <row r="464" spans="1:22" s="155" customFormat="1" ht="28.5" customHeight="1">
      <c r="A464" s="121" t="str">
        <f t="shared" si="89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145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2"/>
      <c r="T464" s="160"/>
      <c r="U464" s="160"/>
      <c r="V464" s="160"/>
    </row>
    <row r="465" spans="1:22" ht="23.25" customHeight="1">
      <c r="A465" s="121" t="str">
        <f t="shared" si="89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09"/>
      <c r="P465" s="309"/>
      <c r="Q465" s="160"/>
      <c r="R465" s="160"/>
      <c r="S465" s="342"/>
      <c r="T465" s="160"/>
      <c r="U465" s="160"/>
      <c r="V465" s="160"/>
    </row>
    <row r="466" spans="1:22" s="114" customFormat="1" ht="27.75" customHeight="1">
      <c r="A466" s="121" t="str">
        <f t="shared" si="89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92">O466+P466</f>
        <v>0</v>
      </c>
      <c r="O466" s="182"/>
      <c r="P466" s="182">
        <v>0</v>
      </c>
      <c r="Q466" s="160"/>
      <c r="R466" s="160"/>
      <c r="S466" s="342"/>
      <c r="T466" s="160"/>
      <c r="U466" s="160"/>
      <c r="V466" s="160"/>
    </row>
    <row r="467" spans="1:22" ht="25.5" customHeight="1">
      <c r="A467" s="121" t="str">
        <f t="shared" si="89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92"/>
        <v>0</v>
      </c>
      <c r="O467" s="182"/>
      <c r="P467" s="182"/>
      <c r="Q467" s="160"/>
      <c r="R467" s="160"/>
      <c r="S467" s="342"/>
      <c r="T467" s="160"/>
      <c r="U467" s="160"/>
      <c r="V467" s="160"/>
    </row>
    <row r="468" spans="1:22" s="114" customFormat="1" ht="27" customHeight="1">
      <c r="A468" s="121" t="str">
        <f t="shared" si="89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92"/>
        <v>0</v>
      </c>
      <c r="O468" s="182"/>
      <c r="P468" s="182"/>
      <c r="Q468" s="160"/>
      <c r="R468" s="160"/>
      <c r="S468" s="342"/>
      <c r="T468" s="160"/>
      <c r="U468" s="160"/>
      <c r="V468" s="160"/>
    </row>
    <row r="469" spans="1:22" ht="25.5" customHeight="1">
      <c r="A469" s="121" t="str">
        <f t="shared" si="89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92"/>
        <v>0</v>
      </c>
      <c r="O469" s="182"/>
      <c r="P469" s="182"/>
      <c r="Q469" s="160"/>
      <c r="R469" s="160"/>
      <c r="S469" s="342"/>
      <c r="T469" s="160"/>
      <c r="U469" s="160"/>
      <c r="V469" s="160"/>
    </row>
    <row r="470" spans="1:22">
      <c r="A470" s="121" t="str">
        <f t="shared" si="89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92"/>
        <v>0</v>
      </c>
      <c r="O470" s="309"/>
      <c r="P470" s="309"/>
      <c r="Q470" s="160"/>
      <c r="R470" s="160"/>
      <c r="S470" s="342"/>
      <c r="T470" s="160"/>
      <c r="U470" s="160"/>
      <c r="V470" s="160"/>
    </row>
    <row r="471" spans="1:22" ht="15.75" customHeight="1">
      <c r="B471" s="123"/>
      <c r="H471" s="193"/>
      <c r="I471" s="193"/>
      <c r="J471" s="194"/>
      <c r="K471" s="195"/>
      <c r="L471" s="29" t="s">
        <v>173</v>
      </c>
      <c r="M471" s="30">
        <v>5112</v>
      </c>
      <c r="N471" s="182">
        <f t="shared" si="92"/>
        <v>0</v>
      </c>
      <c r="O471" s="182"/>
      <c r="P471" s="182"/>
      <c r="Q471" s="160"/>
      <c r="R471" s="160"/>
      <c r="S471" s="342"/>
      <c r="T471" s="160"/>
      <c r="U471" s="160"/>
      <c r="V471" s="160"/>
    </row>
    <row r="472" spans="1:22" ht="15.75" customHeight="1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92"/>
        <v>0</v>
      </c>
      <c r="O472" s="182"/>
      <c r="P472" s="182"/>
      <c r="Q472" s="160"/>
      <c r="R472" s="160"/>
      <c r="S472" s="342"/>
      <c r="T472" s="160"/>
      <c r="U472" s="160"/>
      <c r="V472" s="160"/>
    </row>
    <row r="473" spans="1:22" s="155" customFormat="1" ht="25.5" customHeight="1">
      <c r="A473" s="121" t="str">
        <f t="shared" si="89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145"/>
      <c r="I473" s="146"/>
      <c r="J473" s="147"/>
      <c r="K473" s="147"/>
      <c r="L473" s="26" t="s">
        <v>777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2"/>
      <c r="T473" s="160"/>
      <c r="U473" s="160"/>
      <c r="V473" s="160"/>
    </row>
    <row r="474" spans="1:22" ht="22.5" customHeight="1">
      <c r="A474" s="121" t="str">
        <f t="shared" si="89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336"/>
      <c r="I474" s="304"/>
      <c r="J474" s="305"/>
      <c r="K474" s="305"/>
      <c r="L474" s="29" t="s">
        <v>142</v>
      </c>
      <c r="M474" s="30">
        <v>4251</v>
      </c>
      <c r="N474" s="182">
        <f t="shared" si="92"/>
        <v>0</v>
      </c>
      <c r="O474" s="327"/>
      <c r="P474" s="327"/>
      <c r="Q474" s="160"/>
      <c r="R474" s="160"/>
      <c r="S474" s="342"/>
      <c r="T474" s="160"/>
      <c r="U474" s="160"/>
      <c r="V474" s="160"/>
    </row>
    <row r="475" spans="1:22" s="114" customFormat="1" ht="15.75" customHeight="1">
      <c r="A475" s="121" t="str">
        <f t="shared" si="89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92"/>
        <v>0</v>
      </c>
      <c r="O475" s="182"/>
      <c r="P475" s="182"/>
      <c r="Q475" s="160"/>
      <c r="R475" s="160"/>
      <c r="S475" s="342"/>
      <c r="T475" s="160"/>
      <c r="U475" s="160"/>
      <c r="V475" s="160"/>
    </row>
    <row r="476" spans="1:22" s="155" customFormat="1" ht="15.75" customHeight="1">
      <c r="A476" s="121" t="str">
        <f t="shared" si="89"/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2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93">+O478</f>
        <v>0</v>
      </c>
      <c r="P476" s="162">
        <f t="shared" si="93"/>
        <v>0</v>
      </c>
      <c r="Q476" s="160"/>
      <c r="R476" s="160"/>
      <c r="S476" s="342"/>
      <c r="T476" s="160"/>
      <c r="U476" s="160"/>
      <c r="V476" s="160"/>
    </row>
    <row r="477" spans="1:22" ht="15.75" customHeight="1">
      <c r="A477" s="121" t="str">
        <f t="shared" si="89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2"/>
      <c r="T477" s="160"/>
      <c r="U477" s="160"/>
      <c r="V477" s="160"/>
    </row>
    <row r="478" spans="1:22" ht="15.75" customHeight="1">
      <c r="A478" s="121" t="str">
        <f t="shared" si="89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7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94">+O480</f>
        <v>0</v>
      </c>
      <c r="P478" s="187">
        <f t="shared" si="94"/>
        <v>0</v>
      </c>
      <c r="Q478" s="160"/>
      <c r="R478" s="160"/>
      <c r="S478" s="342"/>
      <c r="T478" s="160"/>
      <c r="U478" s="160"/>
      <c r="V478" s="160"/>
    </row>
    <row r="479" spans="1:22" s="114" customFormat="1" ht="15.75" customHeight="1">
      <c r="A479" s="121" t="str">
        <f t="shared" si="89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2"/>
      <c r="T479" s="160"/>
      <c r="U479" s="160"/>
      <c r="V479" s="160"/>
    </row>
    <row r="480" spans="1:22" ht="15.75" customHeight="1">
      <c r="A480" s="121" t="str">
        <f t="shared" si="89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2"/>
      <c r="T480" s="160"/>
      <c r="U480" s="160"/>
      <c r="V480" s="160"/>
    </row>
    <row r="481" spans="1:243" ht="25.5" customHeight="1">
      <c r="A481" s="121" t="str">
        <f t="shared" si="89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2"/>
      <c r="T481" s="160"/>
      <c r="U481" s="160"/>
      <c r="V481" s="160"/>
    </row>
    <row r="482" spans="1:243" s="114" customFormat="1" ht="38.450000000000003" customHeight="1">
      <c r="A482" s="121" t="str">
        <f t="shared" si="89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145"/>
      <c r="I482" s="146"/>
      <c r="J482" s="147"/>
      <c r="K482" s="147"/>
      <c r="L482" s="26" t="s">
        <v>833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2"/>
      <c r="T482" s="160"/>
      <c r="U482" s="160"/>
      <c r="V482" s="160"/>
    </row>
    <row r="483" spans="1:243" ht="15.75" customHeight="1">
      <c r="A483" s="121" t="str">
        <f t="shared" ref="A483:A537" si="95">CONCATENATE(B483,C483,D483,E483,F483,G483)</f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" si="96">O483+P483</f>
        <v>0</v>
      </c>
      <c r="O483" s="182"/>
      <c r="P483" s="182"/>
      <c r="Q483" s="160"/>
      <c r="R483" s="160"/>
      <c r="S483" s="342"/>
      <c r="T483" s="160"/>
      <c r="U483" s="160"/>
      <c r="V483" s="160"/>
    </row>
    <row r="484" spans="1:243" s="114" customFormat="1" ht="25.5" customHeight="1">
      <c r="A484" s="121" t="str">
        <f t="shared" si="95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ref="N484:N486" si="97">O484+P484</f>
        <v>0</v>
      </c>
      <c r="O484" s="182"/>
      <c r="P484" s="182"/>
      <c r="Q484" s="160"/>
      <c r="R484" s="160"/>
      <c r="S484" s="342"/>
      <c r="T484" s="160"/>
      <c r="U484" s="160"/>
      <c r="V484" s="160"/>
    </row>
    <row r="485" spans="1:243" s="114" customFormat="1" ht="24" customHeight="1">
      <c r="A485" s="121" t="str">
        <f t="shared" si="95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145"/>
      <c r="I485" s="146"/>
      <c r="J485" s="147"/>
      <c r="K485" s="147"/>
      <c r="L485" s="26" t="s">
        <v>282</v>
      </c>
      <c r="M485" s="27"/>
      <c r="N485" s="196">
        <f t="shared" si="97"/>
        <v>0</v>
      </c>
      <c r="O485" s="196">
        <f>SUM(O486)</f>
        <v>0</v>
      </c>
      <c r="P485" s="196">
        <f>SUM(P486)</f>
        <v>0</v>
      </c>
      <c r="Q485" s="160"/>
      <c r="R485" s="160"/>
      <c r="S485" s="342"/>
      <c r="T485" s="160"/>
      <c r="U485" s="160"/>
      <c r="V485" s="160"/>
    </row>
    <row r="486" spans="1:243" s="38" customFormat="1" ht="25.5" customHeight="1">
      <c r="A486" s="121" t="str">
        <f t="shared" si="95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97"/>
        <v>0</v>
      </c>
      <c r="O486" s="182"/>
      <c r="P486" s="182"/>
      <c r="Q486" s="160"/>
      <c r="R486" s="160"/>
      <c r="S486" s="342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/>
      <c r="IE486" s="4"/>
      <c r="IF486" s="4"/>
      <c r="IG486" s="4"/>
      <c r="IH486" s="4"/>
      <c r="II486" s="4"/>
    </row>
    <row r="487" spans="1:243" s="114" customFormat="1" ht="24" customHeight="1">
      <c r="A487" s="121" t="str">
        <f t="shared" ref="A487:A488" si="9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145"/>
      <c r="I487" s="146"/>
      <c r="J487" s="147"/>
      <c r="K487" s="147"/>
      <c r="L487" s="26" t="s">
        <v>844</v>
      </c>
      <c r="M487" s="27"/>
      <c r="N487" s="196">
        <f t="shared" ref="N487:N488" si="9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2"/>
      <c r="T487" s="160"/>
      <c r="U487" s="160"/>
      <c r="V487" s="160"/>
    </row>
    <row r="488" spans="1:243" s="114" customFormat="1" ht="15.75" customHeight="1">
      <c r="A488" s="121" t="str">
        <f t="shared" si="9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99"/>
        <v>0</v>
      </c>
      <c r="O488" s="182"/>
      <c r="P488" s="182"/>
      <c r="Q488" s="160"/>
      <c r="R488" s="160"/>
      <c r="S488" s="342"/>
      <c r="T488" s="160"/>
      <c r="U488" s="160"/>
      <c r="V488" s="160"/>
    </row>
    <row r="489" spans="1:243" s="114" customFormat="1" ht="15.75" customHeight="1">
      <c r="A489" s="121" t="str">
        <f t="shared" si="95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2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2"/>
      <c r="T489" s="160"/>
      <c r="U489" s="160"/>
      <c r="V489" s="160"/>
    </row>
    <row r="490" spans="1:243" ht="15.75" customHeight="1">
      <c r="A490" s="121" t="str">
        <f t="shared" si="95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2"/>
      <c r="T490" s="160"/>
      <c r="U490" s="160"/>
      <c r="V490" s="160"/>
    </row>
    <row r="491" spans="1:243" ht="25.5" customHeight="1">
      <c r="A491" s="121" t="str">
        <f t="shared" si="95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7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2"/>
      <c r="T491" s="160"/>
      <c r="U491" s="160"/>
      <c r="V491" s="160"/>
    </row>
    <row r="492" spans="1:243" s="114" customFormat="1" ht="15.75" customHeight="1">
      <c r="A492" s="121" t="str">
        <f t="shared" si="95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2"/>
      <c r="T492" s="160"/>
      <c r="U492" s="160"/>
      <c r="V492" s="160"/>
    </row>
    <row r="493" spans="1:243" ht="15.75" customHeight="1">
      <c r="A493" s="121" t="str">
        <f t="shared" si="95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100">+O495+O500+O510+O514</f>
        <v>0</v>
      </c>
      <c r="P493" s="191">
        <f t="shared" si="100"/>
        <v>0</v>
      </c>
      <c r="Q493" s="160"/>
      <c r="R493" s="160"/>
      <c r="S493" s="342"/>
      <c r="T493" s="160"/>
      <c r="U493" s="160"/>
      <c r="V493" s="160"/>
    </row>
    <row r="494" spans="1:243" ht="25.5" customHeight="1">
      <c r="A494" s="121" t="str">
        <f t="shared" si="95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2"/>
      <c r="T494" s="160"/>
      <c r="U494" s="160"/>
      <c r="V494" s="160"/>
    </row>
    <row r="495" spans="1:243" s="169" customFormat="1" ht="15.75" customHeight="1">
      <c r="A495" s="121" t="str">
        <f t="shared" si="95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145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101">SUM(O496:O499)</f>
        <v>0</v>
      </c>
      <c r="P495" s="196">
        <f t="shared" si="101"/>
        <v>0</v>
      </c>
      <c r="Q495" s="160"/>
      <c r="R495" s="160"/>
      <c r="S495" s="342"/>
      <c r="T495" s="160"/>
      <c r="U495" s="160"/>
      <c r="V495" s="160"/>
    </row>
    <row r="496" spans="1:243" ht="15.75" customHeight="1">
      <c r="A496" s="121" t="str">
        <f t="shared" si="95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09" si="102">O496+P496</f>
        <v>0</v>
      </c>
      <c r="O496" s="309"/>
      <c r="P496" s="309"/>
      <c r="Q496" s="160"/>
      <c r="R496" s="160"/>
      <c r="S496" s="342"/>
      <c r="T496" s="160"/>
      <c r="U496" s="160"/>
      <c r="V496" s="160"/>
    </row>
    <row r="497" spans="1:22" s="155" customFormat="1" ht="25.5" customHeight="1">
      <c r="A497" s="121" t="str">
        <f t="shared" si="95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102"/>
        <v>0</v>
      </c>
      <c r="O497" s="309"/>
      <c r="P497" s="309"/>
      <c r="Q497" s="160"/>
      <c r="R497" s="160"/>
      <c r="S497" s="342"/>
      <c r="T497" s="160"/>
      <c r="U497" s="160"/>
      <c r="V497" s="160"/>
    </row>
    <row r="498" spans="1:22" s="155" customFormat="1" ht="25.5" customHeigh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772</v>
      </c>
      <c r="M498" s="30">
        <v>4727</v>
      </c>
      <c r="N498" s="182">
        <f t="shared" ref="N498:N499" si="103">O498+P498</f>
        <v>0</v>
      </c>
      <c r="O498" s="309"/>
      <c r="P498" s="309"/>
      <c r="Q498" s="160"/>
      <c r="R498" s="160"/>
      <c r="S498" s="342"/>
      <c r="T498" s="160"/>
      <c r="U498" s="160"/>
      <c r="V498" s="160"/>
    </row>
    <row r="499" spans="1:22" ht="38.25" customHeight="1">
      <c r="A499" s="121" t="str">
        <f t="shared" ref="A499" si="10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103"/>
        <v>0</v>
      </c>
      <c r="O499" s="309"/>
      <c r="P499" s="309"/>
      <c r="Q499" s="160"/>
      <c r="R499" s="160"/>
      <c r="S499" s="342"/>
      <c r="T499" s="160"/>
      <c r="U499" s="160"/>
      <c r="V499" s="160"/>
    </row>
    <row r="500" spans="1:22" ht="29.25" customHeight="1">
      <c r="A500" s="121" t="str">
        <f t="shared" si="95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145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2"/>
      <c r="T500" s="160"/>
      <c r="U500" s="160"/>
      <c r="V500" s="160"/>
    </row>
    <row r="501" spans="1:22" s="114" customFormat="1" ht="15.75" customHeight="1">
      <c r="A501" s="121" t="str">
        <f t="shared" si="95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102"/>
        <v>0</v>
      </c>
      <c r="O501" s="182"/>
      <c r="P501" s="182"/>
      <c r="Q501" s="160"/>
      <c r="R501" s="160"/>
      <c r="S501" s="342"/>
      <c r="T501" s="160"/>
      <c r="U501" s="160"/>
      <c r="V501" s="160"/>
    </row>
    <row r="502" spans="1:22" ht="15.75" customHeight="1">
      <c r="A502" s="121" t="str">
        <f t="shared" si="95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102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 ht="18" customHeight="1">
      <c r="A503" s="121" t="str">
        <f t="shared" si="95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102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15.75" customHeight="1">
      <c r="A504" s="121" t="str">
        <f t="shared" si="95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102"/>
        <v>0</v>
      </c>
      <c r="O504" s="182"/>
      <c r="P504" s="182"/>
      <c r="Q504" s="160"/>
      <c r="R504" s="160"/>
      <c r="S504" s="342"/>
      <c r="T504" s="160"/>
      <c r="U504" s="160"/>
      <c r="V504" s="160"/>
    </row>
    <row r="505" spans="1:22" ht="38.25" customHeight="1">
      <c r="A505" s="121" t="str">
        <f t="shared" si="95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102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 ht="25.5" customHeight="1">
      <c r="A506" s="121" t="str">
        <f t="shared" si="95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102"/>
        <v>0</v>
      </c>
      <c r="O506" s="182"/>
      <c r="P506" s="182"/>
      <c r="Q506" s="160"/>
      <c r="R506" s="160"/>
      <c r="S506" s="342"/>
      <c r="T506" s="160"/>
      <c r="U506" s="160"/>
      <c r="V506" s="160"/>
    </row>
    <row r="507" spans="1:22" s="114" customFormat="1" ht="15.75" customHeight="1">
      <c r="A507" s="121" t="str">
        <f t="shared" si="95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102"/>
        <v>0</v>
      </c>
      <c r="O507" s="182"/>
      <c r="P507" s="182"/>
      <c r="Q507" s="160"/>
      <c r="R507" s="160"/>
      <c r="S507" s="342"/>
      <c r="T507" s="160"/>
      <c r="U507" s="160"/>
      <c r="V507" s="160"/>
    </row>
    <row r="508" spans="1:22" ht="15.75" customHeight="1">
      <c r="A508" s="121" t="str">
        <f t="shared" si="95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102"/>
        <v>0</v>
      </c>
      <c r="O508" s="182"/>
      <c r="P508" s="182"/>
      <c r="Q508" s="160"/>
      <c r="R508" s="160"/>
      <c r="S508" s="342"/>
      <c r="T508" s="160"/>
      <c r="U508" s="160"/>
      <c r="V508" s="160"/>
    </row>
    <row r="509" spans="1:22" ht="25.5" customHeight="1">
      <c r="A509" s="121" t="str">
        <f t="shared" si="95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740</v>
      </c>
      <c r="M509" s="11" t="s">
        <v>741</v>
      </c>
      <c r="N509" s="182">
        <f t="shared" si="102"/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 s="114" customFormat="1" ht="27">
      <c r="A510" s="121" t="str">
        <f t="shared" si="95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778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95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ref="N511:N513" si="105">O511+P511</f>
        <v>0</v>
      </c>
      <c r="O511" s="182"/>
      <c r="P511" s="182"/>
      <c r="Q511" s="160"/>
      <c r="R511" s="160"/>
      <c r="S511" s="342"/>
      <c r="T511" s="160"/>
      <c r="U511" s="160"/>
      <c r="V511" s="160"/>
    </row>
    <row r="512" spans="1:22">
      <c r="A512" s="121" t="str">
        <f t="shared" si="95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105"/>
        <v>0</v>
      </c>
      <c r="O512" s="189"/>
      <c r="P512" s="189"/>
      <c r="Q512" s="160"/>
      <c r="R512" s="160"/>
      <c r="S512" s="342"/>
      <c r="T512" s="160"/>
      <c r="U512" s="160"/>
      <c r="V512" s="160"/>
    </row>
    <row r="513" spans="1:22" s="155" customFormat="1">
      <c r="A513" s="121" t="str">
        <f t="shared" si="95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105"/>
        <v>0</v>
      </c>
      <c r="O513" s="189"/>
      <c r="P513" s="189"/>
      <c r="Q513" s="160"/>
      <c r="R513" s="160"/>
      <c r="S513" s="342"/>
      <c r="T513" s="160"/>
      <c r="U513" s="160"/>
      <c r="V513" s="160"/>
    </row>
    <row r="514" spans="1:22" ht="34.5" customHeight="1">
      <c r="A514" s="121" t="str">
        <f t="shared" si="95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834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 ht="15.75" customHeight="1">
      <c r="A515" s="121" t="str">
        <f t="shared" ref="A515" si="106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107">O515+P515</f>
        <v>0</v>
      </c>
      <c r="O515" s="182"/>
      <c r="P515" s="182"/>
      <c r="Q515" s="160"/>
      <c r="R515" s="160"/>
      <c r="S515" s="342"/>
      <c r="T515" s="160"/>
      <c r="U515" s="160"/>
      <c r="V515" s="160"/>
    </row>
    <row r="516" spans="1:22">
      <c r="A516" s="121" t="str">
        <f t="shared" si="95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95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2"/>
      <c r="T517" s="160"/>
      <c r="U517" s="160"/>
      <c r="V517" s="160"/>
    </row>
    <row r="518" spans="1:22" s="114" customFormat="1">
      <c r="A518" s="121" t="str">
        <f t="shared" si="95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108">+O520+O522</f>
        <v>0</v>
      </c>
      <c r="P518" s="191">
        <f t="shared" si="108"/>
        <v>0</v>
      </c>
      <c r="Q518" s="160"/>
      <c r="R518" s="160"/>
      <c r="S518" s="342"/>
      <c r="T518" s="160"/>
      <c r="U518" s="160"/>
      <c r="V518" s="160"/>
    </row>
    <row r="519" spans="1:22">
      <c r="A519" s="121" t="str">
        <f t="shared" si="95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si="95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2"/>
      <c r="T520" s="160"/>
      <c r="U520" s="160"/>
      <c r="V520" s="160"/>
    </row>
    <row r="521" spans="1:22" s="114" customFormat="1" ht="25.5">
      <c r="A521" s="121" t="str">
        <f t="shared" si="95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109">O521+P521</f>
        <v>0</v>
      </c>
      <c r="O521" s="302"/>
      <c r="P521" s="302"/>
      <c r="Q521" s="160"/>
      <c r="R521" s="160"/>
      <c r="S521" s="342"/>
      <c r="T521" s="160"/>
      <c r="U521" s="160"/>
      <c r="V521" s="160"/>
    </row>
    <row r="522" spans="1:22" ht="28.5" customHeight="1">
      <c r="A522" s="121" t="str">
        <f t="shared" si="95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742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2"/>
      <c r="T522" s="160"/>
      <c r="U522" s="160"/>
      <c r="V522" s="160"/>
    </row>
    <row r="523" spans="1:22">
      <c r="A523" s="121" t="str">
        <f t="shared" si="95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109"/>
        <v>0</v>
      </c>
      <c r="O523" s="182"/>
      <c r="P523" s="182"/>
      <c r="Q523" s="160"/>
      <c r="R523" s="160"/>
      <c r="S523" s="342"/>
      <c r="T523" s="160"/>
      <c r="U523" s="160"/>
      <c r="V523" s="160"/>
    </row>
    <row r="524" spans="1:22">
      <c r="A524" s="121" t="str">
        <f t="shared" si="95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110">+O526</f>
        <v>0</v>
      </c>
      <c r="P524" s="191">
        <f t="shared" si="110"/>
        <v>0</v>
      </c>
      <c r="Q524" s="160"/>
      <c r="R524" s="160"/>
      <c r="S524" s="342"/>
      <c r="T524" s="160"/>
      <c r="U524" s="160"/>
      <c r="V524" s="160"/>
    </row>
    <row r="525" spans="1:22" s="169" customFormat="1">
      <c r="A525" s="121" t="str">
        <f t="shared" si="95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2"/>
      <c r="T525" s="160"/>
      <c r="U525" s="160"/>
      <c r="V525" s="160"/>
    </row>
    <row r="526" spans="1:22">
      <c r="A526" s="121" t="str">
        <f t="shared" si="95"/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2"/>
      <c r="T526" s="160"/>
      <c r="U526" s="160"/>
      <c r="V526" s="160"/>
    </row>
    <row r="527" spans="1:22" s="155" customFormat="1" ht="25.5">
      <c r="A527" s="121" t="str">
        <f t="shared" si="95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11">O527+P527</f>
        <v>0</v>
      </c>
      <c r="O527" s="309"/>
      <c r="P527" s="309">
        <v>0</v>
      </c>
      <c r="Q527" s="160"/>
      <c r="R527" s="160"/>
      <c r="S527" s="342"/>
      <c r="T527" s="160"/>
      <c r="U527" s="160"/>
      <c r="V527" s="160"/>
    </row>
    <row r="528" spans="1:22" ht="25.5">
      <c r="A528" s="121" t="str">
        <f t="shared" si="95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11"/>
        <v>0</v>
      </c>
      <c r="O528" s="182"/>
      <c r="P528" s="182"/>
      <c r="Q528" s="160"/>
      <c r="R528" s="160"/>
      <c r="S528" s="342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2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2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2"/>
      <c r="T531" s="160"/>
      <c r="U531" s="160"/>
      <c r="V531" s="160"/>
    </row>
    <row r="532" spans="1:22" s="114" customFormat="1" ht="25.5">
      <c r="A532" s="121" t="str">
        <f t="shared" si="95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12">O532+P532</f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>
      <c r="A533" s="121" t="str">
        <f t="shared" si="95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13">+O535+O544+O546</f>
        <v>0</v>
      </c>
      <c r="P533" s="191">
        <f t="shared" si="113"/>
        <v>0</v>
      </c>
      <c r="Q533" s="160"/>
      <c r="R533" s="160"/>
      <c r="S533" s="342"/>
      <c r="T533" s="160"/>
      <c r="U533" s="160"/>
      <c r="V533" s="160"/>
    </row>
    <row r="534" spans="1:22" s="114" customFormat="1">
      <c r="A534" s="121" t="str">
        <f t="shared" si="95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2"/>
      <c r="T534" s="160"/>
      <c r="U534" s="160"/>
      <c r="V534" s="160"/>
    </row>
    <row r="535" spans="1:22">
      <c r="A535" s="121" t="str">
        <f t="shared" si="95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14">SUM(O536:O543)</f>
        <v>0</v>
      </c>
      <c r="P535" s="196">
        <f t="shared" si="114"/>
        <v>0</v>
      </c>
      <c r="Q535" s="160"/>
      <c r="R535" s="160"/>
      <c r="S535" s="342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15">O536+P536</f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 s="169" customFormat="1">
      <c r="A537" s="121" t="str">
        <f t="shared" si="95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122</v>
      </c>
      <c r="M537" s="11">
        <v>4234</v>
      </c>
      <c r="N537" s="182">
        <f t="shared" si="11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>
      <c r="A538" s="121" t="str">
        <f t="shared" ref="A538:A592" si="116">CONCATENATE(B538,C538,D538,E538,F538,G538)</f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15"/>
        <v>0</v>
      </c>
      <c r="O538" s="182"/>
      <c r="P538" s="182"/>
      <c r="Q538" s="160"/>
      <c r="R538" s="160"/>
      <c r="S538" s="342"/>
      <c r="T538" s="160"/>
      <c r="U538" s="160"/>
      <c r="V538" s="160"/>
    </row>
    <row r="539" spans="1:22" s="155" customFormat="1">
      <c r="A539" s="121" t="str">
        <f t="shared" si="116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1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>
      <c r="A540" s="121" t="str">
        <f t="shared" si="116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17">O540+P540</f>
        <v>0</v>
      </c>
      <c r="O540" s="182"/>
      <c r="P540" s="182"/>
      <c r="Q540" s="160"/>
      <c r="R540" s="160"/>
      <c r="S540" s="342"/>
      <c r="T540" s="160"/>
      <c r="U540" s="160"/>
      <c r="V540" s="160"/>
    </row>
    <row r="541" spans="1:22" s="114" customFormat="1">
      <c r="A541" s="121" t="str">
        <f t="shared" si="116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17"/>
        <v>0</v>
      </c>
      <c r="O541" s="182"/>
      <c r="P541" s="182"/>
      <c r="Q541" s="160"/>
      <c r="R541" s="160"/>
      <c r="S541" s="342"/>
      <c r="T541" s="160"/>
      <c r="U541" s="160"/>
      <c r="V541" s="160"/>
    </row>
    <row r="542" spans="1:22" ht="25.5">
      <c r="A542" s="121" t="str">
        <f t="shared" si="116"/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17"/>
        <v>0</v>
      </c>
      <c r="O542" s="182"/>
      <c r="P542" s="182"/>
      <c r="Q542" s="160"/>
      <c r="R542" s="160"/>
      <c r="S542" s="342"/>
      <c r="T542" s="160"/>
      <c r="U542" s="160"/>
      <c r="V542" s="160"/>
    </row>
    <row r="543" spans="1:22">
      <c r="A543" s="121" t="str">
        <f t="shared" si="116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17"/>
        <v>0</v>
      </c>
      <c r="O543" s="182"/>
      <c r="P543" s="182"/>
      <c r="Q543" s="160"/>
      <c r="R543" s="160"/>
      <c r="S543" s="342"/>
      <c r="T543" s="160"/>
      <c r="U543" s="160"/>
      <c r="V543" s="160"/>
    </row>
    <row r="544" spans="1:22" ht="18" customHeight="1">
      <c r="A544" s="121" t="str">
        <f t="shared" si="116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2"/>
      <c r="T544" s="160"/>
      <c r="U544" s="160"/>
      <c r="V544" s="160"/>
    </row>
    <row r="545" spans="1:22" s="114" customFormat="1" ht="25.5">
      <c r="A545" s="121" t="str">
        <f t="shared" si="116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17"/>
        <v>0</v>
      </c>
      <c r="O545" s="182"/>
      <c r="P545" s="182"/>
      <c r="Q545" s="160"/>
      <c r="R545" s="160"/>
      <c r="S545" s="342"/>
      <c r="T545" s="160"/>
      <c r="U545" s="160"/>
      <c r="V545" s="160"/>
    </row>
    <row r="546" spans="1:22" ht="18" customHeight="1">
      <c r="A546" s="121" t="str">
        <f t="shared" si="116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770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2"/>
      <c r="T546" s="160"/>
      <c r="U546" s="160"/>
      <c r="V546" s="160"/>
    </row>
    <row r="547" spans="1:22" ht="25.5" customHeight="1">
      <c r="A547" s="121" t="str">
        <f t="shared" si="116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18">O547+P547</f>
        <v>0</v>
      </c>
      <c r="O547" s="182"/>
      <c r="P547" s="182"/>
      <c r="Q547" s="160"/>
      <c r="R547" s="160"/>
      <c r="S547" s="342"/>
      <c r="T547" s="160"/>
      <c r="U547" s="160"/>
      <c r="V547" s="160"/>
    </row>
    <row r="548" spans="1:22" ht="16.5">
      <c r="A548" s="121" t="str">
        <f t="shared" ref="A548" si="11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18"/>
        <v>0</v>
      </c>
      <c r="O548" s="302"/>
      <c r="P548" s="302"/>
      <c r="Q548" s="160"/>
      <c r="R548" s="160"/>
      <c r="S548" s="342"/>
      <c r="T548" s="160"/>
      <c r="U548" s="160"/>
      <c r="V548" s="160"/>
    </row>
    <row r="549" spans="1:22">
      <c r="A549" s="121" t="str">
        <f t="shared" si="116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2"/>
      <c r="T549" s="160"/>
      <c r="U549" s="160"/>
      <c r="V549" s="160"/>
    </row>
    <row r="550" spans="1:22" s="114" customFormat="1">
      <c r="A550" s="121" t="str">
        <f t="shared" si="116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2"/>
      <c r="T550" s="160"/>
      <c r="U550" s="160"/>
      <c r="V550" s="160"/>
    </row>
    <row r="551" spans="1:22">
      <c r="A551" s="121" t="str">
        <f t="shared" si="116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116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20">O552+P552</f>
        <v>0</v>
      </c>
      <c r="O552" s="182"/>
      <c r="P552" s="182"/>
      <c r="Q552" s="160"/>
      <c r="R552" s="160"/>
      <c r="S552" s="342"/>
      <c r="T552" s="160"/>
      <c r="U552" s="160"/>
      <c r="V552" s="160"/>
    </row>
    <row r="553" spans="1:22" s="181" customFormat="1">
      <c r="A553" s="121" t="str">
        <f t="shared" si="116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2"/>
      <c r="T553" s="160"/>
      <c r="U553" s="160"/>
      <c r="V553" s="160"/>
    </row>
    <row r="554" spans="1:22" ht="25.5">
      <c r="A554" s="121" t="str">
        <f t="shared" si="116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20"/>
        <v>0</v>
      </c>
      <c r="O554" s="182"/>
      <c r="P554" s="182"/>
      <c r="Q554" s="160"/>
      <c r="R554" s="160"/>
      <c r="S554" s="342"/>
      <c r="T554" s="160"/>
      <c r="U554" s="160"/>
      <c r="V554" s="160"/>
    </row>
    <row r="555" spans="1:22" s="169" customFormat="1">
      <c r="A555" s="121" t="str">
        <f t="shared" si="116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616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2"/>
      <c r="T555" s="160"/>
      <c r="U555" s="160"/>
      <c r="V555" s="160"/>
    </row>
    <row r="556" spans="1:22" ht="16.5">
      <c r="A556" s="121" t="str">
        <f t="shared" si="116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20"/>
        <v>0</v>
      </c>
      <c r="O556" s="302"/>
      <c r="P556" s="302"/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116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20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 ht="25.5">
      <c r="A558" s="121" t="str">
        <f t="shared" si="116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21">+O560</f>
        <v>0</v>
      </c>
      <c r="P558" s="191">
        <f t="shared" si="121"/>
        <v>0</v>
      </c>
      <c r="Q558" s="160"/>
      <c r="R558" s="160"/>
      <c r="S558" s="342"/>
      <c r="T558" s="160"/>
      <c r="U558" s="160"/>
      <c r="V558" s="160"/>
    </row>
    <row r="559" spans="1:22" s="114" customFormat="1">
      <c r="A559" s="121" t="str">
        <f t="shared" si="116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2"/>
      <c r="T559" s="160"/>
      <c r="U559" s="160"/>
      <c r="V559" s="160"/>
    </row>
    <row r="560" spans="1:22">
      <c r="A560" s="121" t="str">
        <f t="shared" si="116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2"/>
      <c r="T560" s="160"/>
      <c r="U560" s="160"/>
      <c r="V560" s="160"/>
    </row>
    <row r="561" spans="1:22">
      <c r="A561" s="121" t="str">
        <f t="shared" si="116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22">O561+P561</f>
        <v>0</v>
      </c>
      <c r="O561" s="182"/>
      <c r="P561" s="182"/>
      <c r="Q561" s="160"/>
      <c r="R561" s="160"/>
      <c r="S561" s="342"/>
      <c r="T561" s="160"/>
      <c r="U561" s="160"/>
      <c r="V561" s="160"/>
    </row>
    <row r="562" spans="1:22" ht="25.5">
      <c r="A562" s="121" t="str">
        <f t="shared" si="116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22"/>
        <v>0</v>
      </c>
      <c r="O562" s="182"/>
      <c r="P562" s="182">
        <v>0</v>
      </c>
      <c r="Q562" s="160"/>
      <c r="R562" s="160"/>
      <c r="S562" s="342"/>
      <c r="T562" s="160"/>
      <c r="U562" s="160"/>
      <c r="V562" s="160"/>
    </row>
    <row r="563" spans="1:22" s="155" customFormat="1" ht="16.5">
      <c r="A563" s="121" t="str">
        <f t="shared" si="116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22"/>
        <v>0</v>
      </c>
      <c r="O563" s="302"/>
      <c r="P563" s="302"/>
      <c r="Q563" s="160"/>
      <c r="R563" s="160"/>
      <c r="S563" s="342"/>
      <c r="T563" s="160"/>
      <c r="U563" s="160"/>
      <c r="V563" s="160"/>
    </row>
    <row r="564" spans="1:22" ht="25.5" customHeight="1">
      <c r="A564" s="121" t="str">
        <f t="shared" si="116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22"/>
        <v>0</v>
      </c>
      <c r="O564" s="182"/>
      <c r="P564" s="182"/>
      <c r="Q564" s="160"/>
      <c r="R564" s="160"/>
      <c r="S564" s="342"/>
      <c r="T564" s="160"/>
      <c r="U564" s="160"/>
      <c r="V564" s="160"/>
    </row>
    <row r="565" spans="1:22">
      <c r="A565" s="121" t="str">
        <f t="shared" si="116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2"/>
      <c r="T565" s="160"/>
      <c r="U565" s="160"/>
      <c r="V565" s="160"/>
    </row>
    <row r="566" spans="1:22" s="114" customFormat="1">
      <c r="A566" s="121" t="str">
        <f t="shared" si="116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2"/>
      <c r="T566" s="160"/>
      <c r="U566" s="160"/>
      <c r="V566" s="160"/>
    </row>
    <row r="567" spans="1:22">
      <c r="A567" s="121" t="str">
        <f t="shared" si="116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743</v>
      </c>
      <c r="I567" s="151" t="s">
        <v>185</v>
      </c>
      <c r="J567" s="152">
        <v>4</v>
      </c>
      <c r="K567" s="152">
        <v>1</v>
      </c>
      <c r="L567" s="153" t="s">
        <v>744</v>
      </c>
      <c r="M567" s="154"/>
      <c r="N567" s="191">
        <f t="shared" ref="N567" si="123">+N569</f>
        <v>0</v>
      </c>
      <c r="O567" s="191">
        <f>+O569</f>
        <v>0</v>
      </c>
      <c r="P567" s="191">
        <f>+P569</f>
        <v>0</v>
      </c>
      <c r="Q567" s="160"/>
      <c r="R567" s="160"/>
      <c r="S567" s="342"/>
      <c r="T567" s="160"/>
      <c r="U567" s="160"/>
      <c r="V567" s="160"/>
    </row>
    <row r="568" spans="1:22">
      <c r="A568" s="121" t="str">
        <f t="shared" si="116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2"/>
      <c r="T568" s="160"/>
      <c r="U568" s="160"/>
      <c r="V568" s="160"/>
    </row>
    <row r="569" spans="1:22">
      <c r="A569" s="121" t="str">
        <f t="shared" si="116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745</v>
      </c>
      <c r="M569" s="27"/>
      <c r="N569" s="196">
        <f>SUM(N570:N571)</f>
        <v>0</v>
      </c>
      <c r="O569" s="196">
        <f t="shared" ref="O569:P569" si="124">SUM(O570:O571)</f>
        <v>0</v>
      </c>
      <c r="P569" s="196">
        <f t="shared" si="124"/>
        <v>0</v>
      </c>
      <c r="Q569" s="160"/>
      <c r="R569" s="160"/>
      <c r="S569" s="342"/>
      <c r="T569" s="160"/>
      <c r="U569" s="160"/>
      <c r="V569" s="160"/>
    </row>
    <row r="570" spans="1:22" ht="16.5">
      <c r="A570" s="121" t="str">
        <f t="shared" si="116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25">O570+P570</f>
        <v>0</v>
      </c>
      <c r="O570" s="302"/>
      <c r="P570" s="302"/>
      <c r="Q570" s="160"/>
      <c r="R570" s="160"/>
      <c r="S570" s="342"/>
      <c r="T570" s="160"/>
      <c r="U570" s="160"/>
      <c r="V570" s="160"/>
    </row>
    <row r="571" spans="1:22" ht="25.5">
      <c r="A571" s="121" t="str">
        <f t="shared" ref="A571" si="126">CONCATENATE(B571,C571,D571,E571,F571,G571)</f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25"/>
        <v>0</v>
      </c>
      <c r="O571" s="182"/>
      <c r="P571" s="182"/>
      <c r="Q571" s="160"/>
      <c r="R571" s="160"/>
      <c r="S571" s="342"/>
      <c r="T571" s="160"/>
      <c r="U571" s="160"/>
      <c r="V571" s="160"/>
    </row>
    <row r="572" spans="1:22">
      <c r="A572" s="121" t="str">
        <f t="shared" si="116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2"/>
      <c r="T572" s="160"/>
      <c r="U572" s="160"/>
      <c r="V572" s="160"/>
    </row>
    <row r="573" spans="1:22">
      <c r="A573" s="121" t="str">
        <f t="shared" si="116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116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56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2"/>
      <c r="T574" s="160"/>
      <c r="U574" s="160"/>
      <c r="V574" s="160"/>
    </row>
    <row r="575" spans="1:22" s="169" customFormat="1">
      <c r="A575" s="121" t="str">
        <f t="shared" si="116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2"/>
      <c r="T575" s="160"/>
      <c r="U575" s="160"/>
      <c r="V575" s="160"/>
    </row>
    <row r="576" spans="1:22">
      <c r="A576" s="121" t="str">
        <f t="shared" si="116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2"/>
      <c r="T576" s="160"/>
      <c r="U576" s="160"/>
      <c r="V576" s="160"/>
    </row>
    <row r="577" spans="1:22" s="155" customFormat="1">
      <c r="A577" s="121" t="str">
        <f t="shared" si="116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2"/>
      <c r="T577" s="160"/>
      <c r="U577" s="160"/>
      <c r="V577" s="160"/>
    </row>
    <row r="578" spans="1:22">
      <c r="A578" s="121" t="str">
        <f t="shared" si="116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27">+O580+O585+O589+O593+O595+O597+O599</f>
        <v>0</v>
      </c>
      <c r="P578" s="191">
        <f t="shared" si="127"/>
        <v>0</v>
      </c>
      <c r="Q578" s="160"/>
      <c r="R578" s="160"/>
      <c r="S578" s="342"/>
      <c r="T578" s="160"/>
      <c r="U578" s="160"/>
      <c r="V578" s="160"/>
    </row>
    <row r="579" spans="1:22" s="114" customFormat="1">
      <c r="A579" s="121" t="str">
        <f t="shared" si="116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2"/>
      <c r="T579" s="160"/>
      <c r="U579" s="160"/>
      <c r="V579" s="160"/>
    </row>
    <row r="580" spans="1:22">
      <c r="A580" s="121" t="str">
        <f t="shared" si="116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2"/>
      <c r="T580" s="160"/>
      <c r="U580" s="160"/>
      <c r="V580" s="160"/>
    </row>
    <row r="581" spans="1:22" ht="16.5">
      <c r="A581" s="121" t="str">
        <f t="shared" si="116"/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28">O581+P581</f>
        <v>0</v>
      </c>
      <c r="O581" s="302"/>
      <c r="P581" s="302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6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28"/>
        <v>0</v>
      </c>
      <c r="O582" s="302"/>
      <c r="P582" s="302"/>
      <c r="Q582" s="160"/>
      <c r="R582" s="160"/>
      <c r="S582" s="342"/>
      <c r="T582" s="160"/>
      <c r="U582" s="160"/>
      <c r="V582" s="160"/>
    </row>
    <row r="583" spans="1:22" ht="30.75" customHeight="1">
      <c r="A583" s="121" t="str">
        <f t="shared" si="116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28"/>
        <v>0</v>
      </c>
      <c r="O583" s="302"/>
      <c r="P583" s="302"/>
      <c r="Q583" s="160"/>
      <c r="R583" s="160"/>
      <c r="S583" s="342"/>
      <c r="T583" s="160"/>
      <c r="U583" s="160"/>
      <c r="V583" s="160"/>
    </row>
    <row r="584" spans="1:22">
      <c r="A584" s="121" t="str">
        <f t="shared" si="116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28"/>
      <c r="I584" s="329"/>
      <c r="J584" s="330"/>
      <c r="K584" s="330"/>
      <c r="L584" s="28" t="s">
        <v>137</v>
      </c>
      <c r="M584" s="11">
        <v>5129</v>
      </c>
      <c r="N584" s="182">
        <f t="shared" si="128"/>
        <v>0</v>
      </c>
      <c r="O584" s="309"/>
      <c r="P584" s="309"/>
      <c r="Q584" s="160"/>
      <c r="R584" s="160"/>
      <c r="S584" s="342"/>
      <c r="T584" s="160"/>
      <c r="U584" s="160"/>
      <c r="V584" s="160"/>
    </row>
    <row r="585" spans="1:22" ht="27">
      <c r="A585" s="121" t="str">
        <f t="shared" si="116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2"/>
      <c r="T585" s="160"/>
      <c r="U585" s="160"/>
      <c r="V585" s="160"/>
    </row>
    <row r="586" spans="1:22" ht="16.5">
      <c r="A586" s="121" t="str">
        <f t="shared" si="116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4"/>
      <c r="J586" s="305"/>
      <c r="K586" s="305"/>
      <c r="L586" s="31" t="s">
        <v>364</v>
      </c>
      <c r="M586" s="43">
        <v>4269</v>
      </c>
      <c r="N586" s="182">
        <f t="shared" si="128"/>
        <v>0</v>
      </c>
      <c r="O586" s="303"/>
      <c r="P586" s="303"/>
      <c r="Q586" s="160"/>
      <c r="R586" s="160"/>
      <c r="S586" s="342"/>
      <c r="T586" s="160"/>
      <c r="U586" s="160"/>
      <c r="V586" s="160"/>
    </row>
    <row r="587" spans="1:22" ht="16.5">
      <c r="B587" s="123"/>
      <c r="H587" s="16"/>
      <c r="I587" s="304"/>
      <c r="J587" s="305"/>
      <c r="K587" s="305"/>
      <c r="L587" s="31" t="s">
        <v>733</v>
      </c>
      <c r="M587" s="47" t="s">
        <v>734</v>
      </c>
      <c r="N587" s="182">
        <f t="shared" ref="N587" si="129">O587+P587</f>
        <v>0</v>
      </c>
      <c r="O587" s="303"/>
      <c r="P587" s="303"/>
      <c r="Q587" s="160"/>
      <c r="R587" s="160"/>
      <c r="S587" s="342"/>
      <c r="T587" s="160"/>
      <c r="U587" s="160"/>
      <c r="V587" s="160"/>
    </row>
    <row r="588" spans="1:22" ht="16.5">
      <c r="A588" s="121" t="str">
        <f t="shared" si="116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28"/>
        <v>0</v>
      </c>
      <c r="O588" s="303"/>
      <c r="P588" s="303"/>
      <c r="Q588" s="160"/>
      <c r="R588" s="160"/>
      <c r="S588" s="342"/>
      <c r="T588" s="160"/>
      <c r="U588" s="160"/>
      <c r="V588" s="160"/>
    </row>
    <row r="589" spans="1:22" ht="27">
      <c r="A589" s="121" t="str">
        <f t="shared" si="116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48" t="s">
        <v>779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2"/>
      <c r="T589" s="160"/>
      <c r="U589" s="160"/>
      <c r="V589" s="160"/>
    </row>
    <row r="590" spans="1:22">
      <c r="A590" s="121" t="str">
        <f t="shared" si="116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28"/>
        <v>0</v>
      </c>
      <c r="O590" s="182"/>
      <c r="P590" s="182"/>
      <c r="Q590" s="160"/>
      <c r="R590" s="160"/>
      <c r="S590" s="342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733</v>
      </c>
      <c r="M591" s="47" t="s">
        <v>734</v>
      </c>
      <c r="N591" s="182"/>
      <c r="O591" s="182"/>
      <c r="P591" s="182"/>
      <c r="Q591" s="160"/>
      <c r="R591" s="160"/>
      <c r="S591" s="342"/>
      <c r="T591" s="160"/>
      <c r="U591" s="160"/>
      <c r="V591" s="160"/>
    </row>
    <row r="592" spans="1:22" ht="25.5">
      <c r="A592" s="121" t="str">
        <f t="shared" si="116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28"/>
        <v>0</v>
      </c>
      <c r="O592" s="306"/>
      <c r="P592" s="306"/>
      <c r="Q592" s="160"/>
      <c r="R592" s="160"/>
      <c r="S592" s="342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766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30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46" t="s">
        <v>773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2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28"/>
        <v>0</v>
      </c>
      <c r="O596" s="309"/>
      <c r="P596" s="309">
        <v>0</v>
      </c>
      <c r="Q596" s="160"/>
      <c r="R596" s="160"/>
      <c r="S596" s="342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46" t="s">
        <v>774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2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31">O598+P598</f>
        <v>0</v>
      </c>
      <c r="O598" s="306"/>
      <c r="P598" s="306">
        <v>0</v>
      </c>
      <c r="Q598" s="160"/>
      <c r="R598" s="160"/>
      <c r="S598" s="342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48" t="s">
        <v>780</v>
      </c>
      <c r="M599" s="27"/>
      <c r="N599" s="196">
        <f>N600</f>
        <v>0</v>
      </c>
      <c r="O599" s="196">
        <f t="shared" ref="O599:P599" si="132">O600</f>
        <v>0</v>
      </c>
      <c r="P599" s="196">
        <f t="shared" si="132"/>
        <v>0</v>
      </c>
      <c r="Q599" s="160"/>
      <c r="R599" s="160"/>
      <c r="S599" s="342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33">O600+P600</f>
        <v>0</v>
      </c>
      <c r="O600" s="306"/>
      <c r="P600" s="306">
        <v>0</v>
      </c>
      <c r="Q600" s="160"/>
      <c r="R600" s="160"/>
      <c r="S600" s="342"/>
      <c r="T600" s="160"/>
      <c r="U600" s="160"/>
      <c r="V600" s="160"/>
    </row>
    <row r="601" spans="1:22" ht="25.5">
      <c r="A601" s="121" t="str">
        <f t="shared" ref="A601:A610" si="134">CONCATENATE(B601,C601,D601,E601,F601,G601)</f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2"/>
      <c r="T601" s="160"/>
      <c r="U601" s="160"/>
      <c r="V601" s="160"/>
    </row>
    <row r="602" spans="1:22">
      <c r="A602" s="121" t="str">
        <f t="shared" si="134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2"/>
      <c r="T602" s="160"/>
      <c r="U602" s="160"/>
      <c r="V602" s="160"/>
    </row>
    <row r="603" spans="1:22" s="155" customFormat="1">
      <c r="A603" s="121" t="str">
        <f t="shared" si="134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2"/>
      <c r="T603" s="160"/>
      <c r="U603" s="160"/>
      <c r="V603" s="160"/>
    </row>
    <row r="604" spans="1:22">
      <c r="A604" s="121" t="str">
        <f t="shared" si="134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35">O604+P604</f>
        <v>0</v>
      </c>
      <c r="O604" s="182">
        <v>0</v>
      </c>
      <c r="P604" s="182"/>
      <c r="Q604" s="160"/>
      <c r="R604" s="160"/>
      <c r="S604" s="342"/>
      <c r="T604" s="160"/>
      <c r="U604" s="160"/>
      <c r="V604" s="160"/>
    </row>
    <row r="605" spans="1:22" s="114" customFormat="1" ht="25.5">
      <c r="A605" s="121" t="str">
        <f t="shared" si="134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35"/>
        <v>0</v>
      </c>
      <c r="O605" s="306"/>
      <c r="P605" s="306"/>
      <c r="Q605" s="160"/>
      <c r="R605" s="160"/>
      <c r="S605" s="342"/>
      <c r="T605" s="160"/>
      <c r="U605" s="160"/>
      <c r="V605" s="160"/>
    </row>
    <row r="606" spans="1:22">
      <c r="A606" s="121" t="str">
        <f t="shared" si="134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2"/>
      <c r="T606" s="160"/>
      <c r="U606" s="160"/>
      <c r="V606" s="160"/>
    </row>
    <row r="607" spans="1:22" s="155" customFormat="1">
      <c r="A607" s="121" t="str">
        <f t="shared" si="134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2"/>
      <c r="T607" s="160"/>
      <c r="U607" s="160"/>
      <c r="V607" s="160"/>
    </row>
    <row r="608" spans="1:22" ht="25.5">
      <c r="A608" s="121" t="str">
        <f t="shared" si="134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2"/>
      <c r="T608" s="160"/>
      <c r="U608" s="160"/>
      <c r="V608" s="160"/>
    </row>
    <row r="609" spans="1:22">
      <c r="A609" s="121" t="str">
        <f t="shared" si="134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2"/>
      <c r="T609" s="160"/>
      <c r="U609" s="160"/>
      <c r="V609" s="160"/>
    </row>
    <row r="610" spans="1:22">
      <c r="A610" s="121" t="str">
        <f t="shared" si="134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2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36">O611+P611</f>
        <v>0</v>
      </c>
      <c r="O611" s="182">
        <v>0</v>
      </c>
      <c r="P611" s="182"/>
      <c r="Q611" s="160"/>
      <c r="R611" s="160"/>
      <c r="S611" s="342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36"/>
        <v>0</v>
      </c>
      <c r="O612" s="306"/>
      <c r="P612" s="306"/>
      <c r="Q612" s="160"/>
      <c r="R612" s="160"/>
      <c r="S612" s="342"/>
      <c r="T612" s="160"/>
      <c r="U612" s="160"/>
      <c r="V612" s="160"/>
    </row>
    <row r="613" spans="1:22" ht="45.75" customHeight="1">
      <c r="A613" s="121" t="str">
        <f t="shared" ref="A613" si="137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776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2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38">O614+P614</f>
        <v>0</v>
      </c>
      <c r="O614" s="182"/>
      <c r="P614" s="182">
        <v>0</v>
      </c>
      <c r="Q614" s="160"/>
      <c r="R614" s="160"/>
      <c r="S614" s="342"/>
      <c r="T614" s="160"/>
      <c r="U614" s="160"/>
      <c r="V614" s="160"/>
    </row>
    <row r="615" spans="1:22" ht="45.75" customHeight="1">
      <c r="A615" s="121" t="str">
        <f t="shared" ref="A615" si="139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873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2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871</v>
      </c>
      <c r="M616" s="47" t="s">
        <v>870</v>
      </c>
      <c r="N616" s="182">
        <f t="shared" ref="N616" si="140">O616+P616</f>
        <v>0</v>
      </c>
      <c r="O616" s="182"/>
      <c r="P616" s="182">
        <v>0</v>
      </c>
      <c r="Q616" s="160"/>
      <c r="R616" s="160"/>
      <c r="S616" s="342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2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41">O620+P620</f>
        <v>0</v>
      </c>
      <c r="O620" s="182">
        <v>0</v>
      </c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41"/>
        <v>0</v>
      </c>
      <c r="O621" s="306"/>
      <c r="P621" s="306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2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2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2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2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808</v>
      </c>
      <c r="N627" s="182">
        <f t="shared" ref="N627:N645" si="142">O627+P627</f>
        <v>0</v>
      </c>
      <c r="O627" s="309"/>
      <c r="P627" s="309">
        <v>0</v>
      </c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42"/>
        <v>0</v>
      </c>
      <c r="O628" s="182"/>
      <c r="P628" s="182"/>
      <c r="Q628" s="160"/>
      <c r="R628" s="160"/>
      <c r="S628" s="342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42"/>
        <v>0</v>
      </c>
      <c r="O629" s="182"/>
      <c r="P629" s="182"/>
      <c r="Q629" s="160"/>
      <c r="R629" s="160"/>
      <c r="S629" s="342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42"/>
        <v>0</v>
      </c>
      <c r="O630" s="182">
        <v>0</v>
      </c>
      <c r="P630" s="182"/>
      <c r="Q630" s="160"/>
      <c r="R630" s="160"/>
      <c r="S630" s="342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614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2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42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42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42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42"/>
        <v>0</v>
      </c>
      <c r="O636" s="306"/>
      <c r="P636" s="306">
        <v>0</v>
      </c>
      <c r="Q636" s="160"/>
      <c r="R636" s="160"/>
      <c r="S636" s="342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2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42"/>
        <v>0</v>
      </c>
      <c r="O638" s="302"/>
      <c r="P638" s="302">
        <v>0</v>
      </c>
      <c r="Q638" s="160"/>
      <c r="R638" s="160"/>
      <c r="S638" s="342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781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42"/>
        <v>0</v>
      </c>
      <c r="O640" s="182"/>
      <c r="P640" s="182"/>
      <c r="Q640" s="160"/>
      <c r="R640" s="160"/>
      <c r="S640" s="342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42"/>
        <v>0</v>
      </c>
      <c r="O641" s="182"/>
      <c r="P641" s="182"/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42"/>
        <v>0</v>
      </c>
      <c r="O642" s="182"/>
      <c r="P642" s="182"/>
      <c r="Q642" s="160"/>
      <c r="R642" s="160"/>
      <c r="S642" s="342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42"/>
        <v>0</v>
      </c>
      <c r="O643" s="182">
        <v>0</v>
      </c>
      <c r="P643" s="182"/>
      <c r="Q643" s="160"/>
      <c r="R643" s="160"/>
      <c r="S643" s="342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788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42"/>
        <v>0</v>
      </c>
      <c r="O645" s="309"/>
      <c r="P645" s="309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43">O646+P646</f>
        <v>0</v>
      </c>
      <c r="O646" s="182">
        <v>0</v>
      </c>
      <c r="P646" s="182"/>
      <c r="Q646" s="160"/>
      <c r="R646" s="160"/>
      <c r="S646" s="342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2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2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44">+O651+O656+O658+O660+O662+O665+O667</f>
        <v>0</v>
      </c>
      <c r="P649" s="191">
        <f t="shared" si="144"/>
        <v>0</v>
      </c>
      <c r="Q649" s="160"/>
      <c r="R649" s="160"/>
      <c r="S649" s="342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2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771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2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45">O652+P652</f>
        <v>0</v>
      </c>
      <c r="O652" s="182"/>
      <c r="P652" s="182"/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45"/>
        <v>0</v>
      </c>
      <c r="O653" s="182"/>
      <c r="P653" s="182"/>
      <c r="Q653" s="160"/>
      <c r="R653" s="160"/>
      <c r="S653" s="342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45"/>
        <v>0</v>
      </c>
      <c r="O654" s="182"/>
      <c r="P654" s="182"/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45"/>
        <v>0</v>
      </c>
      <c r="O655" s="182"/>
      <c r="P655" s="182"/>
      <c r="Q655" s="160"/>
      <c r="R655" s="160"/>
      <c r="S655" s="342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2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45"/>
        <v>0</v>
      </c>
      <c r="O657" s="182"/>
      <c r="P657" s="182"/>
      <c r="Q657" s="160"/>
      <c r="R657" s="160"/>
      <c r="S657" s="342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746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2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45"/>
        <v>0</v>
      </c>
      <c r="O659" s="306"/>
      <c r="P659" s="306"/>
      <c r="Q659" s="160"/>
      <c r="R659" s="160"/>
      <c r="S659" s="342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747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45"/>
        <v>0</v>
      </c>
      <c r="O661" s="306"/>
      <c r="P661" s="306"/>
      <c r="Q661" s="160"/>
      <c r="R661" s="160"/>
      <c r="S661" s="342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782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2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45"/>
        <v>0</v>
      </c>
      <c r="O663" s="306"/>
      <c r="P663" s="306"/>
      <c r="Q663" s="160"/>
      <c r="R663" s="160"/>
      <c r="S663" s="342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45"/>
        <v>0</v>
      </c>
      <c r="O664" s="182"/>
      <c r="P664" s="182"/>
      <c r="Q664" s="160"/>
      <c r="R664" s="160"/>
      <c r="S664" s="342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48" t="s">
        <v>835</v>
      </c>
      <c r="M665" s="350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836</v>
      </c>
      <c r="M666" s="47">
        <v>4861</v>
      </c>
      <c r="N666" s="182">
        <f t="shared" ref="N666" si="146">O666+P666</f>
        <v>0</v>
      </c>
      <c r="O666" s="306"/>
      <c r="P666" s="306">
        <v>0</v>
      </c>
      <c r="Q666" s="160"/>
      <c r="R666" s="160"/>
      <c r="S666" s="342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48" t="s">
        <v>869</v>
      </c>
      <c r="M667" s="350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2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871</v>
      </c>
      <c r="M668" s="47" t="s">
        <v>870</v>
      </c>
      <c r="N668" s="182">
        <f t="shared" ref="N668" si="147">O668+P668</f>
        <v>0</v>
      </c>
      <c r="O668" s="306"/>
      <c r="P668" s="306">
        <v>0</v>
      </c>
      <c r="Q668" s="160"/>
      <c r="R668" s="160"/>
      <c r="S668" s="342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2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748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2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2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748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0"/>
      <c r="I674" s="328"/>
      <c r="J674" s="332"/>
      <c r="K674" s="332"/>
      <c r="L674" s="29" t="s">
        <v>108</v>
      </c>
      <c r="M674" s="333"/>
      <c r="N674" s="189"/>
      <c r="O674" s="189"/>
      <c r="P674" s="189"/>
      <c r="Q674" s="160"/>
      <c r="R674" s="160"/>
      <c r="S674" s="342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749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48">O676+P676</f>
        <v>0</v>
      </c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750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2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750</v>
      </c>
      <c r="M679" s="154"/>
      <c r="N679" s="191">
        <f>+N681+N689+N692+N695</f>
        <v>0</v>
      </c>
      <c r="O679" s="191">
        <f t="shared" ref="O679:P679" si="149">+O681+O689+O692+O695</f>
        <v>0</v>
      </c>
      <c r="P679" s="191">
        <f t="shared" si="149"/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0"/>
      <c r="I680" s="328"/>
      <c r="J680" s="332"/>
      <c r="K680" s="332"/>
      <c r="L680" s="29" t="s">
        <v>108</v>
      </c>
      <c r="M680" s="333"/>
      <c r="N680" s="189"/>
      <c r="O680" s="189"/>
      <c r="P680" s="189"/>
      <c r="Q680" s="160"/>
      <c r="R680" s="160"/>
      <c r="S680" s="342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751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2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50">O682+P682</f>
        <v>0</v>
      </c>
      <c r="O682" s="182"/>
      <c r="P682" s="182"/>
      <c r="Q682" s="160"/>
      <c r="R682" s="160"/>
      <c r="S682" s="342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50"/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2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2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837</v>
      </c>
      <c r="M686" s="11" t="s">
        <v>838</v>
      </c>
      <c r="N686" s="182"/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2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37" t="s">
        <v>839</v>
      </c>
      <c r="M688" s="357" t="s">
        <v>840</v>
      </c>
      <c r="N688" s="182">
        <f t="shared" si="150"/>
        <v>0</v>
      </c>
      <c r="O688" s="182"/>
      <c r="P688" s="182"/>
      <c r="Q688" s="160"/>
      <c r="R688" s="160"/>
      <c r="S688" s="342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48" t="s">
        <v>783</v>
      </c>
      <c r="M689" s="350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2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50"/>
        <v>0</v>
      </c>
      <c r="O690" s="182"/>
      <c r="P690" s="182"/>
      <c r="Q690" s="160"/>
      <c r="R690" s="160"/>
      <c r="S690" s="342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50"/>
        <v>0</v>
      </c>
      <c r="O691" s="182"/>
      <c r="P691" s="182"/>
      <c r="Q691" s="160"/>
      <c r="R691" s="160"/>
      <c r="S691" s="342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48" t="s">
        <v>784</v>
      </c>
      <c r="M692" s="350"/>
      <c r="N692" s="196">
        <f>SUM(N693:N694)</f>
        <v>0</v>
      </c>
      <c r="O692" s="196">
        <f t="shared" ref="O692:P692" si="151">SUM(O693:O694)</f>
        <v>0</v>
      </c>
      <c r="P692" s="196">
        <f t="shared" si="151"/>
        <v>0</v>
      </c>
      <c r="Q692" s="160"/>
      <c r="R692" s="160"/>
      <c r="S692" s="342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52">O693+P693</f>
        <v>0</v>
      </c>
      <c r="O693" s="182"/>
      <c r="P693" s="182"/>
      <c r="Q693" s="160"/>
      <c r="R693" s="160"/>
      <c r="S693" s="342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52"/>
        <v>0</v>
      </c>
      <c r="O694" s="182"/>
      <c r="P694" s="182"/>
      <c r="Q694" s="160"/>
      <c r="R694" s="160"/>
      <c r="S694" s="342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48" t="s">
        <v>785</v>
      </c>
      <c r="M695" s="350"/>
      <c r="N695" s="196">
        <f>SUM(N696:N697)</f>
        <v>0</v>
      </c>
      <c r="O695" s="196">
        <f t="shared" ref="O695:P695" si="153">SUM(O696:O697)</f>
        <v>0</v>
      </c>
      <c r="P695" s="196">
        <f t="shared" si="153"/>
        <v>0</v>
      </c>
      <c r="Q695" s="160"/>
      <c r="R695" s="160"/>
      <c r="S695" s="342"/>
      <c r="T695" s="160"/>
      <c r="U695" s="160"/>
      <c r="V695" s="160"/>
    </row>
    <row r="696" spans="1:22">
      <c r="H696" s="16"/>
      <c r="I696" s="24"/>
      <c r="J696" s="25"/>
      <c r="K696" s="25"/>
      <c r="L696" s="351" t="s">
        <v>123</v>
      </c>
      <c r="M696" s="352">
        <v>4235</v>
      </c>
      <c r="N696" s="182">
        <f t="shared" ref="N696:N697" si="154">O696+P696</f>
        <v>0</v>
      </c>
      <c r="O696" s="182"/>
      <c r="P696" s="182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337" t="s">
        <v>125</v>
      </c>
      <c r="M697" s="353">
        <v>4239</v>
      </c>
      <c r="N697" s="182">
        <f t="shared" si="154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2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2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55">+O702+O710+O716+O718+O724+O731+O735+O743+O749</f>
        <v>0</v>
      </c>
      <c r="P700" s="191">
        <f t="shared" si="155"/>
        <v>0</v>
      </c>
      <c r="Q700" s="160"/>
      <c r="R700" s="160"/>
      <c r="S700" s="342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2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841</v>
      </c>
      <c r="M702" s="27"/>
      <c r="N702" s="196">
        <f>O702+P702</f>
        <v>0</v>
      </c>
      <c r="O702" s="334">
        <f>SUM(O703:O709)</f>
        <v>0</v>
      </c>
      <c r="P702" s="334">
        <f>SUM(P703:P709)</f>
        <v>0</v>
      </c>
      <c r="Q702" s="160"/>
      <c r="R702" s="160"/>
      <c r="S702" s="342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56">O703+P703</f>
        <v>0</v>
      </c>
      <c r="O703" s="303">
        <v>0</v>
      </c>
      <c r="P703" s="303"/>
      <c r="Q703" s="160"/>
      <c r="R703" s="160"/>
      <c r="S703" s="342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56"/>
        <v>0</v>
      </c>
      <c r="O704" s="303"/>
      <c r="P704" s="303"/>
      <c r="Q704" s="160"/>
      <c r="R704" s="160"/>
      <c r="S704" s="342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56"/>
        <v>0</v>
      </c>
      <c r="O705" s="303"/>
      <c r="P705" s="303"/>
      <c r="Q705" s="160"/>
      <c r="R705" s="160"/>
      <c r="S705" s="342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56"/>
        <v>0</v>
      </c>
      <c r="O706" s="303"/>
      <c r="P706" s="303"/>
      <c r="Q706" s="160"/>
      <c r="R706" s="160"/>
      <c r="S706" s="342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56"/>
        <v>0</v>
      </c>
      <c r="O707" s="182"/>
      <c r="P707" s="182"/>
      <c r="Q707" s="160"/>
      <c r="R707" s="160"/>
      <c r="S707" s="342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56"/>
        <v>0</v>
      </c>
      <c r="O708" s="182"/>
      <c r="P708" s="182"/>
      <c r="Q708" s="160"/>
      <c r="R708" s="160"/>
      <c r="S708" s="342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56"/>
        <v>0</v>
      </c>
      <c r="O709" s="303"/>
      <c r="P709" s="303"/>
      <c r="Q709" s="160"/>
      <c r="R709" s="160"/>
      <c r="S709" s="342"/>
      <c r="T709" s="160"/>
      <c r="U709" s="160"/>
      <c r="V709" s="160"/>
    </row>
    <row r="710" spans="1:22" ht="45.6" customHeight="1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849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56"/>
        <v>0</v>
      </c>
      <c r="O711" s="182"/>
      <c r="P711" s="182">
        <v>0</v>
      </c>
      <c r="Q711" s="160"/>
      <c r="R711" s="160"/>
      <c r="S711" s="342"/>
      <c r="T711" s="160"/>
      <c r="U711" s="160"/>
      <c r="V711" s="160"/>
    </row>
    <row r="712" spans="1:22" ht="27.6" customHeight="1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56"/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56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57">O714+P714</f>
        <v>0</v>
      </c>
      <c r="O714" s="182"/>
      <c r="P714" s="182"/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56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753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2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56"/>
        <v>0</v>
      </c>
      <c r="O717" s="309"/>
      <c r="P717" s="309"/>
      <c r="Q717" s="160"/>
      <c r="R717" s="160"/>
      <c r="S717" s="342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754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56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56"/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56"/>
        <v>0</v>
      </c>
      <c r="O721" s="182"/>
      <c r="P721" s="182"/>
      <c r="Q721" s="160"/>
      <c r="R721" s="160"/>
      <c r="S721" s="342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58">O722+P722</f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56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755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2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56"/>
        <v>0</v>
      </c>
      <c r="O725" s="182"/>
      <c r="P725" s="182"/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56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56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59">O728+P728</f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56"/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60">O730+P730</f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 ht="27">
      <c r="H731" s="44"/>
      <c r="I731" s="146"/>
      <c r="J731" s="147"/>
      <c r="K731" s="147"/>
      <c r="L731" s="348" t="s">
        <v>786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56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738</v>
      </c>
      <c r="M733" s="43">
        <v>4728</v>
      </c>
      <c r="N733" s="182">
        <f t="shared" si="156"/>
        <v>0</v>
      </c>
      <c r="O733" s="182"/>
      <c r="P733" s="182"/>
      <c r="Q733" s="160"/>
      <c r="R733" s="160"/>
      <c r="S733" s="342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56"/>
        <v>0</v>
      </c>
      <c r="O734" s="182"/>
      <c r="P734" s="182"/>
      <c r="Q734" s="160"/>
      <c r="R734" s="160"/>
      <c r="S734" s="342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756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56"/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56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56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61">O739+P739</f>
        <v>0</v>
      </c>
      <c r="O739" s="182"/>
      <c r="P739" s="182"/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56"/>
        <v>0</v>
      </c>
      <c r="O740" s="182"/>
      <c r="P740" s="182"/>
      <c r="Q740" s="160"/>
      <c r="R740" s="160"/>
      <c r="S740" s="342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56"/>
        <v>0</v>
      </c>
      <c r="O741" s="182"/>
      <c r="P741" s="182"/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56"/>
        <v>0</v>
      </c>
      <c r="O742" s="182"/>
      <c r="P742" s="182"/>
      <c r="Q742" s="160"/>
      <c r="R742" s="160"/>
      <c r="S742" s="342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765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2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56"/>
        <v>0</v>
      </c>
      <c r="O744" s="182"/>
      <c r="P744" s="182">
        <v>0</v>
      </c>
      <c r="Q744" s="160"/>
      <c r="R744" s="160"/>
      <c r="S744" s="342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62">O745+P745</f>
        <v>0</v>
      </c>
      <c r="O745" s="182"/>
      <c r="P745" s="182"/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63">O746+P746</f>
        <v>0</v>
      </c>
      <c r="O746" s="182"/>
      <c r="P746" s="182"/>
      <c r="Q746" s="160"/>
      <c r="R746" s="160"/>
      <c r="S746" s="342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63"/>
        <v>0</v>
      </c>
      <c r="O747" s="182"/>
      <c r="P747" s="182"/>
      <c r="Q747" s="160"/>
      <c r="R747" s="160"/>
      <c r="S747" s="342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63"/>
        <v>0</v>
      </c>
      <c r="O748" s="182"/>
      <c r="P748" s="182"/>
      <c r="Q748" s="160"/>
      <c r="R748" s="160"/>
      <c r="S748" s="342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48" t="s">
        <v>842</v>
      </c>
      <c r="M749" s="27"/>
      <c r="N749" s="196">
        <f>SUM(N750)</f>
        <v>0</v>
      </c>
      <c r="O749" s="196">
        <f t="shared" ref="O749:P749" si="164">SUM(O750)</f>
        <v>0</v>
      </c>
      <c r="P749" s="196">
        <f t="shared" si="164"/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787</v>
      </c>
      <c r="M750" s="12">
        <v>4239</v>
      </c>
      <c r="N750" s="182">
        <f t="shared" ref="N750" si="165">O750+P750</f>
        <v>0</v>
      </c>
      <c r="O750" s="182"/>
      <c r="P750" s="182">
        <v>0</v>
      </c>
      <c r="Q750" s="160"/>
      <c r="R750" s="160"/>
      <c r="S750" s="342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2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66">O756+P756</f>
        <v>0</v>
      </c>
      <c r="O756" s="306"/>
      <c r="P756" s="306"/>
      <c r="Q756" s="160"/>
      <c r="R756" s="160"/>
      <c r="S756" s="342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2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66"/>
        <v>0</v>
      </c>
      <c r="O758" s="335"/>
      <c r="P758" s="335"/>
      <c r="Q758" s="160"/>
      <c r="R758" s="160"/>
      <c r="S758" s="342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2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2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2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2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2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2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67">O765+P765</f>
        <v>0</v>
      </c>
      <c r="O765" s="189"/>
      <c r="P765" s="189"/>
      <c r="Q765" s="160"/>
      <c r="R765" s="160"/>
      <c r="S765" s="342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67"/>
        <v>0</v>
      </c>
      <c r="O766" s="309"/>
      <c r="P766" s="309">
        <v>0</v>
      </c>
      <c r="Q766" s="160"/>
      <c r="R766" s="160"/>
      <c r="S766" s="342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2"/>
      <c r="T767" s="160"/>
      <c r="U767" s="160"/>
      <c r="V767" s="160"/>
    </row>
    <row r="768" spans="1:22">
      <c r="M768" s="209"/>
      <c r="N768" s="4"/>
      <c r="O768" s="4"/>
    </row>
    <row r="769" spans="1:15">
      <c r="A769" s="4"/>
      <c r="B769" s="4"/>
      <c r="C769" s="4"/>
      <c r="D769" s="4"/>
      <c r="E769" s="4"/>
      <c r="F769" s="4"/>
      <c r="G769" s="4"/>
      <c r="M769" s="209"/>
      <c r="N769" s="4"/>
      <c r="O769" s="4"/>
    </row>
    <row r="770" spans="1:15">
      <c r="M770" s="209"/>
      <c r="N770" s="4"/>
      <c r="O770" s="4"/>
    </row>
    <row r="771" spans="1:15">
      <c r="A771" s="4"/>
      <c r="B771" s="4"/>
      <c r="C771" s="4"/>
      <c r="D771" s="4"/>
      <c r="E771" s="4"/>
      <c r="F771" s="4"/>
      <c r="G771" s="4"/>
      <c r="M771" s="209"/>
      <c r="N771" s="4"/>
      <c r="O771" s="4"/>
    </row>
    <row r="772" spans="1:15">
      <c r="M772" s="209"/>
      <c r="N772" s="4"/>
      <c r="O772" s="4"/>
    </row>
    <row r="773" spans="1:1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M773" s="4"/>
      <c r="N773" s="4"/>
      <c r="O773" s="4"/>
    </row>
    <row r="774" spans="1:1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M774" s="4"/>
      <c r="N774" s="4"/>
      <c r="O774" s="4"/>
    </row>
    <row r="775" spans="1:1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M775" s="4"/>
      <c r="N775" s="4"/>
      <c r="O775" s="4"/>
    </row>
    <row r="776" spans="1:1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M776" s="4"/>
      <c r="N776" s="4"/>
      <c r="O776" s="4"/>
    </row>
    <row r="777" spans="1:1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M777" s="4"/>
      <c r="N777" s="4"/>
      <c r="O777" s="4"/>
    </row>
    <row r="778" spans="1:1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M778" s="4"/>
      <c r="N778" s="4"/>
      <c r="O778" s="4"/>
    </row>
    <row r="779" spans="1:1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M779" s="4"/>
      <c r="N779" s="4"/>
      <c r="O779" s="4"/>
    </row>
    <row r="781" spans="1:1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M781" s="4"/>
      <c r="N781" s="4"/>
      <c r="O781" s="4"/>
    </row>
    <row r="783" spans="1:1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M783" s="4"/>
      <c r="N783" s="4"/>
      <c r="O783" s="4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N5:P5"/>
    <mergeCell ref="H7:P7"/>
    <mergeCell ref="N1:P1"/>
    <mergeCell ref="N2:P2"/>
    <mergeCell ref="N3:P3"/>
    <mergeCell ref="N4:P4"/>
    <mergeCell ref="K1:M1"/>
    <mergeCell ref="K2:M2"/>
    <mergeCell ref="H10:H11"/>
    <mergeCell ref="I10:I11"/>
    <mergeCell ref="J10:J11"/>
    <mergeCell ref="K5:M5"/>
    <mergeCell ref="K3:M3"/>
    <mergeCell ref="K4:M4"/>
    <mergeCell ref="O9:P9"/>
    <mergeCell ref="K10:K11"/>
    <mergeCell ref="L10:L11"/>
    <mergeCell ref="M10:M11"/>
    <mergeCell ref="O10:P10"/>
    <mergeCell ref="N10:N11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4.85546875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8"/>
      <c r="L1" s="428"/>
      <c r="M1" s="428"/>
      <c r="N1" s="367" t="s">
        <v>719</v>
      </c>
      <c r="O1" s="367"/>
      <c r="P1" s="367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8"/>
      <c r="L2" s="428"/>
      <c r="M2" s="428"/>
      <c r="N2" s="367" t="s">
        <v>599</v>
      </c>
      <c r="O2" s="367"/>
      <c r="P2" s="367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428"/>
      <c r="L3" s="428"/>
      <c r="M3" s="428"/>
      <c r="N3" s="367" t="s">
        <v>868</v>
      </c>
      <c r="O3" s="367"/>
      <c r="P3" s="367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8"/>
      <c r="L4" s="428"/>
      <c r="M4" s="428"/>
      <c r="N4" s="367" t="s">
        <v>867</v>
      </c>
      <c r="O4" s="367"/>
      <c r="P4" s="367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8"/>
      <c r="L5" s="428"/>
      <c r="M5" s="428"/>
      <c r="N5" s="431" t="s">
        <v>590</v>
      </c>
      <c r="O5" s="431"/>
      <c r="P5" s="431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35.25" customHeight="1">
      <c r="A7" s="121" t="s">
        <v>490</v>
      </c>
      <c r="H7" s="418" t="s">
        <v>863</v>
      </c>
      <c r="I7" s="418"/>
      <c r="J7" s="418"/>
      <c r="K7" s="418"/>
      <c r="L7" s="418"/>
      <c r="M7" s="418"/>
      <c r="N7" s="418"/>
      <c r="O7" s="418"/>
      <c r="P7" s="418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26" t="s">
        <v>97</v>
      </c>
      <c r="P9" s="426"/>
    </row>
    <row r="10" spans="1:22" ht="46.5" customHeight="1">
      <c r="A10" s="122"/>
      <c r="H10" s="391" t="s">
        <v>98</v>
      </c>
      <c r="I10" s="391" t="s">
        <v>99</v>
      </c>
      <c r="J10" s="394" t="s">
        <v>100</v>
      </c>
      <c r="K10" s="394" t="s">
        <v>101</v>
      </c>
      <c r="L10" s="397" t="s">
        <v>102</v>
      </c>
      <c r="M10" s="400" t="s">
        <v>103</v>
      </c>
      <c r="N10" s="373" t="s">
        <v>374</v>
      </c>
      <c r="O10" s="425" t="s">
        <v>375</v>
      </c>
      <c r="P10" s="425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92"/>
      <c r="I11" s="392"/>
      <c r="J11" s="395"/>
      <c r="K11" s="395"/>
      <c r="L11" s="398"/>
      <c r="M11" s="401"/>
      <c r="N11" s="373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768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775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 t="shared" ref="O141:P141" si="15">+O143+O165+O172+O260+O272</f>
        <v>0</v>
      </c>
      <c r="P141" s="162">
        <f t="shared" si="15"/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 t="shared" ref="O145:P145" si="16">+O147+O149+O151+O154+O157+O159+O161+O163</f>
        <v>0</v>
      </c>
      <c r="P145" s="191">
        <f t="shared" si="16"/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/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/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/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/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/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>
        <v>0</v>
      </c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/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>
        <v>0</v>
      </c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>
        <v>0</v>
      </c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762</v>
      </c>
      <c r="M240" s="11" t="s">
        <v>761</v>
      </c>
      <c r="N240" s="182">
        <f t="shared" si="26"/>
        <v>0</v>
      </c>
      <c r="O240" s="309">
        <v>0</v>
      </c>
      <c r="P240" s="309">
        <v>0</v>
      </c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>
        <v>0</v>
      </c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>
        <v>0</v>
      </c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>
        <v>0</v>
      </c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>
        <v>0</v>
      </c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8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>
        <v>0</v>
      </c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>
        <v>0</v>
      </c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/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>
        <v>0</v>
      </c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767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/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/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/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769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763</v>
      </c>
      <c r="M353" s="299" t="s">
        <v>761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/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>
        <v>0</v>
      </c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>
        <v>0</v>
      </c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>
        <v>0</v>
      </c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/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>
        <v>0</v>
      </c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/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/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/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872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2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2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2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2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831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2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3"/>
      <c r="P429" s="303"/>
      <c r="Q429" s="160"/>
      <c r="R429" s="160"/>
      <c r="S429" s="342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2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3"/>
      <c r="P431" s="303"/>
      <c r="Q431" s="160"/>
      <c r="R431" s="160"/>
      <c r="S431" s="342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2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46" t="s">
        <v>832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2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2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06"/>
      <c r="P435" s="306">
        <v>0</v>
      </c>
      <c r="Q435" s="160"/>
      <c r="R435" s="160"/>
      <c r="S435" s="342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2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2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06"/>
      <c r="P438" s="306"/>
      <c r="Q438" s="160"/>
      <c r="R438" s="160"/>
      <c r="S438" s="342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739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2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06"/>
      <c r="P440" s="306"/>
      <c r="Q440" s="160"/>
      <c r="R440" s="160"/>
      <c r="S440" s="342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2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2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2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2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2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2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2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2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42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42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2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2"/>
      <c r="T456" s="160"/>
      <c r="U456" s="160"/>
      <c r="V456" s="160"/>
    </row>
    <row r="457" spans="1:22" ht="25.5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42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2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02"/>
      <c r="P462" s="302"/>
      <c r="Q462" s="160"/>
      <c r="R462" s="160"/>
      <c r="S462" s="342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42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2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09"/>
      <c r="P465" s="309"/>
      <c r="Q465" s="160"/>
      <c r="R465" s="160"/>
      <c r="S465" s="342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2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2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2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09"/>
      <c r="P470" s="309"/>
      <c r="Q470" s="160"/>
      <c r="R470" s="160"/>
      <c r="S470" s="342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2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2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777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2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4"/>
      <c r="J474" s="305"/>
      <c r="K474" s="305"/>
      <c r="L474" s="29" t="s">
        <v>142</v>
      </c>
      <c r="M474" s="30">
        <v>4251</v>
      </c>
      <c r="N474" s="182">
        <f t="shared" si="83"/>
        <v>0</v>
      </c>
      <c r="O474" s="327"/>
      <c r="P474" s="327"/>
      <c r="Q474" s="160"/>
      <c r="R474" s="160"/>
      <c r="S474" s="342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2"/>
      <c r="P475" s="302"/>
      <c r="Q475" s="160"/>
      <c r="R475" s="160"/>
      <c r="S475" s="342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2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2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2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2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2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2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833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2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2"/>
      <c r="P483" s="302"/>
      <c r="Q483" s="160"/>
      <c r="R483" s="160"/>
      <c r="S483" s="342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2"/>
      <c r="P484" s="302"/>
      <c r="Q484" s="160"/>
      <c r="R484" s="160"/>
      <c r="S484" s="342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2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2"/>
      <c r="P486" s="302"/>
      <c r="Q486" s="160"/>
      <c r="R486" s="160"/>
      <c r="S486" s="342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844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2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2"/>
      <c r="P488" s="302"/>
      <c r="Q488" s="160"/>
      <c r="R488" s="160"/>
      <c r="S488" s="342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2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2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2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2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2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2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2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772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2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3"/>
      <c r="P504" s="303"/>
      <c r="Q504" s="160"/>
      <c r="R504" s="160"/>
      <c r="S504" s="342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/>
      <c r="P506" s="182"/>
      <c r="Q506" s="160"/>
      <c r="R506" s="160"/>
      <c r="S506" s="342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/>
      <c r="P507" s="182"/>
      <c r="Q507" s="160"/>
      <c r="R507" s="160"/>
      <c r="S507" s="342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2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740</v>
      </c>
      <c r="M509" s="11" t="s">
        <v>741</v>
      </c>
      <c r="N509" s="182">
        <f t="shared" si="92"/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778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2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2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2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834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2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2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2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2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2"/>
      <c r="P521" s="302"/>
      <c r="Q521" s="160"/>
      <c r="R521" s="160"/>
      <c r="S521" s="342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742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2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2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2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2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2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09"/>
      <c r="P527" s="309">
        <v>0</v>
      </c>
      <c r="Q527" s="160"/>
      <c r="R527" s="160"/>
      <c r="S527" s="342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2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2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2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2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2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2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2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757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2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2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2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2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2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2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2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770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2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2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2"/>
      <c r="P548" s="302"/>
      <c r="Q548" s="160"/>
      <c r="R548" s="160"/>
      <c r="S548" s="342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2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2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2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2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2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616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2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2"/>
      <c r="P556" s="302"/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2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2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2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2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2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2"/>
      <c r="P563" s="302"/>
      <c r="Q563" s="160"/>
      <c r="R563" s="160"/>
      <c r="S563" s="342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2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2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2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743</v>
      </c>
      <c r="I567" s="151" t="s">
        <v>185</v>
      </c>
      <c r="J567" s="152">
        <v>4</v>
      </c>
      <c r="K567" s="152">
        <v>1</v>
      </c>
      <c r="L567" s="153" t="s">
        <v>744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2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2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745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2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2"/>
      <c r="P570" s="302"/>
      <c r="Q570" s="160"/>
      <c r="R570" s="160"/>
      <c r="S570" s="342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2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2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56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2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2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2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2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2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2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2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2"/>
      <c r="P581" s="302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2"/>
      <c r="P582" s="302"/>
      <c r="Q582" s="160"/>
      <c r="R582" s="160"/>
      <c r="S582" s="342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2"/>
      <c r="P583" s="302"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28"/>
      <c r="I584" s="329"/>
      <c r="J584" s="330"/>
      <c r="K584" s="330"/>
      <c r="L584" s="28" t="s">
        <v>137</v>
      </c>
      <c r="M584" s="11">
        <v>5129</v>
      </c>
      <c r="N584" s="182">
        <f t="shared" si="118"/>
        <v>0</v>
      </c>
      <c r="O584" s="309"/>
      <c r="P584" s="309"/>
      <c r="Q584" s="160"/>
      <c r="R584" s="160"/>
      <c r="S584" s="342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2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4"/>
      <c r="J586" s="305"/>
      <c r="K586" s="305"/>
      <c r="L586" s="31" t="s">
        <v>364</v>
      </c>
      <c r="M586" s="43">
        <v>4269</v>
      </c>
      <c r="N586" s="182">
        <f t="shared" si="118"/>
        <v>0</v>
      </c>
      <c r="O586" s="303"/>
      <c r="P586" s="303"/>
      <c r="Q586" s="160"/>
      <c r="R586" s="160"/>
      <c r="S586" s="342"/>
      <c r="T586" s="160"/>
      <c r="U586" s="160"/>
      <c r="V586" s="160"/>
    </row>
    <row r="587" spans="1:22" ht="16.5">
      <c r="B587" s="123"/>
      <c r="H587" s="16"/>
      <c r="I587" s="304"/>
      <c r="J587" s="305"/>
      <c r="K587" s="305"/>
      <c r="L587" s="31" t="s">
        <v>733</v>
      </c>
      <c r="M587" s="47" t="s">
        <v>734</v>
      </c>
      <c r="N587" s="182">
        <f t="shared" ref="N587" si="119">O587+P587</f>
        <v>0</v>
      </c>
      <c r="O587" s="303"/>
      <c r="P587" s="303"/>
      <c r="Q587" s="160"/>
      <c r="R587" s="160"/>
      <c r="S587" s="342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3"/>
      <c r="P588" s="303"/>
      <c r="Q588" s="160"/>
      <c r="R588" s="160"/>
      <c r="S588" s="342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48" t="s">
        <v>779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2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2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733</v>
      </c>
      <c r="M591" s="47" t="s">
        <v>734</v>
      </c>
      <c r="N591" s="182"/>
      <c r="O591" s="182"/>
      <c r="P591" s="182"/>
      <c r="Q591" s="160"/>
      <c r="R591" s="160"/>
      <c r="S591" s="342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06"/>
      <c r="P592" s="306"/>
      <c r="Q592" s="160"/>
      <c r="R592" s="160"/>
      <c r="S592" s="342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766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46" t="s">
        <v>773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2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09"/>
      <c r="P596" s="309">
        <v>0</v>
      </c>
      <c r="Q596" s="160"/>
      <c r="R596" s="160"/>
      <c r="S596" s="342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46" t="s">
        <v>774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2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06"/>
      <c r="P598" s="306">
        <v>0</v>
      </c>
      <c r="Q598" s="160"/>
      <c r="R598" s="160"/>
      <c r="S598" s="342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48" t="s">
        <v>780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2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06"/>
      <c r="P600" s="306">
        <v>0</v>
      </c>
      <c r="Q600" s="160"/>
      <c r="R600" s="160"/>
      <c r="S600" s="342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2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2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2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2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06"/>
      <c r="P605" s="306"/>
      <c r="Q605" s="160"/>
      <c r="R605" s="160"/>
      <c r="S605" s="342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2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2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2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2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2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2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06"/>
      <c r="P612" s="306"/>
      <c r="Q612" s="160"/>
      <c r="R612" s="160"/>
      <c r="S612" s="342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776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2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2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873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2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871</v>
      </c>
      <c r="M616" s="47" t="s">
        <v>870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2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2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06"/>
      <c r="P621" s="306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2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2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2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2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808</v>
      </c>
      <c r="N627" s="182">
        <f t="shared" ref="N627:N645" si="131">O627+P627</f>
        <v>0</v>
      </c>
      <c r="O627" s="309"/>
      <c r="P627" s="309">
        <v>0</v>
      </c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2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2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2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614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2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06"/>
      <c r="P636" s="306">
        <v>0</v>
      </c>
      <c r="Q636" s="160"/>
      <c r="R636" s="160"/>
      <c r="S636" s="342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2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2"/>
      <c r="P638" s="302">
        <v>0</v>
      </c>
      <c r="Q638" s="160"/>
      <c r="R638" s="160"/>
      <c r="S638" s="342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781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2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2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2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788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09"/>
      <c r="P645" s="309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2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2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2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2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2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771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2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2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42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2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2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746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2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06"/>
      <c r="P659" s="306"/>
      <c r="Q659" s="160"/>
      <c r="R659" s="160"/>
      <c r="S659" s="342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747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06"/>
      <c r="P661" s="306"/>
      <c r="Q661" s="160"/>
      <c r="R661" s="160"/>
      <c r="S661" s="342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782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2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06"/>
      <c r="P663" s="306"/>
      <c r="Q663" s="160"/>
      <c r="R663" s="160"/>
      <c r="S663" s="342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2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48" t="s">
        <v>835</v>
      </c>
      <c r="M665" s="350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836</v>
      </c>
      <c r="M666" s="47">
        <v>4861</v>
      </c>
      <c r="N666" s="182">
        <f t="shared" ref="N666" si="135">O666+P666</f>
        <v>0</v>
      </c>
      <c r="O666" s="306"/>
      <c r="P666" s="306">
        <v>0</v>
      </c>
      <c r="Q666" s="160"/>
      <c r="R666" s="160"/>
      <c r="S666" s="342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48" t="s">
        <v>869</v>
      </c>
      <c r="M667" s="350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2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871</v>
      </c>
      <c r="M668" s="47" t="s">
        <v>870</v>
      </c>
      <c r="N668" s="182">
        <f t="shared" ref="N668" si="136">O668+P668</f>
        <v>0</v>
      </c>
      <c r="O668" s="306"/>
      <c r="P668" s="306">
        <v>0</v>
      </c>
      <c r="Q668" s="160"/>
      <c r="R668" s="160"/>
      <c r="S668" s="342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2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748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2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2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748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0"/>
      <c r="I674" s="328"/>
      <c r="J674" s="332"/>
      <c r="K674" s="332"/>
      <c r="L674" s="29" t="s">
        <v>108</v>
      </c>
      <c r="M674" s="333"/>
      <c r="N674" s="189"/>
      <c r="O674" s="189"/>
      <c r="P674" s="189"/>
      <c r="Q674" s="160"/>
      <c r="R674" s="160"/>
      <c r="S674" s="342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749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750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2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750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0"/>
      <c r="I680" s="328"/>
      <c r="J680" s="332"/>
      <c r="K680" s="332"/>
      <c r="L680" s="29" t="s">
        <v>108</v>
      </c>
      <c r="M680" s="333"/>
      <c r="N680" s="189"/>
      <c r="O680" s="189"/>
      <c r="P680" s="189"/>
      <c r="Q680" s="160"/>
      <c r="R680" s="160"/>
      <c r="S680" s="342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751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2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2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2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2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837</v>
      </c>
      <c r="M686" s="11" t="s">
        <v>838</v>
      </c>
      <c r="N686" s="182"/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2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37" t="s">
        <v>839</v>
      </c>
      <c r="M688" s="357" t="s">
        <v>840</v>
      </c>
      <c r="N688" s="182">
        <f t="shared" si="139"/>
        <v>0</v>
      </c>
      <c r="O688" s="182"/>
      <c r="P688" s="182"/>
      <c r="Q688" s="160"/>
      <c r="R688" s="160"/>
      <c r="S688" s="342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48" t="s">
        <v>783</v>
      </c>
      <c r="M689" s="350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2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2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2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48" t="s">
        <v>784</v>
      </c>
      <c r="M692" s="350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2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2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2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48" t="s">
        <v>785</v>
      </c>
      <c r="M695" s="350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2"/>
      <c r="T695" s="160"/>
      <c r="U695" s="160"/>
      <c r="V695" s="160"/>
    </row>
    <row r="696" spans="1:22">
      <c r="H696" s="16"/>
      <c r="I696" s="24"/>
      <c r="J696" s="25"/>
      <c r="K696" s="25"/>
      <c r="L696" s="351" t="s">
        <v>123</v>
      </c>
      <c r="M696" s="352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337" t="s">
        <v>125</v>
      </c>
      <c r="M697" s="353">
        <v>4239</v>
      </c>
      <c r="N697" s="182">
        <f t="shared" si="143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2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2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2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2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841</v>
      </c>
      <c r="M702" s="27"/>
      <c r="N702" s="196">
        <f>O702+P702</f>
        <v>0</v>
      </c>
      <c r="O702" s="334">
        <f>SUM(O703:O709)</f>
        <v>0</v>
      </c>
      <c r="P702" s="334">
        <f>SUM(P703:P709)</f>
        <v>0</v>
      </c>
      <c r="Q702" s="160"/>
      <c r="R702" s="160"/>
      <c r="S702" s="342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3">
        <v>0</v>
      </c>
      <c r="P703" s="303"/>
      <c r="Q703" s="160"/>
      <c r="R703" s="160"/>
      <c r="S703" s="342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3"/>
      <c r="P704" s="303"/>
      <c r="Q704" s="160"/>
      <c r="R704" s="160"/>
      <c r="S704" s="342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3"/>
      <c r="P705" s="303"/>
      <c r="Q705" s="160"/>
      <c r="R705" s="160"/>
      <c r="S705" s="342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3"/>
      <c r="P706" s="303"/>
      <c r="Q706" s="160"/>
      <c r="R706" s="160"/>
      <c r="S706" s="342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2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2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3"/>
      <c r="P709" s="303"/>
      <c r="Q709" s="160"/>
      <c r="R709" s="160"/>
      <c r="S709" s="342"/>
      <c r="T709" s="160"/>
      <c r="U709" s="160"/>
      <c r="V709" s="160"/>
    </row>
    <row r="710" spans="1:22" ht="54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752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753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2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09"/>
      <c r="P717" s="309"/>
      <c r="Q717" s="160"/>
      <c r="R717" s="160"/>
      <c r="S717" s="342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754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2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755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2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 ht="27">
      <c r="H731" s="44"/>
      <c r="I731" s="146"/>
      <c r="J731" s="147"/>
      <c r="K731" s="147"/>
      <c r="L731" s="348" t="s">
        <v>786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738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2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2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756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2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2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765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2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2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2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2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2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48" t="s">
        <v>842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787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2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2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06"/>
      <c r="P756" s="306"/>
      <c r="Q756" s="160"/>
      <c r="R756" s="160"/>
      <c r="S756" s="342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2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35"/>
      <c r="P758" s="335"/>
      <c r="Q758" s="160"/>
      <c r="R758" s="160"/>
      <c r="S758" s="342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2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2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2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2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2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2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2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09"/>
      <c r="P766" s="309">
        <v>0</v>
      </c>
      <c r="Q766" s="160"/>
      <c r="R766" s="160"/>
      <c r="S766" s="342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2"/>
      <c r="T767" s="160"/>
      <c r="U767" s="160"/>
      <c r="V767" s="160"/>
    </row>
    <row r="768" spans="1:22">
      <c r="N768" s="4"/>
      <c r="O768" s="4"/>
    </row>
    <row r="769" spans="1:15">
      <c r="A769" s="4"/>
      <c r="B769" s="4"/>
      <c r="C769" s="4"/>
      <c r="D769" s="4"/>
      <c r="E769" s="4"/>
      <c r="F769" s="4"/>
      <c r="G769" s="4"/>
      <c r="N769" s="4"/>
      <c r="O769" s="4"/>
    </row>
    <row r="770" spans="1:15">
      <c r="N770" s="4"/>
      <c r="O770" s="4"/>
    </row>
    <row r="771" spans="1:15">
      <c r="A771" s="4"/>
      <c r="B771" s="4"/>
      <c r="C771" s="4"/>
      <c r="D771" s="4"/>
      <c r="E771" s="4"/>
      <c r="F771" s="4"/>
      <c r="G771" s="4"/>
      <c r="N771" s="4"/>
      <c r="O771" s="4"/>
    </row>
    <row r="772" spans="1:15">
      <c r="N772" s="4"/>
      <c r="O772" s="4"/>
    </row>
    <row r="773" spans="1:1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M773" s="4"/>
      <c r="N773" s="4"/>
      <c r="O773" s="4"/>
    </row>
    <row r="774" spans="1:1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M774" s="4"/>
      <c r="N774" s="4"/>
      <c r="O774" s="4"/>
    </row>
    <row r="775" spans="1:1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M775" s="4"/>
      <c r="N775" s="4"/>
      <c r="O775" s="4"/>
    </row>
    <row r="776" spans="1:1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M776" s="4"/>
      <c r="N776" s="4"/>
      <c r="O776" s="4"/>
    </row>
    <row r="777" spans="1:1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M777" s="4"/>
      <c r="N777" s="4"/>
      <c r="O777" s="4"/>
    </row>
    <row r="778" spans="1:1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M778" s="4"/>
      <c r="N778" s="4"/>
      <c r="O778" s="4"/>
    </row>
    <row r="779" spans="1:1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M779" s="4"/>
      <c r="N779" s="4"/>
      <c r="O779" s="4"/>
    </row>
    <row r="781" spans="1:1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M781" s="4"/>
      <c r="N781" s="4"/>
      <c r="O781" s="4"/>
    </row>
    <row r="783" spans="1:1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M783" s="4"/>
      <c r="N783" s="4"/>
      <c r="O783" s="4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72"/>
  <sheetViews>
    <sheetView view="pageBreakPreview" topLeftCell="H1" zoomScale="110" zoomScaleNormal="120" zoomScaleSheetLayoutView="110" workbookViewId="0">
      <selection activeCell="H424" sqref="A424:XFD424"/>
    </sheetView>
  </sheetViews>
  <sheetFormatPr defaultColWidth="9.140625" defaultRowHeight="15.75"/>
  <cols>
    <col min="1" max="1" width="17.28515625" style="121" hidden="1" customWidth="1"/>
    <col min="2" max="2" width="3.28515625" style="115" hidden="1" customWidth="1"/>
    <col min="3" max="3" width="4.42578125" style="116" hidden="1" customWidth="1"/>
    <col min="4" max="4" width="3.28515625" style="117" hidden="1" customWidth="1"/>
    <col min="5" max="5" width="3.28515625" style="118" hidden="1" customWidth="1"/>
    <col min="6" max="6" width="3.28515625" style="119" hidden="1" customWidth="1"/>
    <col min="7" max="7" width="5.5703125" style="120" hidden="1" customWidth="1"/>
    <col min="8" max="8" width="5.7109375" style="5" bestFit="1" customWidth="1"/>
    <col min="9" max="9" width="3.140625" style="39" customWidth="1"/>
    <col min="10" max="10" width="2.42578125" style="40" customWidth="1"/>
    <col min="11" max="11" width="2.140625" style="41" customWidth="1"/>
    <col min="12" max="12" width="51.5703125" style="37" customWidth="1"/>
    <col min="13" max="13" width="5.28515625" style="38" customWidth="1"/>
    <col min="14" max="15" width="14.85546875" style="38" customWidth="1"/>
    <col min="16" max="16" width="14.85546875" style="4" customWidth="1"/>
    <col min="17" max="16384" width="9.140625" style="4"/>
  </cols>
  <sheetData>
    <row r="1" spans="1:22">
      <c r="A1" s="4"/>
      <c r="B1" s="235"/>
      <c r="C1" s="4"/>
      <c r="D1" s="236"/>
      <c r="E1" s="236"/>
      <c r="F1" s="236"/>
      <c r="G1" s="236"/>
      <c r="H1" s="236"/>
      <c r="I1" s="4"/>
      <c r="J1" s="4"/>
      <c r="K1" s="428"/>
      <c r="L1" s="428"/>
      <c r="M1" s="428"/>
      <c r="N1" s="367" t="s">
        <v>719</v>
      </c>
      <c r="O1" s="367"/>
      <c r="P1" s="367"/>
    </row>
    <row r="2" spans="1:22">
      <c r="A2" s="4"/>
      <c r="B2" s="235"/>
      <c r="C2" s="4"/>
      <c r="D2" s="236"/>
      <c r="E2" s="236"/>
      <c r="F2" s="236"/>
      <c r="G2" s="236"/>
      <c r="H2" s="236"/>
      <c r="I2" s="4"/>
      <c r="J2" s="4"/>
      <c r="K2" s="428"/>
      <c r="L2" s="428"/>
      <c r="M2" s="428"/>
      <c r="N2" s="367" t="s">
        <v>599</v>
      </c>
      <c r="O2" s="367"/>
      <c r="P2" s="367"/>
    </row>
    <row r="3" spans="1:22">
      <c r="A3" s="4"/>
      <c r="B3" s="235"/>
      <c r="C3" s="4"/>
      <c r="D3" s="236"/>
      <c r="E3" s="236"/>
      <c r="F3" s="236" t="s">
        <v>759</v>
      </c>
      <c r="G3" s="236"/>
      <c r="H3" s="236"/>
      <c r="I3" s="4"/>
      <c r="J3" s="4"/>
      <c r="K3" s="428"/>
      <c r="L3" s="428"/>
      <c r="M3" s="428"/>
      <c r="N3" s="367" t="s">
        <v>868</v>
      </c>
      <c r="O3" s="367"/>
      <c r="P3" s="367"/>
    </row>
    <row r="4" spans="1:22">
      <c r="A4" s="4"/>
      <c r="B4" s="235"/>
      <c r="C4" s="4"/>
      <c r="D4" s="236"/>
      <c r="E4" s="236"/>
      <c r="F4" s="236"/>
      <c r="G4" s="236"/>
      <c r="H4" s="236"/>
      <c r="I4" s="4"/>
      <c r="J4" s="4"/>
      <c r="K4" s="428"/>
      <c r="L4" s="428"/>
      <c r="M4" s="428"/>
      <c r="N4" s="367" t="s">
        <v>867</v>
      </c>
      <c r="O4" s="367"/>
      <c r="P4" s="367"/>
    </row>
    <row r="5" spans="1:22">
      <c r="A5" s="4"/>
      <c r="B5" s="235"/>
      <c r="C5" s="4"/>
      <c r="D5" s="236"/>
      <c r="E5" s="236"/>
      <c r="F5" s="236"/>
      <c r="G5" s="236"/>
      <c r="H5" s="236"/>
      <c r="I5" s="4"/>
      <c r="J5" s="4"/>
      <c r="K5" s="428"/>
      <c r="L5" s="428"/>
      <c r="M5" s="428"/>
      <c r="N5" s="431" t="s">
        <v>591</v>
      </c>
      <c r="O5" s="431"/>
      <c r="P5" s="431"/>
    </row>
    <row r="6" spans="1:22">
      <c r="A6" s="235" t="s">
        <v>720</v>
      </c>
      <c r="B6" s="235"/>
      <c r="C6" s="4"/>
      <c r="D6" s="236"/>
      <c r="E6" s="236"/>
      <c r="F6" s="236"/>
      <c r="G6" s="236"/>
      <c r="H6" s="236"/>
      <c r="I6" s="4"/>
      <c r="J6" s="4"/>
      <c r="K6" s="4"/>
      <c r="L6" s="237"/>
      <c r="M6" s="237"/>
      <c r="N6" s="4"/>
      <c r="O6" s="4"/>
    </row>
    <row r="7" spans="1:22" ht="41.25" customHeight="1">
      <c r="A7" s="121" t="s">
        <v>490</v>
      </c>
      <c r="H7" s="418" t="s">
        <v>851</v>
      </c>
      <c r="I7" s="418"/>
      <c r="J7" s="418"/>
      <c r="K7" s="418"/>
      <c r="L7" s="418"/>
      <c r="M7" s="418"/>
      <c r="N7" s="418"/>
      <c r="O7" s="418"/>
      <c r="P7" s="418"/>
    </row>
    <row r="8" spans="1:22">
      <c r="A8" s="122"/>
      <c r="H8" s="136"/>
      <c r="I8" s="136"/>
      <c r="J8" s="136"/>
      <c r="K8" s="136"/>
      <c r="L8" s="136"/>
      <c r="M8" s="136"/>
      <c r="N8" s="136"/>
      <c r="O8" s="136"/>
    </row>
    <row r="9" spans="1:22">
      <c r="A9" s="122"/>
      <c r="I9" s="6"/>
      <c r="J9" s="42"/>
      <c r="K9" s="42"/>
      <c r="L9" s="7"/>
      <c r="M9" s="208"/>
      <c r="N9" s="233"/>
      <c r="O9" s="426" t="s">
        <v>97</v>
      </c>
      <c r="P9" s="426"/>
    </row>
    <row r="10" spans="1:22" ht="46.5" customHeight="1">
      <c r="A10" s="122"/>
      <c r="H10" s="391" t="s">
        <v>98</v>
      </c>
      <c r="I10" s="391" t="s">
        <v>99</v>
      </c>
      <c r="J10" s="394" t="s">
        <v>100</v>
      </c>
      <c r="K10" s="394" t="s">
        <v>101</v>
      </c>
      <c r="L10" s="397" t="s">
        <v>102</v>
      </c>
      <c r="M10" s="400" t="s">
        <v>103</v>
      </c>
      <c r="N10" s="373" t="s">
        <v>374</v>
      </c>
      <c r="O10" s="425" t="s">
        <v>375</v>
      </c>
      <c r="P10" s="425"/>
    </row>
    <row r="11" spans="1:22" s="9" customFormat="1" ht="29.25" customHeight="1">
      <c r="A11" s="122"/>
      <c r="B11" s="115"/>
      <c r="C11" s="116"/>
      <c r="D11" s="117"/>
      <c r="E11" s="118"/>
      <c r="F11" s="119"/>
      <c r="G11" s="120"/>
      <c r="H11" s="392"/>
      <c r="I11" s="392"/>
      <c r="J11" s="395"/>
      <c r="K11" s="395"/>
      <c r="L11" s="398"/>
      <c r="M11" s="401"/>
      <c r="N11" s="373"/>
      <c r="O11" s="2" t="s">
        <v>376</v>
      </c>
      <c r="P11" s="2" t="s">
        <v>377</v>
      </c>
    </row>
    <row r="12" spans="1:22" s="14" customFormat="1">
      <c r="A12" s="122"/>
      <c r="B12" s="123"/>
      <c r="C12" s="124"/>
      <c r="D12" s="125"/>
      <c r="E12" s="126"/>
      <c r="F12" s="127"/>
      <c r="G12" s="128"/>
      <c r="H12" s="134">
        <v>1</v>
      </c>
      <c r="I12" s="134">
        <v>2</v>
      </c>
      <c r="J12" s="134">
        <v>3</v>
      </c>
      <c r="K12" s="134">
        <v>4</v>
      </c>
      <c r="L12" s="134">
        <v>5</v>
      </c>
      <c r="M12" s="135">
        <v>6</v>
      </c>
      <c r="N12" s="11">
        <v>7</v>
      </c>
      <c r="O12" s="11">
        <v>8</v>
      </c>
      <c r="P12" s="11" t="s">
        <v>600</v>
      </c>
    </row>
    <row r="13" spans="1:22" s="160" customFormat="1" ht="16.5" customHeight="1">
      <c r="A13" s="121" t="str">
        <f t="shared" ref="A13:A86" si="0">CONCATENATE(B13,C13,D13,E13,F13,G13)</f>
        <v>71000000000000</v>
      </c>
      <c r="B13" s="123" t="s">
        <v>439</v>
      </c>
      <c r="C13" s="124" t="s">
        <v>441</v>
      </c>
      <c r="D13" s="125" t="s">
        <v>441</v>
      </c>
      <c r="E13" s="126" t="s">
        <v>441</v>
      </c>
      <c r="F13" s="127" t="s">
        <v>441</v>
      </c>
      <c r="G13" s="128" t="s">
        <v>440</v>
      </c>
      <c r="H13" s="301"/>
      <c r="I13" s="156"/>
      <c r="J13" s="157"/>
      <c r="K13" s="157"/>
      <c r="L13" s="158" t="s">
        <v>105</v>
      </c>
      <c r="M13" s="171"/>
      <c r="N13" s="159">
        <f>O13+P13-O767</f>
        <v>0</v>
      </c>
      <c r="O13" s="159">
        <f>+O14+O109+O141+O319+O406+O476+O489+O574+O669+O759</f>
        <v>0</v>
      </c>
      <c r="P13" s="159">
        <f>+P14+P109+P141+P319+P406+P476+P489+P574+P669+P759</f>
        <v>0</v>
      </c>
      <c r="S13" s="342"/>
    </row>
    <row r="14" spans="1:22" s="180" customFormat="1" ht="28.5">
      <c r="A14" s="121" t="str">
        <f t="shared" si="0"/>
        <v>71010000000000</v>
      </c>
      <c r="B14" s="123" t="s">
        <v>439</v>
      </c>
      <c r="C14" s="116" t="s">
        <v>106</v>
      </c>
      <c r="D14" s="117" t="s">
        <v>441</v>
      </c>
      <c r="E14" s="126" t="s">
        <v>441</v>
      </c>
      <c r="F14" s="127" t="s">
        <v>441</v>
      </c>
      <c r="G14" s="128" t="s">
        <v>440</v>
      </c>
      <c r="H14" s="179">
        <v>2100</v>
      </c>
      <c r="I14" s="211" t="s">
        <v>106</v>
      </c>
      <c r="J14" s="212">
        <v>0</v>
      </c>
      <c r="K14" s="212">
        <v>0</v>
      </c>
      <c r="L14" s="161" t="s">
        <v>107</v>
      </c>
      <c r="M14" s="173"/>
      <c r="N14" s="162">
        <f>+N16+N66+N84+N99</f>
        <v>0</v>
      </c>
      <c r="O14" s="162">
        <f>+O16+O66+O84+O99</f>
        <v>0</v>
      </c>
      <c r="P14" s="162">
        <f>+P16+P66+P84+P99</f>
        <v>0</v>
      </c>
      <c r="Q14" s="160"/>
      <c r="R14" s="160"/>
      <c r="S14" s="342"/>
      <c r="T14" s="160"/>
      <c r="U14" s="160"/>
      <c r="V14" s="160"/>
    </row>
    <row r="15" spans="1:22" s="22" customFormat="1">
      <c r="A15" s="121" t="str">
        <f t="shared" si="0"/>
        <v>71010000000001</v>
      </c>
      <c r="B15" s="123" t="s">
        <v>439</v>
      </c>
      <c r="C15" s="116" t="s">
        <v>106</v>
      </c>
      <c r="D15" s="117" t="s">
        <v>441</v>
      </c>
      <c r="E15" s="126" t="s">
        <v>441</v>
      </c>
      <c r="F15" s="127" t="s">
        <v>441</v>
      </c>
      <c r="G15" s="128" t="s">
        <v>96</v>
      </c>
      <c r="H15" s="16"/>
      <c r="I15" s="17"/>
      <c r="J15" s="18"/>
      <c r="K15" s="18"/>
      <c r="L15" s="19" t="s">
        <v>108</v>
      </c>
      <c r="M15" s="43"/>
      <c r="N15" s="189"/>
      <c r="O15" s="189"/>
      <c r="P15" s="189"/>
      <c r="Q15" s="160"/>
      <c r="R15" s="160"/>
      <c r="S15" s="342"/>
      <c r="T15" s="160"/>
      <c r="U15" s="160"/>
      <c r="V15" s="160"/>
    </row>
    <row r="16" spans="1:22" s="168" customFormat="1" ht="40.5">
      <c r="A16" s="121" t="str">
        <f t="shared" si="0"/>
        <v>71010100000000</v>
      </c>
      <c r="B16" s="123" t="s">
        <v>439</v>
      </c>
      <c r="C16" s="116" t="s">
        <v>106</v>
      </c>
      <c r="D16" s="117" t="s">
        <v>106</v>
      </c>
      <c r="E16" s="126" t="s">
        <v>441</v>
      </c>
      <c r="F16" s="127" t="s">
        <v>441</v>
      </c>
      <c r="G16" s="128" t="s">
        <v>440</v>
      </c>
      <c r="H16" s="164">
        <v>2110</v>
      </c>
      <c r="I16" s="165" t="s">
        <v>106</v>
      </c>
      <c r="J16" s="166">
        <v>1</v>
      </c>
      <c r="K16" s="166">
        <v>0</v>
      </c>
      <c r="L16" s="167" t="s">
        <v>109</v>
      </c>
      <c r="M16" s="175"/>
      <c r="N16" s="187">
        <f>+N18+N60</f>
        <v>0</v>
      </c>
      <c r="O16" s="187">
        <f>+O18+O60</f>
        <v>0</v>
      </c>
      <c r="P16" s="187">
        <f>+P18+P60</f>
        <v>0</v>
      </c>
      <c r="Q16" s="160"/>
      <c r="R16" s="160"/>
      <c r="S16" s="342"/>
      <c r="T16" s="160"/>
      <c r="U16" s="160"/>
      <c r="V16" s="160"/>
    </row>
    <row r="17" spans="1:22" s="22" customFormat="1">
      <c r="A17" s="121" t="str">
        <f t="shared" si="0"/>
        <v>71010100000001</v>
      </c>
      <c r="B17" s="123" t="s">
        <v>439</v>
      </c>
      <c r="C17" s="116" t="s">
        <v>106</v>
      </c>
      <c r="D17" s="117" t="s">
        <v>106</v>
      </c>
      <c r="E17" s="126" t="s">
        <v>441</v>
      </c>
      <c r="F17" s="127" t="s">
        <v>441</v>
      </c>
      <c r="G17" s="128" t="s">
        <v>96</v>
      </c>
      <c r="H17" s="16"/>
      <c r="I17" s="17"/>
      <c r="J17" s="18"/>
      <c r="K17" s="18"/>
      <c r="L17" s="19" t="s">
        <v>110</v>
      </c>
      <c r="M17" s="34"/>
      <c r="N17" s="189"/>
      <c r="O17" s="189"/>
      <c r="P17" s="189"/>
      <c r="Q17" s="160"/>
      <c r="R17" s="160"/>
      <c r="S17" s="342"/>
      <c r="T17" s="160"/>
      <c r="U17" s="160"/>
      <c r="V17" s="160"/>
    </row>
    <row r="18" spans="1:22" s="155" customFormat="1">
      <c r="A18" s="121" t="str">
        <f t="shared" si="0"/>
        <v>71010101000000</v>
      </c>
      <c r="B18" s="123" t="s">
        <v>439</v>
      </c>
      <c r="C18" s="116" t="s">
        <v>106</v>
      </c>
      <c r="D18" s="117" t="s">
        <v>106</v>
      </c>
      <c r="E18" s="118" t="s">
        <v>106</v>
      </c>
      <c r="F18" s="127" t="s">
        <v>441</v>
      </c>
      <c r="G18" s="128" t="s">
        <v>440</v>
      </c>
      <c r="H18" s="150">
        <v>2111</v>
      </c>
      <c r="I18" s="151" t="s">
        <v>106</v>
      </c>
      <c r="J18" s="152">
        <v>1</v>
      </c>
      <c r="K18" s="152">
        <v>1</v>
      </c>
      <c r="L18" s="153" t="s">
        <v>363</v>
      </c>
      <c r="M18" s="154"/>
      <c r="N18" s="191">
        <f>+N20+N55</f>
        <v>0</v>
      </c>
      <c r="O18" s="191">
        <f>+O20+O55</f>
        <v>0</v>
      </c>
      <c r="P18" s="191">
        <f>+P20+P55</f>
        <v>0</v>
      </c>
      <c r="Q18" s="160"/>
      <c r="R18" s="160"/>
      <c r="S18" s="342"/>
      <c r="T18" s="160"/>
      <c r="U18" s="160"/>
      <c r="V18" s="160"/>
    </row>
    <row r="19" spans="1:22">
      <c r="A19" s="121" t="str">
        <f t="shared" si="0"/>
        <v>71010101000001</v>
      </c>
      <c r="B19" s="123" t="s">
        <v>439</v>
      </c>
      <c r="C19" s="116" t="s">
        <v>106</v>
      </c>
      <c r="D19" s="117" t="s">
        <v>106</v>
      </c>
      <c r="E19" s="118" t="s">
        <v>106</v>
      </c>
      <c r="F19" s="127" t="s">
        <v>441</v>
      </c>
      <c r="G19" s="128" t="s">
        <v>96</v>
      </c>
      <c r="H19" s="16"/>
      <c r="I19" s="24"/>
      <c r="J19" s="25"/>
      <c r="K19" s="25"/>
      <c r="L19" s="19" t="s">
        <v>108</v>
      </c>
      <c r="M19" s="43"/>
      <c r="N19" s="189"/>
      <c r="O19" s="189"/>
      <c r="P19" s="189"/>
      <c r="Q19" s="160"/>
      <c r="R19" s="160"/>
      <c r="S19" s="342"/>
      <c r="T19" s="160"/>
      <c r="U19" s="160"/>
      <c r="V19" s="160"/>
    </row>
    <row r="20" spans="1:22" s="114" customFormat="1">
      <c r="A20" s="121" t="str">
        <f t="shared" si="0"/>
        <v>71010101010000</v>
      </c>
      <c r="B20" s="123" t="s">
        <v>439</v>
      </c>
      <c r="C20" s="116" t="s">
        <v>106</v>
      </c>
      <c r="D20" s="117" t="s">
        <v>106</v>
      </c>
      <c r="E20" s="118" t="s">
        <v>106</v>
      </c>
      <c r="F20" s="127" t="s">
        <v>106</v>
      </c>
      <c r="G20" s="128" t="s">
        <v>440</v>
      </c>
      <c r="H20" s="44"/>
      <c r="I20" s="146"/>
      <c r="J20" s="147"/>
      <c r="K20" s="147"/>
      <c r="L20" s="26" t="s">
        <v>111</v>
      </c>
      <c r="M20" s="27"/>
      <c r="N20" s="196">
        <f>O20+P20</f>
        <v>0</v>
      </c>
      <c r="O20" s="196">
        <f>SUM(O21:O54)</f>
        <v>0</v>
      </c>
      <c r="P20" s="196">
        <f>SUM(P21:P54)</f>
        <v>0</v>
      </c>
      <c r="Q20" s="160"/>
      <c r="R20" s="160"/>
      <c r="S20" s="342"/>
      <c r="T20" s="160"/>
      <c r="U20" s="160"/>
      <c r="V20" s="160"/>
    </row>
    <row r="21" spans="1:22" s="22" customFormat="1">
      <c r="A21" s="121" t="str">
        <f t="shared" si="0"/>
        <v>71010101014111</v>
      </c>
      <c r="B21" s="123" t="s">
        <v>439</v>
      </c>
      <c r="C21" s="116" t="s">
        <v>106</v>
      </c>
      <c r="D21" s="117" t="s">
        <v>106</v>
      </c>
      <c r="E21" s="118" t="s">
        <v>106</v>
      </c>
      <c r="F21" s="127" t="s">
        <v>106</v>
      </c>
      <c r="G21" s="128">
        <v>4111</v>
      </c>
      <c r="H21" s="24"/>
      <c r="I21" s="24"/>
      <c r="J21" s="25"/>
      <c r="K21" s="25"/>
      <c r="L21" s="35" t="s">
        <v>112</v>
      </c>
      <c r="M21" s="11">
        <v>4111</v>
      </c>
      <c r="N21" s="182">
        <f>O21+P21</f>
        <v>0</v>
      </c>
      <c r="O21" s="182"/>
      <c r="P21" s="182"/>
      <c r="Q21" s="160"/>
      <c r="R21" s="160"/>
      <c r="S21" s="342"/>
      <c r="T21" s="160"/>
      <c r="U21" s="160"/>
      <c r="V21" s="160"/>
    </row>
    <row r="22" spans="1:22" ht="25.5">
      <c r="A22" s="121" t="str">
        <f t="shared" si="0"/>
        <v>71010101014112</v>
      </c>
      <c r="B22" s="123" t="s">
        <v>439</v>
      </c>
      <c r="C22" s="116" t="s">
        <v>106</v>
      </c>
      <c r="D22" s="117" t="s">
        <v>106</v>
      </c>
      <c r="E22" s="118" t="s">
        <v>106</v>
      </c>
      <c r="F22" s="127" t="s">
        <v>106</v>
      </c>
      <c r="G22" s="128">
        <v>4112</v>
      </c>
      <c r="H22" s="24"/>
      <c r="I22" s="24"/>
      <c r="J22" s="25"/>
      <c r="K22" s="25"/>
      <c r="L22" s="35" t="s">
        <v>113</v>
      </c>
      <c r="M22" s="11">
        <v>4112</v>
      </c>
      <c r="N22" s="182">
        <f t="shared" ref="N22:N59" si="1">O22+P22</f>
        <v>0</v>
      </c>
      <c r="O22" s="182"/>
      <c r="P22" s="182"/>
      <c r="Q22" s="160"/>
      <c r="R22" s="160"/>
      <c r="S22" s="342"/>
      <c r="T22" s="160"/>
      <c r="U22" s="160"/>
      <c r="V22" s="160"/>
    </row>
    <row r="23" spans="1:22" s="22" customFormat="1">
      <c r="A23" s="121" t="str">
        <f t="shared" si="0"/>
        <v>71010101014212</v>
      </c>
      <c r="B23" s="123" t="s">
        <v>439</v>
      </c>
      <c r="C23" s="116" t="s">
        <v>106</v>
      </c>
      <c r="D23" s="117" t="s">
        <v>106</v>
      </c>
      <c r="E23" s="118" t="s">
        <v>106</v>
      </c>
      <c r="F23" s="119" t="s">
        <v>106</v>
      </c>
      <c r="G23" s="120">
        <v>4212</v>
      </c>
      <c r="H23" s="24"/>
      <c r="I23" s="24"/>
      <c r="J23" s="25"/>
      <c r="K23" s="25"/>
      <c r="L23" s="28" t="s">
        <v>114</v>
      </c>
      <c r="M23" s="11">
        <v>4212</v>
      </c>
      <c r="N23" s="182">
        <f t="shared" si="1"/>
        <v>0</v>
      </c>
      <c r="O23" s="182"/>
      <c r="P23" s="182"/>
      <c r="Q23" s="160"/>
      <c r="R23" s="160"/>
      <c r="S23" s="342"/>
      <c r="T23" s="160"/>
      <c r="U23" s="160"/>
      <c r="V23" s="160"/>
    </row>
    <row r="24" spans="1:22">
      <c r="A24" s="121" t="str">
        <f t="shared" si="0"/>
        <v>71010101014213</v>
      </c>
      <c r="B24" s="123" t="s">
        <v>439</v>
      </c>
      <c r="C24" s="116" t="s">
        <v>106</v>
      </c>
      <c r="D24" s="117" t="s">
        <v>106</v>
      </c>
      <c r="E24" s="118" t="s">
        <v>106</v>
      </c>
      <c r="F24" s="119" t="s">
        <v>106</v>
      </c>
      <c r="G24" s="120">
        <v>4213</v>
      </c>
      <c r="H24" s="24"/>
      <c r="I24" s="24"/>
      <c r="J24" s="25"/>
      <c r="K24" s="25"/>
      <c r="L24" s="29" t="s">
        <v>115</v>
      </c>
      <c r="M24" s="30">
        <v>4213</v>
      </c>
      <c r="N24" s="182">
        <f t="shared" si="1"/>
        <v>0</v>
      </c>
      <c r="O24" s="182"/>
      <c r="P24" s="182"/>
      <c r="Q24" s="160"/>
      <c r="R24" s="160"/>
      <c r="S24" s="342"/>
      <c r="T24" s="160"/>
      <c r="U24" s="160"/>
      <c r="V24" s="160"/>
    </row>
    <row r="25" spans="1:22" s="22" customFormat="1">
      <c r="A25" s="121" t="str">
        <f t="shared" si="0"/>
        <v>71010101014214</v>
      </c>
      <c r="B25" s="123" t="s">
        <v>439</v>
      </c>
      <c r="C25" s="116" t="s">
        <v>106</v>
      </c>
      <c r="D25" s="117" t="s">
        <v>106</v>
      </c>
      <c r="E25" s="118" t="s">
        <v>106</v>
      </c>
      <c r="F25" s="119" t="s">
        <v>106</v>
      </c>
      <c r="G25" s="120">
        <v>4214</v>
      </c>
      <c r="H25" s="24"/>
      <c r="I25" s="24"/>
      <c r="J25" s="25"/>
      <c r="K25" s="25"/>
      <c r="L25" s="29" t="s">
        <v>116</v>
      </c>
      <c r="M25" s="30">
        <v>4214</v>
      </c>
      <c r="N25" s="182">
        <f t="shared" si="1"/>
        <v>0</v>
      </c>
      <c r="O25" s="182"/>
      <c r="P25" s="182"/>
      <c r="Q25" s="160"/>
      <c r="R25" s="160"/>
      <c r="S25" s="342"/>
      <c r="T25" s="160"/>
      <c r="U25" s="160"/>
      <c r="V25" s="160"/>
    </row>
    <row r="26" spans="1:22">
      <c r="A26" s="121" t="str">
        <f t="shared" si="0"/>
        <v>71010101014215</v>
      </c>
      <c r="B26" s="123" t="s">
        <v>439</v>
      </c>
      <c r="C26" s="116" t="s">
        <v>106</v>
      </c>
      <c r="D26" s="117" t="s">
        <v>106</v>
      </c>
      <c r="E26" s="118" t="s">
        <v>106</v>
      </c>
      <c r="F26" s="119" t="s">
        <v>106</v>
      </c>
      <c r="G26" s="120">
        <v>4215</v>
      </c>
      <c r="H26" s="24"/>
      <c r="I26" s="24"/>
      <c r="J26" s="25"/>
      <c r="K26" s="25"/>
      <c r="L26" s="28" t="s">
        <v>117</v>
      </c>
      <c r="M26" s="11">
        <v>4215</v>
      </c>
      <c r="N26" s="182">
        <f t="shared" si="1"/>
        <v>0</v>
      </c>
      <c r="O26" s="182"/>
      <c r="P26" s="182"/>
      <c r="Q26" s="160"/>
      <c r="R26" s="160"/>
      <c r="S26" s="342"/>
      <c r="T26" s="160"/>
      <c r="U26" s="160"/>
      <c r="V26" s="160"/>
    </row>
    <row r="27" spans="1:22">
      <c r="A27" s="121" t="str">
        <f t="shared" si="0"/>
        <v>71010101014216</v>
      </c>
      <c r="B27" s="123" t="s">
        <v>439</v>
      </c>
      <c r="C27" s="116" t="s">
        <v>106</v>
      </c>
      <c r="D27" s="117" t="s">
        <v>106</v>
      </c>
      <c r="E27" s="118" t="s">
        <v>106</v>
      </c>
      <c r="F27" s="119" t="s">
        <v>106</v>
      </c>
      <c r="G27" s="120">
        <v>4216</v>
      </c>
      <c r="H27" s="24"/>
      <c r="I27" s="24"/>
      <c r="J27" s="25"/>
      <c r="K27" s="25"/>
      <c r="L27" s="28" t="s">
        <v>447</v>
      </c>
      <c r="M27" s="11">
        <v>4216</v>
      </c>
      <c r="N27" s="182">
        <f t="shared" si="1"/>
        <v>0</v>
      </c>
      <c r="O27" s="182"/>
      <c r="P27" s="182"/>
      <c r="Q27" s="160"/>
      <c r="R27" s="160"/>
      <c r="S27" s="342"/>
      <c r="T27" s="160"/>
      <c r="U27" s="160"/>
      <c r="V27" s="160"/>
    </row>
    <row r="28" spans="1:22">
      <c r="A28" s="121" t="str">
        <f t="shared" si="0"/>
        <v>71010101014222</v>
      </c>
      <c r="B28" s="123" t="s">
        <v>439</v>
      </c>
      <c r="C28" s="116" t="s">
        <v>106</v>
      </c>
      <c r="D28" s="117" t="s">
        <v>106</v>
      </c>
      <c r="E28" s="118" t="s">
        <v>106</v>
      </c>
      <c r="F28" s="119" t="s">
        <v>106</v>
      </c>
      <c r="G28" s="120">
        <v>4222</v>
      </c>
      <c r="H28" s="24"/>
      <c r="I28" s="24"/>
      <c r="J28" s="25"/>
      <c r="K28" s="25"/>
      <c r="L28" s="28" t="s">
        <v>392</v>
      </c>
      <c r="M28" s="11" t="s">
        <v>721</v>
      </c>
      <c r="N28" s="182">
        <f t="shared" si="1"/>
        <v>0</v>
      </c>
      <c r="O28" s="182"/>
      <c r="P28" s="182"/>
      <c r="Q28" s="160"/>
      <c r="R28" s="160"/>
      <c r="S28" s="342"/>
      <c r="T28" s="160"/>
      <c r="U28" s="160"/>
      <c r="V28" s="160"/>
    </row>
    <row r="29" spans="1:22">
      <c r="A29" s="121" t="str">
        <f t="shared" si="0"/>
        <v>71010101014231</v>
      </c>
      <c r="B29" s="123" t="s">
        <v>439</v>
      </c>
      <c r="C29" s="116" t="s">
        <v>106</v>
      </c>
      <c r="D29" s="117" t="s">
        <v>106</v>
      </c>
      <c r="E29" s="118" t="s">
        <v>106</v>
      </c>
      <c r="F29" s="119" t="s">
        <v>106</v>
      </c>
      <c r="G29" s="120">
        <v>4231</v>
      </c>
      <c r="H29" s="24"/>
      <c r="I29" s="24"/>
      <c r="J29" s="25"/>
      <c r="K29" s="25"/>
      <c r="L29" s="28" t="s">
        <v>119</v>
      </c>
      <c r="M29" s="11">
        <v>4222</v>
      </c>
      <c r="N29" s="182">
        <f t="shared" si="1"/>
        <v>0</v>
      </c>
      <c r="O29" s="182"/>
      <c r="P29" s="182"/>
      <c r="Q29" s="160"/>
      <c r="R29" s="160"/>
      <c r="S29" s="342"/>
      <c r="T29" s="160"/>
      <c r="U29" s="160"/>
      <c r="V29" s="160"/>
    </row>
    <row r="30" spans="1:22">
      <c r="A30" s="121" t="str">
        <f t="shared" si="0"/>
        <v>71010101014232</v>
      </c>
      <c r="B30" s="123" t="s">
        <v>439</v>
      </c>
      <c r="C30" s="116" t="s">
        <v>106</v>
      </c>
      <c r="D30" s="117" t="s">
        <v>106</v>
      </c>
      <c r="E30" s="118" t="s">
        <v>106</v>
      </c>
      <c r="F30" s="119" t="s">
        <v>106</v>
      </c>
      <c r="G30" s="120">
        <v>4232</v>
      </c>
      <c r="H30" s="24"/>
      <c r="I30" s="24"/>
      <c r="J30" s="25"/>
      <c r="K30" s="25"/>
      <c r="L30" s="28" t="s">
        <v>448</v>
      </c>
      <c r="M30" s="11">
        <v>4231</v>
      </c>
      <c r="N30" s="182">
        <f t="shared" si="1"/>
        <v>0</v>
      </c>
      <c r="O30" s="182"/>
      <c r="P30" s="182"/>
      <c r="Q30" s="160"/>
      <c r="R30" s="160"/>
      <c r="S30" s="342"/>
      <c r="T30" s="160"/>
      <c r="U30" s="160"/>
      <c r="V30" s="160"/>
    </row>
    <row r="31" spans="1:22">
      <c r="A31" s="121" t="str">
        <f t="shared" si="0"/>
        <v>71010101014233</v>
      </c>
      <c r="B31" s="123" t="s">
        <v>439</v>
      </c>
      <c r="C31" s="116" t="s">
        <v>106</v>
      </c>
      <c r="D31" s="117" t="s">
        <v>106</v>
      </c>
      <c r="E31" s="118" t="s">
        <v>106</v>
      </c>
      <c r="F31" s="119" t="s">
        <v>106</v>
      </c>
      <c r="G31" s="120">
        <v>4233</v>
      </c>
      <c r="H31" s="24"/>
      <c r="I31" s="24"/>
      <c r="J31" s="25"/>
      <c r="K31" s="25"/>
      <c r="L31" s="28" t="s">
        <v>121</v>
      </c>
      <c r="M31" s="11">
        <v>4232</v>
      </c>
      <c r="N31" s="182">
        <f t="shared" si="1"/>
        <v>0</v>
      </c>
      <c r="O31" s="182"/>
      <c r="P31" s="182"/>
      <c r="Q31" s="160"/>
      <c r="R31" s="160"/>
      <c r="S31" s="342"/>
      <c r="T31" s="160"/>
      <c r="U31" s="160"/>
      <c r="V31" s="160"/>
    </row>
    <row r="32" spans="1:22" ht="25.5">
      <c r="A32" s="121" t="str">
        <f t="shared" si="0"/>
        <v>71010101014234</v>
      </c>
      <c r="B32" s="123" t="s">
        <v>439</v>
      </c>
      <c r="C32" s="116" t="s">
        <v>106</v>
      </c>
      <c r="D32" s="117" t="s">
        <v>106</v>
      </c>
      <c r="E32" s="118" t="s">
        <v>106</v>
      </c>
      <c r="F32" s="119" t="s">
        <v>106</v>
      </c>
      <c r="G32" s="120">
        <v>4234</v>
      </c>
      <c r="H32" s="24"/>
      <c r="I32" s="24"/>
      <c r="J32" s="25"/>
      <c r="K32" s="25"/>
      <c r="L32" s="28" t="s">
        <v>449</v>
      </c>
      <c r="M32" s="11">
        <v>4233</v>
      </c>
      <c r="N32" s="182">
        <f t="shared" si="1"/>
        <v>0</v>
      </c>
      <c r="O32" s="182"/>
      <c r="P32" s="182"/>
      <c r="Q32" s="160"/>
      <c r="R32" s="160"/>
      <c r="S32" s="342"/>
      <c r="T32" s="160"/>
      <c r="U32" s="160"/>
      <c r="V32" s="160"/>
    </row>
    <row r="33" spans="1:22">
      <c r="A33" s="121" t="str">
        <f t="shared" si="0"/>
        <v>71010101014235</v>
      </c>
      <c r="B33" s="123" t="s">
        <v>439</v>
      </c>
      <c r="C33" s="116" t="s">
        <v>106</v>
      </c>
      <c r="D33" s="117" t="s">
        <v>106</v>
      </c>
      <c r="E33" s="118" t="s">
        <v>106</v>
      </c>
      <c r="F33" s="119" t="s">
        <v>106</v>
      </c>
      <c r="G33" s="120">
        <v>4235</v>
      </c>
      <c r="H33" s="24"/>
      <c r="I33" s="24"/>
      <c r="J33" s="25"/>
      <c r="K33" s="25"/>
      <c r="L33" s="28" t="s">
        <v>757</v>
      </c>
      <c r="M33" s="11">
        <v>4234</v>
      </c>
      <c r="N33" s="182">
        <f t="shared" si="1"/>
        <v>0</v>
      </c>
      <c r="O33" s="182"/>
      <c r="P33" s="182"/>
      <c r="Q33" s="160"/>
      <c r="R33" s="160"/>
      <c r="S33" s="342"/>
      <c r="T33" s="160"/>
      <c r="U33" s="160"/>
      <c r="V33" s="160"/>
    </row>
    <row r="34" spans="1:22">
      <c r="B34" s="123"/>
      <c r="H34" s="24"/>
      <c r="I34" s="24"/>
      <c r="J34" s="25"/>
      <c r="K34" s="25"/>
      <c r="L34" s="28" t="s">
        <v>123</v>
      </c>
      <c r="M34" s="11">
        <v>4235</v>
      </c>
      <c r="N34" s="182">
        <f t="shared" si="1"/>
        <v>0</v>
      </c>
      <c r="O34" s="182"/>
      <c r="P34" s="182"/>
      <c r="Q34" s="160"/>
      <c r="R34" s="160"/>
      <c r="S34" s="342"/>
      <c r="T34" s="160"/>
      <c r="U34" s="160"/>
      <c r="V34" s="160"/>
    </row>
    <row r="35" spans="1:22">
      <c r="A35" s="121" t="str">
        <f t="shared" si="0"/>
        <v>71010101014237</v>
      </c>
      <c r="B35" s="123" t="s">
        <v>439</v>
      </c>
      <c r="C35" s="116" t="s">
        <v>106</v>
      </c>
      <c r="D35" s="117" t="s">
        <v>106</v>
      </c>
      <c r="E35" s="118" t="s">
        <v>106</v>
      </c>
      <c r="F35" s="119" t="s">
        <v>106</v>
      </c>
      <c r="G35" s="120">
        <v>4237</v>
      </c>
      <c r="H35" s="24"/>
      <c r="I35" s="24"/>
      <c r="J35" s="25"/>
      <c r="K35" s="25"/>
      <c r="L35" s="28" t="s">
        <v>124</v>
      </c>
      <c r="M35" s="11">
        <v>4237</v>
      </c>
      <c r="N35" s="182">
        <f t="shared" si="1"/>
        <v>0</v>
      </c>
      <c r="O35" s="182"/>
      <c r="P35" s="182"/>
      <c r="Q35" s="160"/>
      <c r="R35" s="160"/>
      <c r="S35" s="342"/>
      <c r="T35" s="160"/>
      <c r="U35" s="160"/>
      <c r="V35" s="160"/>
    </row>
    <row r="36" spans="1:22">
      <c r="A36" s="121" t="str">
        <f t="shared" si="0"/>
        <v>71010101014239</v>
      </c>
      <c r="B36" s="123" t="s">
        <v>439</v>
      </c>
      <c r="C36" s="116" t="s">
        <v>106</v>
      </c>
      <c r="D36" s="117" t="s">
        <v>106</v>
      </c>
      <c r="E36" s="118" t="s">
        <v>106</v>
      </c>
      <c r="F36" s="119" t="s">
        <v>106</v>
      </c>
      <c r="G36" s="120">
        <v>4239</v>
      </c>
      <c r="H36" s="24"/>
      <c r="I36" s="24"/>
      <c r="J36" s="25"/>
      <c r="K36" s="25"/>
      <c r="L36" s="28" t="s">
        <v>125</v>
      </c>
      <c r="M36" s="11">
        <v>4239</v>
      </c>
      <c r="N36" s="182">
        <f t="shared" si="1"/>
        <v>0</v>
      </c>
      <c r="O36" s="182"/>
      <c r="P36" s="182"/>
      <c r="Q36" s="160"/>
      <c r="R36" s="160"/>
      <c r="S36" s="342"/>
      <c r="T36" s="160"/>
      <c r="U36" s="160"/>
      <c r="V36" s="160"/>
    </row>
    <row r="37" spans="1:22">
      <c r="A37" s="121" t="str">
        <f t="shared" si="0"/>
        <v>71010101014241</v>
      </c>
      <c r="B37" s="123" t="s">
        <v>439</v>
      </c>
      <c r="C37" s="116" t="s">
        <v>106</v>
      </c>
      <c r="D37" s="117" t="s">
        <v>106</v>
      </c>
      <c r="E37" s="118" t="s">
        <v>106</v>
      </c>
      <c r="F37" s="119" t="s">
        <v>106</v>
      </c>
      <c r="G37" s="120">
        <v>4241</v>
      </c>
      <c r="H37" s="24"/>
      <c r="I37" s="24"/>
      <c r="J37" s="25"/>
      <c r="K37" s="25"/>
      <c r="L37" s="28" t="s">
        <v>126</v>
      </c>
      <c r="M37" s="11">
        <v>4241</v>
      </c>
      <c r="N37" s="182">
        <f t="shared" si="1"/>
        <v>0</v>
      </c>
      <c r="O37" s="182"/>
      <c r="P37" s="182"/>
      <c r="Q37" s="160"/>
      <c r="R37" s="160"/>
      <c r="S37" s="342"/>
      <c r="T37" s="160"/>
      <c r="U37" s="160"/>
      <c r="V37" s="160"/>
    </row>
    <row r="38" spans="1:22" ht="25.5">
      <c r="A38" s="121" t="str">
        <f t="shared" si="0"/>
        <v>71010101014252</v>
      </c>
      <c r="B38" s="123" t="s">
        <v>439</v>
      </c>
      <c r="C38" s="116" t="s">
        <v>106</v>
      </c>
      <c r="D38" s="117" t="s">
        <v>106</v>
      </c>
      <c r="E38" s="118" t="s">
        <v>106</v>
      </c>
      <c r="F38" s="119" t="s">
        <v>106</v>
      </c>
      <c r="G38" s="120">
        <v>4252</v>
      </c>
      <c r="H38" s="24"/>
      <c r="I38" s="24"/>
      <c r="J38" s="25"/>
      <c r="K38" s="25"/>
      <c r="L38" s="28" t="s">
        <v>127</v>
      </c>
      <c r="M38" s="11">
        <v>4252</v>
      </c>
      <c r="N38" s="182">
        <f t="shared" si="1"/>
        <v>0</v>
      </c>
      <c r="O38" s="182"/>
      <c r="P38" s="182"/>
      <c r="Q38" s="160"/>
      <c r="R38" s="160"/>
      <c r="S38" s="342"/>
      <c r="T38" s="160"/>
      <c r="U38" s="160"/>
      <c r="V38" s="160"/>
    </row>
    <row r="39" spans="1:22">
      <c r="A39" s="121" t="str">
        <f t="shared" si="0"/>
        <v>71010101014261</v>
      </c>
      <c r="B39" s="123" t="s">
        <v>439</v>
      </c>
      <c r="C39" s="116" t="s">
        <v>106</v>
      </c>
      <c r="D39" s="117" t="s">
        <v>106</v>
      </c>
      <c r="E39" s="118" t="s">
        <v>106</v>
      </c>
      <c r="F39" s="119" t="s">
        <v>106</v>
      </c>
      <c r="G39" s="120">
        <v>4261</v>
      </c>
      <c r="H39" s="24"/>
      <c r="I39" s="24"/>
      <c r="J39" s="25"/>
      <c r="K39" s="25"/>
      <c r="L39" s="29" t="s">
        <v>128</v>
      </c>
      <c r="M39" s="30">
        <v>4261</v>
      </c>
      <c r="N39" s="182">
        <f t="shared" si="1"/>
        <v>0</v>
      </c>
      <c r="O39" s="182"/>
      <c r="P39" s="182"/>
      <c r="Q39" s="160"/>
      <c r="R39" s="160"/>
      <c r="S39" s="342"/>
      <c r="T39" s="160"/>
      <c r="U39" s="160"/>
      <c r="V39" s="160"/>
    </row>
    <row r="40" spans="1:22">
      <c r="A40" s="121" t="str">
        <f t="shared" si="0"/>
        <v>71010101014264</v>
      </c>
      <c r="B40" s="123" t="s">
        <v>439</v>
      </c>
      <c r="C40" s="116" t="s">
        <v>106</v>
      </c>
      <c r="D40" s="117" t="s">
        <v>106</v>
      </c>
      <c r="E40" s="118" t="s">
        <v>106</v>
      </c>
      <c r="F40" s="119" t="s">
        <v>106</v>
      </c>
      <c r="G40" s="120">
        <v>4264</v>
      </c>
      <c r="H40" s="24"/>
      <c r="I40" s="24"/>
      <c r="J40" s="25"/>
      <c r="K40" s="25"/>
      <c r="L40" s="31" t="s">
        <v>129</v>
      </c>
      <c r="M40" s="47">
        <v>4264</v>
      </c>
      <c r="N40" s="182">
        <f t="shared" si="1"/>
        <v>0</v>
      </c>
      <c r="O40" s="182"/>
      <c r="P40" s="182"/>
      <c r="Q40" s="160"/>
      <c r="R40" s="160"/>
      <c r="S40" s="342"/>
      <c r="T40" s="160"/>
      <c r="U40" s="160"/>
      <c r="V40" s="160"/>
    </row>
    <row r="41" spans="1:22">
      <c r="A41" s="121" t="str">
        <f t="shared" si="0"/>
        <v>71010101014267</v>
      </c>
      <c r="B41" s="123" t="s">
        <v>439</v>
      </c>
      <c r="C41" s="116" t="s">
        <v>106</v>
      </c>
      <c r="D41" s="117" t="s">
        <v>106</v>
      </c>
      <c r="E41" s="118" t="s">
        <v>106</v>
      </c>
      <c r="F41" s="119" t="s">
        <v>106</v>
      </c>
      <c r="G41" s="120">
        <v>4267</v>
      </c>
      <c r="H41" s="24"/>
      <c r="I41" s="24"/>
      <c r="J41" s="25"/>
      <c r="K41" s="25"/>
      <c r="L41" s="31" t="s">
        <v>130</v>
      </c>
      <c r="M41" s="47">
        <v>4267</v>
      </c>
      <c r="N41" s="182">
        <f t="shared" si="1"/>
        <v>0</v>
      </c>
      <c r="O41" s="182"/>
      <c r="P41" s="182"/>
      <c r="Q41" s="160"/>
      <c r="R41" s="160"/>
      <c r="S41" s="342"/>
      <c r="T41" s="160"/>
      <c r="U41" s="160"/>
      <c r="V41" s="160"/>
    </row>
    <row r="42" spans="1:22">
      <c r="A42" s="121" t="str">
        <f t="shared" si="0"/>
        <v>71010101014269</v>
      </c>
      <c r="B42" s="123" t="s">
        <v>439</v>
      </c>
      <c r="C42" s="116" t="s">
        <v>106</v>
      </c>
      <c r="D42" s="117" t="s">
        <v>106</v>
      </c>
      <c r="E42" s="118" t="s">
        <v>106</v>
      </c>
      <c r="F42" s="119" t="s">
        <v>106</v>
      </c>
      <c r="G42" s="120">
        <v>4269</v>
      </c>
      <c r="H42" s="24"/>
      <c r="I42" s="24"/>
      <c r="J42" s="25"/>
      <c r="K42" s="25"/>
      <c r="L42" s="31" t="s">
        <v>364</v>
      </c>
      <c r="M42" s="47">
        <v>4269</v>
      </c>
      <c r="N42" s="182">
        <f t="shared" si="1"/>
        <v>0</v>
      </c>
      <c r="O42" s="182"/>
      <c r="P42" s="182"/>
      <c r="Q42" s="160"/>
      <c r="R42" s="160"/>
      <c r="S42" s="342"/>
      <c r="T42" s="160"/>
      <c r="U42" s="160"/>
      <c r="V42" s="160"/>
    </row>
    <row r="43" spans="1:22" ht="25.5">
      <c r="A43" s="121" t="str">
        <f t="shared" si="0"/>
        <v>71010101014511</v>
      </c>
      <c r="B43" s="123" t="s">
        <v>439</v>
      </c>
      <c r="C43" s="116" t="s">
        <v>106</v>
      </c>
      <c r="D43" s="117" t="s">
        <v>106</v>
      </c>
      <c r="E43" s="118" t="s">
        <v>106</v>
      </c>
      <c r="F43" s="127" t="s">
        <v>106</v>
      </c>
      <c r="G43" s="128">
        <v>4511</v>
      </c>
      <c r="H43" s="24"/>
      <c r="I43" s="24"/>
      <c r="J43" s="25"/>
      <c r="K43" s="25"/>
      <c r="L43" s="28" t="s">
        <v>131</v>
      </c>
      <c r="M43" s="11">
        <v>4511</v>
      </c>
      <c r="N43" s="182">
        <f t="shared" si="1"/>
        <v>0</v>
      </c>
      <c r="O43" s="182"/>
      <c r="P43" s="182"/>
      <c r="Q43" s="160"/>
      <c r="R43" s="160"/>
      <c r="S43" s="342"/>
      <c r="T43" s="160"/>
      <c r="U43" s="160"/>
      <c r="V43" s="160"/>
    </row>
    <row r="44" spans="1:22" ht="25.5">
      <c r="B44" s="123"/>
      <c r="F44" s="127"/>
      <c r="G44" s="128"/>
      <c r="H44" s="24"/>
      <c r="I44" s="24"/>
      <c r="J44" s="25"/>
      <c r="K44" s="25"/>
      <c r="L44" s="31" t="s">
        <v>722</v>
      </c>
      <c r="M44" s="32">
        <v>4638</v>
      </c>
      <c r="N44" s="182">
        <f t="shared" si="1"/>
        <v>0</v>
      </c>
      <c r="O44" s="182"/>
      <c r="P44" s="182"/>
      <c r="Q44" s="160"/>
      <c r="R44" s="160"/>
      <c r="S44" s="342"/>
      <c r="T44" s="160"/>
      <c r="U44" s="160"/>
      <c r="V44" s="160"/>
    </row>
    <row r="45" spans="1:22">
      <c r="A45" s="121" t="str">
        <f t="shared" si="0"/>
        <v>71010101014729</v>
      </c>
      <c r="B45" s="123" t="s">
        <v>439</v>
      </c>
      <c r="C45" s="116" t="s">
        <v>106</v>
      </c>
      <c r="D45" s="117" t="s">
        <v>106</v>
      </c>
      <c r="E45" s="118" t="s">
        <v>106</v>
      </c>
      <c r="F45" s="119" t="s">
        <v>106</v>
      </c>
      <c r="G45" s="120">
        <v>4729</v>
      </c>
      <c r="H45" s="24"/>
      <c r="I45" s="24"/>
      <c r="J45" s="25"/>
      <c r="K45" s="25"/>
      <c r="L45" s="31" t="s">
        <v>167</v>
      </c>
      <c r="M45" s="32">
        <v>4639</v>
      </c>
      <c r="N45" s="182">
        <f t="shared" si="1"/>
        <v>0</v>
      </c>
      <c r="O45" s="182"/>
      <c r="P45" s="182"/>
      <c r="Q45" s="160"/>
      <c r="R45" s="160"/>
      <c r="S45" s="342"/>
      <c r="T45" s="160"/>
      <c r="U45" s="160"/>
      <c r="V45" s="160"/>
    </row>
    <row r="46" spans="1:22">
      <c r="A46" s="121" t="str">
        <f t="shared" si="0"/>
        <v>71010101014823</v>
      </c>
      <c r="B46" s="123" t="s">
        <v>439</v>
      </c>
      <c r="C46" s="116" t="s">
        <v>106</v>
      </c>
      <c r="D46" s="117" t="s">
        <v>106</v>
      </c>
      <c r="E46" s="118" t="s">
        <v>106</v>
      </c>
      <c r="F46" s="119" t="s">
        <v>106</v>
      </c>
      <c r="G46" s="120">
        <v>4823</v>
      </c>
      <c r="H46" s="24"/>
      <c r="I46" s="24"/>
      <c r="J46" s="25"/>
      <c r="K46" s="25"/>
      <c r="L46" s="28" t="s">
        <v>132</v>
      </c>
      <c r="M46" s="11">
        <v>4729</v>
      </c>
      <c r="N46" s="182">
        <f t="shared" ref="N46:N47" si="2">O46+P46</f>
        <v>0</v>
      </c>
      <c r="O46" s="182"/>
      <c r="P46" s="182"/>
      <c r="Q46" s="160"/>
      <c r="R46" s="160"/>
      <c r="S46" s="342"/>
      <c r="T46" s="160"/>
      <c r="U46" s="160"/>
      <c r="V46" s="160"/>
    </row>
    <row r="47" spans="1:22" ht="25.5">
      <c r="B47" s="123"/>
      <c r="H47" s="24"/>
      <c r="I47" s="24"/>
      <c r="J47" s="25"/>
      <c r="K47" s="25"/>
      <c r="L47" s="28" t="s">
        <v>794</v>
      </c>
      <c r="M47" s="11" t="s">
        <v>88</v>
      </c>
      <c r="N47" s="182">
        <f t="shared" si="2"/>
        <v>0</v>
      </c>
      <c r="O47" s="182"/>
      <c r="P47" s="182"/>
      <c r="Q47" s="160"/>
      <c r="R47" s="160"/>
      <c r="S47" s="342"/>
      <c r="T47" s="160"/>
      <c r="U47" s="160"/>
      <c r="V47" s="160"/>
    </row>
    <row r="48" spans="1:22">
      <c r="A48" s="121" t="str">
        <f t="shared" si="0"/>
        <v>71010101014861</v>
      </c>
      <c r="B48" s="123" t="s">
        <v>439</v>
      </c>
      <c r="C48" s="116" t="s">
        <v>106</v>
      </c>
      <c r="D48" s="117" t="s">
        <v>106</v>
      </c>
      <c r="E48" s="118" t="s">
        <v>106</v>
      </c>
      <c r="F48" s="119" t="s">
        <v>106</v>
      </c>
      <c r="G48" s="120">
        <v>4861</v>
      </c>
      <c r="H48" s="24"/>
      <c r="I48" s="24"/>
      <c r="J48" s="25"/>
      <c r="K48" s="25"/>
      <c r="L48" s="28" t="s">
        <v>133</v>
      </c>
      <c r="M48" s="11">
        <v>4823</v>
      </c>
      <c r="N48" s="182">
        <f t="shared" si="1"/>
        <v>0</v>
      </c>
      <c r="O48" s="182"/>
      <c r="P48" s="182"/>
      <c r="Q48" s="160"/>
      <c r="R48" s="160"/>
      <c r="S48" s="342"/>
      <c r="T48" s="160"/>
      <c r="U48" s="160"/>
      <c r="V48" s="160"/>
    </row>
    <row r="49" spans="1:22">
      <c r="A49" s="121" t="str">
        <f t="shared" si="0"/>
        <v>71010101015121</v>
      </c>
      <c r="B49" s="123" t="s">
        <v>439</v>
      </c>
      <c r="C49" s="116" t="s">
        <v>106</v>
      </c>
      <c r="D49" s="117" t="s">
        <v>106</v>
      </c>
      <c r="E49" s="118" t="s">
        <v>106</v>
      </c>
      <c r="F49" s="119" t="s">
        <v>106</v>
      </c>
      <c r="G49" s="120">
        <v>5121</v>
      </c>
      <c r="H49" s="24"/>
      <c r="I49" s="24"/>
      <c r="J49" s="25"/>
      <c r="K49" s="25"/>
      <c r="L49" s="31" t="s">
        <v>134</v>
      </c>
      <c r="M49" s="47">
        <v>4861</v>
      </c>
      <c r="N49" s="182">
        <f t="shared" si="1"/>
        <v>0</v>
      </c>
      <c r="O49" s="182"/>
      <c r="P49" s="182"/>
      <c r="Q49" s="160"/>
      <c r="R49" s="160"/>
      <c r="S49" s="342"/>
      <c r="T49" s="160"/>
      <c r="U49" s="160"/>
      <c r="V49" s="160"/>
    </row>
    <row r="50" spans="1:22">
      <c r="A50" s="121" t="str">
        <f t="shared" si="0"/>
        <v>71010101015122</v>
      </c>
      <c r="B50" s="123" t="s">
        <v>439</v>
      </c>
      <c r="C50" s="116" t="s">
        <v>106</v>
      </c>
      <c r="D50" s="117" t="s">
        <v>106</v>
      </c>
      <c r="E50" s="118" t="s">
        <v>106</v>
      </c>
      <c r="F50" s="119" t="s">
        <v>106</v>
      </c>
      <c r="G50" s="120">
        <v>5122</v>
      </c>
      <c r="H50" s="24"/>
      <c r="I50" s="24"/>
      <c r="J50" s="25"/>
      <c r="K50" s="25"/>
      <c r="L50" s="28" t="s">
        <v>135</v>
      </c>
      <c r="M50" s="11">
        <v>5121</v>
      </c>
      <c r="N50" s="182">
        <f t="shared" si="1"/>
        <v>0</v>
      </c>
      <c r="O50" s="182"/>
      <c r="P50" s="182"/>
      <c r="Q50" s="160"/>
      <c r="R50" s="160"/>
      <c r="S50" s="342"/>
      <c r="T50" s="160"/>
      <c r="U50" s="160"/>
      <c r="V50" s="160"/>
    </row>
    <row r="51" spans="1:22">
      <c r="A51" s="121" t="str">
        <f t="shared" si="0"/>
        <v>71010101015129</v>
      </c>
      <c r="B51" s="123" t="s">
        <v>439</v>
      </c>
      <c r="C51" s="116" t="s">
        <v>106</v>
      </c>
      <c r="D51" s="117" t="s">
        <v>106</v>
      </c>
      <c r="E51" s="118" t="s">
        <v>106</v>
      </c>
      <c r="F51" s="119" t="s">
        <v>106</v>
      </c>
      <c r="G51" s="120">
        <v>5129</v>
      </c>
      <c r="H51" s="24"/>
      <c r="I51" s="24"/>
      <c r="J51" s="25"/>
      <c r="K51" s="25"/>
      <c r="L51" s="28" t="s">
        <v>136</v>
      </c>
      <c r="M51" s="11">
        <v>5122</v>
      </c>
      <c r="N51" s="182">
        <f t="shared" si="1"/>
        <v>0</v>
      </c>
      <c r="O51" s="182"/>
      <c r="P51" s="182"/>
      <c r="Q51" s="160"/>
      <c r="R51" s="160"/>
      <c r="S51" s="342"/>
      <c r="T51" s="160"/>
      <c r="U51" s="160"/>
      <c r="V51" s="160"/>
    </row>
    <row r="52" spans="1:22">
      <c r="A52" s="121" t="str">
        <f t="shared" si="0"/>
        <v>71010101015132</v>
      </c>
      <c r="B52" s="123" t="s">
        <v>439</v>
      </c>
      <c r="C52" s="116" t="s">
        <v>106</v>
      </c>
      <c r="D52" s="117" t="s">
        <v>106</v>
      </c>
      <c r="E52" s="118" t="s">
        <v>106</v>
      </c>
      <c r="F52" s="119" t="s">
        <v>106</v>
      </c>
      <c r="G52" s="120">
        <v>5132</v>
      </c>
      <c r="H52" s="24"/>
      <c r="I52" s="24"/>
      <c r="J52" s="25"/>
      <c r="K52" s="25"/>
      <c r="L52" s="28" t="s">
        <v>137</v>
      </c>
      <c r="M52" s="11">
        <v>5129</v>
      </c>
      <c r="N52" s="182">
        <f t="shared" si="1"/>
        <v>0</v>
      </c>
      <c r="O52" s="182"/>
      <c r="P52" s="182"/>
      <c r="Q52" s="160"/>
      <c r="R52" s="160"/>
      <c r="S52" s="342"/>
      <c r="T52" s="160"/>
      <c r="U52" s="160"/>
      <c r="V52" s="160"/>
    </row>
    <row r="53" spans="1:22">
      <c r="A53" s="121" t="str">
        <f t="shared" si="0"/>
        <v>71010101015134</v>
      </c>
      <c r="B53" s="123" t="s">
        <v>439</v>
      </c>
      <c r="C53" s="116" t="s">
        <v>106</v>
      </c>
      <c r="D53" s="117" t="s">
        <v>106</v>
      </c>
      <c r="E53" s="118" t="s">
        <v>106</v>
      </c>
      <c r="F53" s="127" t="s">
        <v>106</v>
      </c>
      <c r="G53" s="128">
        <v>5134</v>
      </c>
      <c r="H53" s="24"/>
      <c r="I53" s="24"/>
      <c r="J53" s="25"/>
      <c r="K53" s="25"/>
      <c r="L53" s="28" t="s">
        <v>138</v>
      </c>
      <c r="M53" s="11">
        <v>5132</v>
      </c>
      <c r="N53" s="182">
        <f t="shared" si="1"/>
        <v>0</v>
      </c>
      <c r="O53" s="182"/>
      <c r="P53" s="182"/>
      <c r="Q53" s="160"/>
      <c r="R53" s="160"/>
      <c r="S53" s="342"/>
      <c r="T53" s="160"/>
      <c r="U53" s="160"/>
      <c r="V53" s="160"/>
    </row>
    <row r="54" spans="1:22" s="114" customFormat="1">
      <c r="A54" s="121" t="str">
        <f t="shared" si="0"/>
        <v>71010101020000</v>
      </c>
      <c r="B54" s="123" t="s">
        <v>439</v>
      </c>
      <c r="C54" s="116" t="s">
        <v>106</v>
      </c>
      <c r="D54" s="117" t="s">
        <v>106</v>
      </c>
      <c r="E54" s="118" t="s">
        <v>106</v>
      </c>
      <c r="F54" s="127" t="s">
        <v>140</v>
      </c>
      <c r="G54" s="128" t="s">
        <v>440</v>
      </c>
      <c r="H54" s="24"/>
      <c r="I54" s="24"/>
      <c r="J54" s="25"/>
      <c r="K54" s="25"/>
      <c r="L54" s="28" t="s">
        <v>139</v>
      </c>
      <c r="M54" s="11">
        <v>5134</v>
      </c>
      <c r="N54" s="182">
        <f t="shared" si="1"/>
        <v>0</v>
      </c>
      <c r="O54" s="182"/>
      <c r="P54" s="182"/>
      <c r="Q54" s="160"/>
      <c r="R54" s="160"/>
      <c r="S54" s="342"/>
      <c r="T54" s="160"/>
      <c r="U54" s="160"/>
      <c r="V54" s="160"/>
    </row>
    <row r="55" spans="1:22" ht="25.5" customHeight="1">
      <c r="A55" s="121" t="str">
        <f t="shared" si="0"/>
        <v>71010101024251</v>
      </c>
      <c r="B55" s="123" t="s">
        <v>439</v>
      </c>
      <c r="C55" s="116" t="s">
        <v>106</v>
      </c>
      <c r="D55" s="117" t="s">
        <v>106</v>
      </c>
      <c r="E55" s="118" t="s">
        <v>106</v>
      </c>
      <c r="F55" s="119" t="s">
        <v>140</v>
      </c>
      <c r="G55" s="120">
        <v>4251</v>
      </c>
      <c r="H55" s="44"/>
      <c r="I55" s="146"/>
      <c r="J55" s="147"/>
      <c r="K55" s="147"/>
      <c r="L55" s="26" t="s">
        <v>760</v>
      </c>
      <c r="M55" s="27"/>
      <c r="N55" s="196">
        <f>O55+P55</f>
        <v>0</v>
      </c>
      <c r="O55" s="196">
        <f>SUM(O56:O59)</f>
        <v>0</v>
      </c>
      <c r="P55" s="196">
        <f>SUM(P56:P59)</f>
        <v>0</v>
      </c>
      <c r="Q55" s="160"/>
      <c r="R55" s="160"/>
      <c r="S55" s="342"/>
      <c r="T55" s="160"/>
      <c r="U55" s="160"/>
      <c r="V55" s="160"/>
    </row>
    <row r="56" spans="1:22" ht="25.5">
      <c r="A56" s="121" t="str">
        <f t="shared" si="0"/>
        <v>71010101025113</v>
      </c>
      <c r="B56" s="123" t="s">
        <v>439</v>
      </c>
      <c r="C56" s="116" t="s">
        <v>106</v>
      </c>
      <c r="D56" s="117" t="s">
        <v>106</v>
      </c>
      <c r="E56" s="118" t="s">
        <v>106</v>
      </c>
      <c r="F56" s="119" t="s">
        <v>140</v>
      </c>
      <c r="G56" s="120">
        <v>5113</v>
      </c>
      <c r="H56" s="16"/>
      <c r="I56" s="24"/>
      <c r="J56" s="25"/>
      <c r="K56" s="25"/>
      <c r="L56" s="29" t="s">
        <v>142</v>
      </c>
      <c r="M56" s="12">
        <v>4251</v>
      </c>
      <c r="N56" s="182">
        <f t="shared" si="1"/>
        <v>0</v>
      </c>
      <c r="O56" s="182"/>
      <c r="P56" s="182"/>
      <c r="Q56" s="160"/>
      <c r="R56" s="160"/>
      <c r="S56" s="342"/>
      <c r="T56" s="160"/>
      <c r="U56" s="160"/>
      <c r="V56" s="160"/>
    </row>
    <row r="57" spans="1:22" s="155" customFormat="1">
      <c r="A57" s="121" t="str">
        <f>CONCATENATE(B57,C57,D57,E57,F57,G57)</f>
        <v>71010103000000</v>
      </c>
      <c r="B57" s="123" t="s">
        <v>439</v>
      </c>
      <c r="C57" s="116" t="s">
        <v>106</v>
      </c>
      <c r="D57" s="117" t="s">
        <v>106</v>
      </c>
      <c r="E57" s="118" t="s">
        <v>442</v>
      </c>
      <c r="F57" s="127" t="s">
        <v>441</v>
      </c>
      <c r="G57" s="128" t="s">
        <v>440</v>
      </c>
      <c r="H57" s="16"/>
      <c r="I57" s="24"/>
      <c r="J57" s="25"/>
      <c r="K57" s="25"/>
      <c r="L57" s="29" t="s">
        <v>173</v>
      </c>
      <c r="M57" s="30">
        <v>5112</v>
      </c>
      <c r="N57" s="182">
        <f t="shared" si="1"/>
        <v>0</v>
      </c>
      <c r="O57" s="182"/>
      <c r="P57" s="182"/>
      <c r="Q57" s="160"/>
      <c r="R57" s="160"/>
      <c r="S57" s="342"/>
      <c r="T57" s="160"/>
      <c r="U57" s="160"/>
      <c r="V57" s="160"/>
    </row>
    <row r="58" spans="1:22" ht="24" customHeight="1">
      <c r="A58" s="121" t="str">
        <f>CONCATENATE(B58,C58,D58,E58,F58,G58)</f>
        <v>71010103000001</v>
      </c>
      <c r="B58" s="123" t="s">
        <v>439</v>
      </c>
      <c r="C58" s="116" t="s">
        <v>106</v>
      </c>
      <c r="D58" s="117" t="s">
        <v>106</v>
      </c>
      <c r="E58" s="118" t="s">
        <v>442</v>
      </c>
      <c r="F58" s="127" t="s">
        <v>441</v>
      </c>
      <c r="G58" s="128" t="s">
        <v>96</v>
      </c>
      <c r="H58" s="24"/>
      <c r="I58" s="24"/>
      <c r="J58" s="25"/>
      <c r="K58" s="25"/>
      <c r="L58" s="29" t="s">
        <v>174</v>
      </c>
      <c r="M58" s="12">
        <v>5113</v>
      </c>
      <c r="N58" s="182">
        <f t="shared" si="1"/>
        <v>0</v>
      </c>
      <c r="O58" s="182"/>
      <c r="P58" s="182"/>
      <c r="Q58" s="160"/>
      <c r="R58" s="160"/>
      <c r="S58" s="342"/>
      <c r="T58" s="160"/>
      <c r="U58" s="160"/>
      <c r="V58" s="160"/>
    </row>
    <row r="59" spans="1:22">
      <c r="B59" s="123"/>
      <c r="F59" s="127"/>
      <c r="G59" s="128"/>
      <c r="H59" s="24"/>
      <c r="I59" s="24"/>
      <c r="J59" s="25"/>
      <c r="K59" s="25"/>
      <c r="L59" s="28" t="s">
        <v>137</v>
      </c>
      <c r="M59" s="11">
        <v>5129</v>
      </c>
      <c r="N59" s="182">
        <f t="shared" si="1"/>
        <v>0</v>
      </c>
      <c r="O59" s="182"/>
      <c r="P59" s="182"/>
      <c r="Q59" s="160"/>
      <c r="R59" s="160"/>
      <c r="S59" s="342"/>
      <c r="T59" s="160"/>
      <c r="U59" s="160"/>
      <c r="V59" s="160"/>
    </row>
    <row r="60" spans="1:22" s="114" customFormat="1">
      <c r="A60" s="121" t="str">
        <f>CONCATENATE(B60,C60,D60,E60,F60,G60)</f>
        <v>71010103010000</v>
      </c>
      <c r="B60" s="123" t="s">
        <v>439</v>
      </c>
      <c r="C60" s="116" t="s">
        <v>106</v>
      </c>
      <c r="D60" s="117" t="s">
        <v>106</v>
      </c>
      <c r="E60" s="118" t="s">
        <v>442</v>
      </c>
      <c r="F60" s="127" t="s">
        <v>106</v>
      </c>
      <c r="G60" s="128" t="s">
        <v>440</v>
      </c>
      <c r="H60" s="150">
        <v>2113</v>
      </c>
      <c r="I60" s="151" t="s">
        <v>106</v>
      </c>
      <c r="J60" s="152">
        <v>1</v>
      </c>
      <c r="K60" s="152">
        <v>3</v>
      </c>
      <c r="L60" s="153" t="s">
        <v>581</v>
      </c>
      <c r="M60" s="154"/>
      <c r="N60" s="191">
        <f>+N62+N64</f>
        <v>0</v>
      </c>
      <c r="O60" s="191">
        <f t="shared" ref="O60:P60" si="3">+O62+O64</f>
        <v>0</v>
      </c>
      <c r="P60" s="191">
        <f t="shared" si="3"/>
        <v>0</v>
      </c>
      <c r="Q60" s="160"/>
      <c r="R60" s="160"/>
      <c r="S60" s="342"/>
      <c r="T60" s="160"/>
      <c r="U60" s="160"/>
      <c r="V60" s="160"/>
    </row>
    <row r="61" spans="1:22">
      <c r="A61" s="121" t="str">
        <f>CONCATENATE(B61,C61,D61,E61,F61,G61)</f>
        <v>71010103014239</v>
      </c>
      <c r="B61" s="123" t="s">
        <v>439</v>
      </c>
      <c r="C61" s="116" t="s">
        <v>106</v>
      </c>
      <c r="D61" s="117" t="s">
        <v>106</v>
      </c>
      <c r="E61" s="118" t="s">
        <v>442</v>
      </c>
      <c r="F61" s="119" t="s">
        <v>106</v>
      </c>
      <c r="G61" s="120">
        <v>4239</v>
      </c>
      <c r="H61" s="16"/>
      <c r="I61" s="24"/>
      <c r="J61" s="25"/>
      <c r="K61" s="25"/>
      <c r="L61" s="19" t="s">
        <v>108</v>
      </c>
      <c r="M61" s="43"/>
      <c r="N61" s="341">
        <f>+N63</f>
        <v>0</v>
      </c>
      <c r="O61" s="189"/>
      <c r="P61" s="189"/>
      <c r="Q61" s="160"/>
      <c r="R61" s="160"/>
      <c r="S61" s="342"/>
      <c r="T61" s="160"/>
      <c r="U61" s="160"/>
      <c r="V61" s="160"/>
    </row>
    <row r="62" spans="1:22" s="169" customFormat="1" ht="27">
      <c r="A62" s="121" t="str">
        <f t="shared" si="0"/>
        <v>71010300000000</v>
      </c>
      <c r="B62" s="123" t="s">
        <v>439</v>
      </c>
      <c r="C62" s="116" t="s">
        <v>106</v>
      </c>
      <c r="D62" s="117" t="s">
        <v>442</v>
      </c>
      <c r="E62" s="118" t="s">
        <v>441</v>
      </c>
      <c r="F62" s="127" t="s">
        <v>441</v>
      </c>
      <c r="G62" s="128" t="s">
        <v>440</v>
      </c>
      <c r="H62" s="44"/>
      <c r="I62" s="146"/>
      <c r="J62" s="147"/>
      <c r="K62" s="147"/>
      <c r="L62" s="26" t="s">
        <v>583</v>
      </c>
      <c r="M62" s="27"/>
      <c r="N62" s="196">
        <f>O62+P62</f>
        <v>0</v>
      </c>
      <c r="O62" s="196">
        <f>SUM(O63)</f>
        <v>0</v>
      </c>
      <c r="P62" s="196">
        <f>SUM(P63)</f>
        <v>0</v>
      </c>
      <c r="Q62" s="160"/>
      <c r="R62" s="160"/>
      <c r="S62" s="342"/>
      <c r="T62" s="160"/>
      <c r="U62" s="160"/>
      <c r="V62" s="160"/>
    </row>
    <row r="63" spans="1:22">
      <c r="A63" s="121" t="str">
        <f t="shared" si="0"/>
        <v>71010300000001</v>
      </c>
      <c r="B63" s="123" t="s">
        <v>439</v>
      </c>
      <c r="C63" s="116" t="s">
        <v>106</v>
      </c>
      <c r="D63" s="117" t="s">
        <v>442</v>
      </c>
      <c r="E63" s="118" t="s">
        <v>441</v>
      </c>
      <c r="F63" s="127" t="s">
        <v>441</v>
      </c>
      <c r="G63" s="128" t="s">
        <v>96</v>
      </c>
      <c r="H63" s="24"/>
      <c r="I63" s="24"/>
      <c r="J63" s="25"/>
      <c r="K63" s="25"/>
      <c r="L63" s="28" t="s">
        <v>125</v>
      </c>
      <c r="M63" s="11">
        <v>4239</v>
      </c>
      <c r="N63" s="182">
        <f t="shared" ref="N63" si="4">O63+P63</f>
        <v>0</v>
      </c>
      <c r="O63" s="182"/>
      <c r="P63" s="182"/>
      <c r="Q63" s="160"/>
      <c r="R63" s="160"/>
      <c r="S63" s="342"/>
      <c r="T63" s="160"/>
      <c r="U63" s="160"/>
      <c r="V63" s="160"/>
    </row>
    <row r="64" spans="1:22">
      <c r="A64" s="121" t="str">
        <f>CONCATENATE(B64,C64,D64,E64,F64,G64)</f>
        <v>71100701044819</v>
      </c>
      <c r="B64" s="123" t="s">
        <v>439</v>
      </c>
      <c r="C64" s="116" t="s">
        <v>189</v>
      </c>
      <c r="D64" s="117" t="s">
        <v>183</v>
      </c>
      <c r="E64" s="118" t="s">
        <v>106</v>
      </c>
      <c r="F64" s="119" t="s">
        <v>155</v>
      </c>
      <c r="G64" s="120">
        <v>4819</v>
      </c>
      <c r="H64" s="44"/>
      <c r="I64" s="146"/>
      <c r="J64" s="147"/>
      <c r="K64" s="147"/>
      <c r="L64" s="26" t="s">
        <v>795</v>
      </c>
      <c r="M64" s="27"/>
      <c r="N64" s="196">
        <f>SUM(N65)</f>
        <v>0</v>
      </c>
      <c r="O64" s="196">
        <f>SUM(O65)</f>
        <v>0</v>
      </c>
      <c r="P64" s="196">
        <f>SUM(P65)</f>
        <v>0</v>
      </c>
      <c r="Q64" s="160"/>
      <c r="R64" s="160"/>
      <c r="S64" s="342"/>
      <c r="T64" s="160"/>
      <c r="U64" s="160"/>
      <c r="V64" s="160"/>
    </row>
    <row r="65" spans="1:22" s="114" customFormat="1" ht="25.5">
      <c r="A65" s="121" t="str">
        <f>CONCATENATE(B65,C65,D65,E65,F65,G65)</f>
        <v>71100701050000</v>
      </c>
      <c r="B65" s="123" t="s">
        <v>439</v>
      </c>
      <c r="C65" s="116" t="s">
        <v>189</v>
      </c>
      <c r="D65" s="117" t="s">
        <v>183</v>
      </c>
      <c r="E65" s="118" t="s">
        <v>106</v>
      </c>
      <c r="F65" s="119" t="s">
        <v>149</v>
      </c>
      <c r="G65" s="128" t="s">
        <v>440</v>
      </c>
      <c r="H65" s="24"/>
      <c r="I65" s="24"/>
      <c r="J65" s="25"/>
      <c r="K65" s="25"/>
      <c r="L65" s="29" t="s">
        <v>219</v>
      </c>
      <c r="M65" s="30">
        <v>4819</v>
      </c>
      <c r="N65" s="182">
        <f t="shared" ref="N65" si="5">O65+P65</f>
        <v>0</v>
      </c>
      <c r="O65" s="182"/>
      <c r="P65" s="182"/>
      <c r="Q65" s="160"/>
      <c r="R65" s="160"/>
      <c r="S65" s="342"/>
      <c r="T65" s="160"/>
      <c r="U65" s="160"/>
      <c r="V65" s="160"/>
    </row>
    <row r="66" spans="1:22" s="155" customFormat="1">
      <c r="A66" s="121" t="str">
        <f t="shared" si="0"/>
        <v>71010301000000</v>
      </c>
      <c r="B66" s="123" t="s">
        <v>439</v>
      </c>
      <c r="C66" s="116" t="s">
        <v>106</v>
      </c>
      <c r="D66" s="117" t="s">
        <v>442</v>
      </c>
      <c r="E66" s="118" t="s">
        <v>106</v>
      </c>
      <c r="F66" s="127" t="s">
        <v>441</v>
      </c>
      <c r="G66" s="128" t="s">
        <v>440</v>
      </c>
      <c r="H66" s="164">
        <v>2130</v>
      </c>
      <c r="I66" s="165" t="s">
        <v>106</v>
      </c>
      <c r="J66" s="166">
        <v>3</v>
      </c>
      <c r="K66" s="166">
        <v>0</v>
      </c>
      <c r="L66" s="167" t="s">
        <v>144</v>
      </c>
      <c r="M66" s="175"/>
      <c r="N66" s="187">
        <f>+N68</f>
        <v>0</v>
      </c>
      <c r="O66" s="187">
        <f>+O68</f>
        <v>0</v>
      </c>
      <c r="P66" s="187">
        <f>+P68</f>
        <v>0</v>
      </c>
      <c r="Q66" s="160"/>
      <c r="R66" s="160"/>
      <c r="S66" s="342"/>
      <c r="T66" s="160"/>
      <c r="U66" s="160"/>
      <c r="V66" s="160"/>
    </row>
    <row r="67" spans="1:22">
      <c r="A67" s="121" t="str">
        <f t="shared" si="0"/>
        <v>71010301000001</v>
      </c>
      <c r="B67" s="123" t="s">
        <v>439</v>
      </c>
      <c r="C67" s="116" t="s">
        <v>106</v>
      </c>
      <c r="D67" s="117" t="s">
        <v>442</v>
      </c>
      <c r="E67" s="118" t="s">
        <v>106</v>
      </c>
      <c r="F67" s="127" t="s">
        <v>441</v>
      </c>
      <c r="G67" s="128" t="s">
        <v>96</v>
      </c>
      <c r="H67" s="16"/>
      <c r="I67" s="17"/>
      <c r="J67" s="18"/>
      <c r="K67" s="18"/>
      <c r="L67" s="29" t="s">
        <v>110</v>
      </c>
      <c r="M67" s="48"/>
      <c r="N67" s="189"/>
      <c r="O67" s="189"/>
      <c r="P67" s="189"/>
      <c r="Q67" s="160"/>
      <c r="R67" s="160"/>
      <c r="S67" s="342"/>
      <c r="T67" s="160"/>
      <c r="U67" s="160"/>
      <c r="V67" s="160"/>
    </row>
    <row r="68" spans="1:22" s="114" customFormat="1" ht="25.5">
      <c r="A68" s="121" t="str">
        <f t="shared" si="0"/>
        <v>71010301010000</v>
      </c>
      <c r="B68" s="123" t="s">
        <v>439</v>
      </c>
      <c r="C68" s="116" t="s">
        <v>106</v>
      </c>
      <c r="D68" s="117" t="s">
        <v>442</v>
      </c>
      <c r="E68" s="118" t="s">
        <v>106</v>
      </c>
      <c r="F68" s="127" t="s">
        <v>106</v>
      </c>
      <c r="G68" s="128" t="s">
        <v>440</v>
      </c>
      <c r="H68" s="150">
        <v>2133</v>
      </c>
      <c r="I68" s="151" t="s">
        <v>106</v>
      </c>
      <c r="J68" s="152">
        <v>3</v>
      </c>
      <c r="K68" s="152">
        <v>1</v>
      </c>
      <c r="L68" s="153" t="s">
        <v>145</v>
      </c>
      <c r="M68" s="154"/>
      <c r="N68" s="191">
        <f>+N70</f>
        <v>0</v>
      </c>
      <c r="O68" s="191">
        <f>+O70</f>
        <v>0</v>
      </c>
      <c r="P68" s="191">
        <f>+P70</f>
        <v>0</v>
      </c>
      <c r="Q68" s="160"/>
      <c r="R68" s="160"/>
      <c r="S68" s="342"/>
      <c r="T68" s="160"/>
      <c r="U68" s="160"/>
      <c r="V68" s="160"/>
    </row>
    <row r="69" spans="1:22">
      <c r="A69" s="121" t="str">
        <f t="shared" si="0"/>
        <v>71010301014111</v>
      </c>
      <c r="B69" s="123" t="s">
        <v>439</v>
      </c>
      <c r="C69" s="116" t="s">
        <v>106</v>
      </c>
      <c r="D69" s="117" t="s">
        <v>442</v>
      </c>
      <c r="E69" s="118" t="s">
        <v>106</v>
      </c>
      <c r="F69" s="119" t="s">
        <v>106</v>
      </c>
      <c r="G69" s="120">
        <v>4111</v>
      </c>
      <c r="H69" s="16"/>
      <c r="I69" s="24"/>
      <c r="J69" s="25"/>
      <c r="K69" s="25"/>
      <c r="L69" s="19" t="s">
        <v>108</v>
      </c>
      <c r="M69" s="43"/>
      <c r="N69" s="189"/>
      <c r="O69" s="189"/>
      <c r="P69" s="189"/>
      <c r="Q69" s="160"/>
      <c r="R69" s="160"/>
      <c r="S69" s="342"/>
      <c r="T69" s="160"/>
      <c r="U69" s="160"/>
      <c r="V69" s="160"/>
    </row>
    <row r="70" spans="1:22" ht="40.5">
      <c r="A70" s="121" t="str">
        <f t="shared" si="0"/>
        <v>71010301014212</v>
      </c>
      <c r="B70" s="123" t="s">
        <v>439</v>
      </c>
      <c r="C70" s="116" t="s">
        <v>106</v>
      </c>
      <c r="D70" s="117" t="s">
        <v>442</v>
      </c>
      <c r="E70" s="118" t="s">
        <v>106</v>
      </c>
      <c r="F70" s="119" t="s">
        <v>106</v>
      </c>
      <c r="G70" s="120">
        <v>4212</v>
      </c>
      <c r="H70" s="44"/>
      <c r="I70" s="146"/>
      <c r="J70" s="147"/>
      <c r="K70" s="147"/>
      <c r="L70" s="26" t="s">
        <v>146</v>
      </c>
      <c r="M70" s="27"/>
      <c r="N70" s="196">
        <f>O70+P70</f>
        <v>0</v>
      </c>
      <c r="O70" s="196">
        <f>SUM(O71:O83)</f>
        <v>0</v>
      </c>
      <c r="P70" s="196">
        <f>SUM(P71:P83)</f>
        <v>0</v>
      </c>
      <c r="Q70" s="160"/>
      <c r="R70" s="160"/>
      <c r="S70" s="342"/>
      <c r="T70" s="160"/>
      <c r="U70" s="160"/>
      <c r="V70" s="160"/>
    </row>
    <row r="71" spans="1:22">
      <c r="A71" s="121" t="str">
        <f t="shared" si="0"/>
        <v>71010301014213</v>
      </c>
      <c r="B71" s="123" t="s">
        <v>439</v>
      </c>
      <c r="C71" s="116" t="s">
        <v>106</v>
      </c>
      <c r="D71" s="117" t="s">
        <v>442</v>
      </c>
      <c r="E71" s="118" t="s">
        <v>106</v>
      </c>
      <c r="F71" s="119" t="s">
        <v>106</v>
      </c>
      <c r="G71" s="120">
        <v>4213</v>
      </c>
      <c r="H71" s="16"/>
      <c r="I71" s="24"/>
      <c r="J71" s="25"/>
      <c r="K71" s="25"/>
      <c r="L71" s="28" t="s">
        <v>112</v>
      </c>
      <c r="M71" s="12">
        <v>4111</v>
      </c>
      <c r="N71" s="182">
        <f t="shared" ref="N71:N83" si="6">O71+P71</f>
        <v>0</v>
      </c>
      <c r="O71" s="182"/>
      <c r="P71" s="182"/>
      <c r="Q71" s="160"/>
      <c r="R71" s="160"/>
      <c r="S71" s="342"/>
      <c r="T71" s="160"/>
      <c r="U71" s="160"/>
      <c r="V71" s="160"/>
    </row>
    <row r="72" spans="1:22">
      <c r="A72" s="121" t="str">
        <f t="shared" si="0"/>
        <v>71010301014214</v>
      </c>
      <c r="B72" s="123" t="s">
        <v>439</v>
      </c>
      <c r="C72" s="116" t="s">
        <v>106</v>
      </c>
      <c r="D72" s="117" t="s">
        <v>442</v>
      </c>
      <c r="E72" s="118" t="s">
        <v>106</v>
      </c>
      <c r="F72" s="119" t="s">
        <v>106</v>
      </c>
      <c r="G72" s="120">
        <v>4214</v>
      </c>
      <c r="H72" s="16"/>
      <c r="I72" s="24"/>
      <c r="J72" s="25"/>
      <c r="K72" s="25"/>
      <c r="L72" s="28" t="s">
        <v>114</v>
      </c>
      <c r="M72" s="32">
        <v>4212</v>
      </c>
      <c r="N72" s="182">
        <f t="shared" si="6"/>
        <v>0</v>
      </c>
      <c r="O72" s="182"/>
      <c r="P72" s="182"/>
      <c r="Q72" s="160"/>
      <c r="R72" s="160"/>
      <c r="S72" s="342"/>
      <c r="T72" s="160"/>
      <c r="U72" s="160"/>
      <c r="V72" s="160"/>
    </row>
    <row r="73" spans="1:22">
      <c r="A73" s="121" t="str">
        <f t="shared" si="0"/>
        <v>71010301014216</v>
      </c>
      <c r="B73" s="123" t="s">
        <v>439</v>
      </c>
      <c r="C73" s="116" t="s">
        <v>106</v>
      </c>
      <c r="D73" s="117" t="s">
        <v>442</v>
      </c>
      <c r="E73" s="118" t="s">
        <v>106</v>
      </c>
      <c r="F73" s="119" t="s">
        <v>106</v>
      </c>
      <c r="G73" s="120">
        <v>4216</v>
      </c>
      <c r="H73" s="16"/>
      <c r="I73" s="24"/>
      <c r="J73" s="25"/>
      <c r="K73" s="25"/>
      <c r="L73" s="28" t="s">
        <v>115</v>
      </c>
      <c r="M73" s="32">
        <v>4213</v>
      </c>
      <c r="N73" s="182">
        <f t="shared" si="6"/>
        <v>0</v>
      </c>
      <c r="O73" s="182"/>
      <c r="P73" s="182"/>
      <c r="Q73" s="160"/>
      <c r="R73" s="160"/>
      <c r="S73" s="342"/>
      <c r="T73" s="160"/>
      <c r="U73" s="160"/>
      <c r="V73" s="160"/>
    </row>
    <row r="74" spans="1:22">
      <c r="A74" s="121" t="str">
        <f t="shared" si="0"/>
        <v>71010301014231</v>
      </c>
      <c r="B74" s="123" t="s">
        <v>439</v>
      </c>
      <c r="C74" s="116" t="s">
        <v>106</v>
      </c>
      <c r="D74" s="117" t="s">
        <v>442</v>
      </c>
      <c r="E74" s="118" t="s">
        <v>106</v>
      </c>
      <c r="F74" s="119" t="s">
        <v>106</v>
      </c>
      <c r="G74" s="120">
        <v>4231</v>
      </c>
      <c r="H74" s="16"/>
      <c r="I74" s="24"/>
      <c r="J74" s="25"/>
      <c r="K74" s="25"/>
      <c r="L74" s="28" t="s">
        <v>116</v>
      </c>
      <c r="M74" s="32">
        <v>4214</v>
      </c>
      <c r="N74" s="182">
        <f t="shared" si="6"/>
        <v>0</v>
      </c>
      <c r="O74" s="182"/>
      <c r="P74" s="182"/>
      <c r="Q74" s="160"/>
      <c r="R74" s="160"/>
      <c r="S74" s="342"/>
      <c r="T74" s="160"/>
      <c r="U74" s="160"/>
      <c r="V74" s="160"/>
    </row>
    <row r="75" spans="1:22">
      <c r="A75" s="121" t="str">
        <f t="shared" si="0"/>
        <v>71010301014252</v>
      </c>
      <c r="B75" s="123" t="s">
        <v>439</v>
      </c>
      <c r="C75" s="116" t="s">
        <v>106</v>
      </c>
      <c r="D75" s="117" t="s">
        <v>442</v>
      </c>
      <c r="E75" s="118" t="s">
        <v>106</v>
      </c>
      <c r="F75" s="119" t="s">
        <v>106</v>
      </c>
      <c r="G75" s="120">
        <v>4252</v>
      </c>
      <c r="H75" s="16"/>
      <c r="I75" s="24"/>
      <c r="J75" s="25"/>
      <c r="K75" s="25"/>
      <c r="L75" s="28" t="s">
        <v>147</v>
      </c>
      <c r="M75" s="32">
        <v>4216</v>
      </c>
      <c r="N75" s="182">
        <f t="shared" si="6"/>
        <v>0</v>
      </c>
      <c r="O75" s="182"/>
      <c r="P75" s="182"/>
      <c r="Q75" s="160"/>
      <c r="R75" s="160"/>
      <c r="S75" s="342"/>
      <c r="T75" s="160"/>
      <c r="U75" s="160"/>
      <c r="V75" s="160"/>
    </row>
    <row r="76" spans="1:22">
      <c r="A76" s="121" t="str">
        <f t="shared" si="0"/>
        <v>71010301014261</v>
      </c>
      <c r="B76" s="123" t="s">
        <v>439</v>
      </c>
      <c r="C76" s="116" t="s">
        <v>106</v>
      </c>
      <c r="D76" s="117" t="s">
        <v>442</v>
      </c>
      <c r="E76" s="118" t="s">
        <v>106</v>
      </c>
      <c r="F76" s="119" t="s">
        <v>106</v>
      </c>
      <c r="G76" s="120">
        <v>4261</v>
      </c>
      <c r="H76" s="16"/>
      <c r="I76" s="24"/>
      <c r="J76" s="25"/>
      <c r="K76" s="25"/>
      <c r="L76" s="28" t="s">
        <v>148</v>
      </c>
      <c r="M76" s="32">
        <v>4231</v>
      </c>
      <c r="N76" s="182">
        <f t="shared" si="6"/>
        <v>0</v>
      </c>
      <c r="O76" s="182"/>
      <c r="P76" s="182"/>
      <c r="Q76" s="160"/>
      <c r="R76" s="160"/>
      <c r="S76" s="342"/>
      <c r="T76" s="160"/>
      <c r="U76" s="160"/>
      <c r="V76" s="160"/>
    </row>
    <row r="77" spans="1:22">
      <c r="A77" s="121" t="str">
        <f t="shared" si="0"/>
        <v>71010301014267</v>
      </c>
      <c r="B77" s="123" t="s">
        <v>439</v>
      </c>
      <c r="C77" s="116" t="s">
        <v>106</v>
      </c>
      <c r="D77" s="117" t="s">
        <v>442</v>
      </c>
      <c r="E77" s="118" t="s">
        <v>106</v>
      </c>
      <c r="F77" s="119" t="s">
        <v>106</v>
      </c>
      <c r="G77" s="120">
        <v>4267</v>
      </c>
      <c r="H77" s="16"/>
      <c r="I77" s="24"/>
      <c r="J77" s="25"/>
      <c r="K77" s="25"/>
      <c r="L77" s="28" t="s">
        <v>126</v>
      </c>
      <c r="M77" s="11">
        <v>4241</v>
      </c>
      <c r="N77" s="182">
        <f t="shared" si="6"/>
        <v>0</v>
      </c>
      <c r="O77" s="182"/>
      <c r="P77" s="182"/>
      <c r="Q77" s="160"/>
      <c r="R77" s="160"/>
      <c r="S77" s="342"/>
      <c r="T77" s="160"/>
      <c r="U77" s="160"/>
      <c r="V77" s="160"/>
    </row>
    <row r="78" spans="1:22" ht="25.5">
      <c r="A78" s="121" t="str">
        <f t="shared" si="0"/>
        <v>71010301014823</v>
      </c>
      <c r="B78" s="123" t="s">
        <v>439</v>
      </c>
      <c r="C78" s="116" t="s">
        <v>106</v>
      </c>
      <c r="D78" s="117" t="s">
        <v>442</v>
      </c>
      <c r="E78" s="118" t="s">
        <v>106</v>
      </c>
      <c r="F78" s="119" t="s">
        <v>106</v>
      </c>
      <c r="G78" s="120">
        <v>4823</v>
      </c>
      <c r="H78" s="16"/>
      <c r="I78" s="24"/>
      <c r="J78" s="25"/>
      <c r="K78" s="25"/>
      <c r="L78" s="28" t="s">
        <v>127</v>
      </c>
      <c r="M78" s="32">
        <v>4252</v>
      </c>
      <c r="N78" s="182">
        <f t="shared" si="6"/>
        <v>0</v>
      </c>
      <c r="O78" s="182"/>
      <c r="P78" s="182"/>
      <c r="Q78" s="160"/>
      <c r="R78" s="160"/>
      <c r="S78" s="342"/>
      <c r="T78" s="160"/>
      <c r="U78" s="160"/>
      <c r="V78" s="160"/>
    </row>
    <row r="79" spans="1:22">
      <c r="A79" s="121" t="str">
        <f t="shared" si="0"/>
        <v>71010301015122</v>
      </c>
      <c r="B79" s="123" t="s">
        <v>439</v>
      </c>
      <c r="C79" s="116" t="s">
        <v>106</v>
      </c>
      <c r="D79" s="117" t="s">
        <v>442</v>
      </c>
      <c r="E79" s="118" t="s">
        <v>106</v>
      </c>
      <c r="F79" s="119" t="s">
        <v>106</v>
      </c>
      <c r="G79" s="120">
        <v>5122</v>
      </c>
      <c r="H79" s="16"/>
      <c r="I79" s="24"/>
      <c r="J79" s="25"/>
      <c r="K79" s="25"/>
      <c r="L79" s="28" t="s">
        <v>128</v>
      </c>
      <c r="M79" s="32">
        <v>4261</v>
      </c>
      <c r="N79" s="182">
        <f t="shared" si="6"/>
        <v>0</v>
      </c>
      <c r="O79" s="182"/>
      <c r="P79" s="182"/>
      <c r="Q79" s="160"/>
      <c r="R79" s="160"/>
      <c r="S79" s="342"/>
      <c r="T79" s="160"/>
      <c r="U79" s="160"/>
      <c r="V79" s="160"/>
    </row>
    <row r="80" spans="1:22" s="169" customFormat="1">
      <c r="A80" s="121" t="str">
        <f t="shared" si="0"/>
        <v>71010500000000</v>
      </c>
      <c r="B80" s="123" t="s">
        <v>439</v>
      </c>
      <c r="C80" s="116" t="s">
        <v>106</v>
      </c>
      <c r="D80" s="117" t="s">
        <v>149</v>
      </c>
      <c r="E80" s="118" t="s">
        <v>441</v>
      </c>
      <c r="F80" s="127" t="s">
        <v>441</v>
      </c>
      <c r="G80" s="128" t="s">
        <v>440</v>
      </c>
      <c r="H80" s="16"/>
      <c r="I80" s="24"/>
      <c r="J80" s="25"/>
      <c r="K80" s="25"/>
      <c r="L80" s="28" t="s">
        <v>130</v>
      </c>
      <c r="M80" s="32">
        <v>4267</v>
      </c>
      <c r="N80" s="182">
        <f t="shared" si="6"/>
        <v>0</v>
      </c>
      <c r="O80" s="182"/>
      <c r="P80" s="182"/>
      <c r="Q80" s="160"/>
      <c r="R80" s="160"/>
      <c r="S80" s="342"/>
      <c r="T80" s="160"/>
      <c r="U80" s="160"/>
      <c r="V80" s="160"/>
    </row>
    <row r="81" spans="1:22">
      <c r="A81" s="121" t="str">
        <f t="shared" si="0"/>
        <v>71010500000001</v>
      </c>
      <c r="B81" s="123" t="s">
        <v>439</v>
      </c>
      <c r="C81" s="116" t="s">
        <v>106</v>
      </c>
      <c r="D81" s="117" t="s">
        <v>149</v>
      </c>
      <c r="E81" s="118" t="s">
        <v>441</v>
      </c>
      <c r="F81" s="127" t="s">
        <v>441</v>
      </c>
      <c r="G81" s="128" t="s">
        <v>96</v>
      </c>
      <c r="H81" s="16"/>
      <c r="I81" s="24"/>
      <c r="J81" s="25"/>
      <c r="K81" s="25"/>
      <c r="L81" s="31" t="s">
        <v>133</v>
      </c>
      <c r="M81" s="32">
        <v>4823</v>
      </c>
      <c r="N81" s="182">
        <f t="shared" si="6"/>
        <v>0</v>
      </c>
      <c r="O81" s="182"/>
      <c r="P81" s="182"/>
      <c r="Q81" s="160"/>
      <c r="R81" s="160"/>
      <c r="S81" s="342"/>
      <c r="T81" s="160"/>
      <c r="U81" s="160"/>
      <c r="V81" s="160"/>
    </row>
    <row r="82" spans="1:22" s="155" customFormat="1">
      <c r="A82" s="121" t="str">
        <f t="shared" si="0"/>
        <v>71010501000000</v>
      </c>
      <c r="B82" s="123" t="s">
        <v>439</v>
      </c>
      <c r="C82" s="116" t="s">
        <v>106</v>
      </c>
      <c r="D82" s="117" t="s">
        <v>149</v>
      </c>
      <c r="E82" s="118" t="s">
        <v>106</v>
      </c>
      <c r="F82" s="127" t="s">
        <v>441</v>
      </c>
      <c r="G82" s="128" t="s">
        <v>440</v>
      </c>
      <c r="H82" s="16"/>
      <c r="I82" s="24"/>
      <c r="J82" s="25"/>
      <c r="K82" s="25"/>
      <c r="L82" s="31" t="s">
        <v>134</v>
      </c>
      <c r="M82" s="47">
        <v>4861</v>
      </c>
      <c r="N82" s="182">
        <f t="shared" si="6"/>
        <v>0</v>
      </c>
      <c r="O82" s="182"/>
      <c r="P82" s="182"/>
      <c r="Q82" s="160"/>
      <c r="R82" s="160"/>
      <c r="S82" s="342"/>
      <c r="T82" s="160"/>
      <c r="U82" s="160"/>
      <c r="V82" s="160"/>
    </row>
    <row r="83" spans="1:22">
      <c r="A83" s="121" t="str">
        <f t="shared" si="0"/>
        <v>71010501000001</v>
      </c>
      <c r="B83" s="123" t="s">
        <v>439</v>
      </c>
      <c r="C83" s="116" t="s">
        <v>106</v>
      </c>
      <c r="D83" s="117" t="s">
        <v>149</v>
      </c>
      <c r="E83" s="118" t="s">
        <v>106</v>
      </c>
      <c r="F83" s="127" t="s">
        <v>441</v>
      </c>
      <c r="G83" s="128" t="s">
        <v>96</v>
      </c>
      <c r="H83" s="16"/>
      <c r="I83" s="24"/>
      <c r="J83" s="25"/>
      <c r="K83" s="25"/>
      <c r="L83" s="28" t="s">
        <v>136</v>
      </c>
      <c r="M83" s="11">
        <v>5122</v>
      </c>
      <c r="N83" s="182">
        <f t="shared" si="6"/>
        <v>0</v>
      </c>
      <c r="O83" s="182"/>
      <c r="P83" s="182"/>
      <c r="Q83" s="160"/>
      <c r="R83" s="160"/>
      <c r="S83" s="342"/>
      <c r="T83" s="160"/>
      <c r="U83" s="160"/>
      <c r="V83" s="160"/>
    </row>
    <row r="84" spans="1:22" s="114" customFormat="1" ht="27">
      <c r="A84" s="121" t="str">
        <f t="shared" si="0"/>
        <v>71010501010000</v>
      </c>
      <c r="B84" s="123" t="s">
        <v>439</v>
      </c>
      <c r="C84" s="116" t="s">
        <v>106</v>
      </c>
      <c r="D84" s="117" t="s">
        <v>149</v>
      </c>
      <c r="E84" s="118" t="s">
        <v>106</v>
      </c>
      <c r="F84" s="127" t="s">
        <v>106</v>
      </c>
      <c r="G84" s="128" t="s">
        <v>440</v>
      </c>
      <c r="H84" s="164">
        <v>2150</v>
      </c>
      <c r="I84" s="165" t="s">
        <v>106</v>
      </c>
      <c r="J84" s="166">
        <v>5</v>
      </c>
      <c r="K84" s="166">
        <v>0</v>
      </c>
      <c r="L84" s="167" t="s">
        <v>150</v>
      </c>
      <c r="M84" s="175"/>
      <c r="N84" s="187">
        <f>+N86</f>
        <v>0</v>
      </c>
      <c r="O84" s="187">
        <f>+O86</f>
        <v>0</v>
      </c>
      <c r="P84" s="187">
        <f>+P86</f>
        <v>0</v>
      </c>
      <c r="Q84" s="160"/>
      <c r="R84" s="160"/>
      <c r="S84" s="342"/>
      <c r="T84" s="160"/>
      <c r="U84" s="160"/>
      <c r="V84" s="160"/>
    </row>
    <row r="85" spans="1:22">
      <c r="A85" s="121" t="str">
        <f t="shared" si="0"/>
        <v>71010501015134</v>
      </c>
      <c r="B85" s="123" t="s">
        <v>439</v>
      </c>
      <c r="C85" s="116" t="s">
        <v>106</v>
      </c>
      <c r="D85" s="117" t="s">
        <v>149</v>
      </c>
      <c r="E85" s="118" t="s">
        <v>106</v>
      </c>
      <c r="F85" s="119" t="s">
        <v>106</v>
      </c>
      <c r="G85" s="120">
        <v>5134</v>
      </c>
      <c r="H85" s="24"/>
      <c r="I85" s="17"/>
      <c r="J85" s="18"/>
      <c r="K85" s="18"/>
      <c r="L85" s="29" t="s">
        <v>110</v>
      </c>
      <c r="M85" s="30"/>
      <c r="N85" s="189"/>
      <c r="O85" s="189"/>
      <c r="P85" s="189"/>
      <c r="Q85" s="160"/>
      <c r="R85" s="160"/>
      <c r="S85" s="342"/>
      <c r="T85" s="160"/>
      <c r="U85" s="160"/>
      <c r="V85" s="160"/>
    </row>
    <row r="86" spans="1:22" s="114" customFormat="1" ht="25.5">
      <c r="A86" s="121" t="str">
        <f t="shared" si="0"/>
        <v>71010501020000</v>
      </c>
      <c r="B86" s="123" t="s">
        <v>439</v>
      </c>
      <c r="C86" s="116" t="s">
        <v>106</v>
      </c>
      <c r="D86" s="117" t="s">
        <v>149</v>
      </c>
      <c r="E86" s="118" t="s">
        <v>106</v>
      </c>
      <c r="F86" s="127" t="s">
        <v>140</v>
      </c>
      <c r="G86" s="128" t="s">
        <v>440</v>
      </c>
      <c r="H86" s="150">
        <v>2151</v>
      </c>
      <c r="I86" s="151" t="s">
        <v>106</v>
      </c>
      <c r="J86" s="152" t="s">
        <v>151</v>
      </c>
      <c r="K86" s="152">
        <v>1</v>
      </c>
      <c r="L86" s="153" t="s">
        <v>150</v>
      </c>
      <c r="M86" s="154"/>
      <c r="N86" s="191">
        <f>+N88+N91+N93+N95+N97</f>
        <v>0</v>
      </c>
      <c r="O86" s="191">
        <f t="shared" ref="O86:P86" si="7">+O88+O91+O93+O95+O97</f>
        <v>0</v>
      </c>
      <c r="P86" s="191">
        <f t="shared" si="7"/>
        <v>0</v>
      </c>
      <c r="Q86" s="160"/>
      <c r="R86" s="160"/>
      <c r="S86" s="342"/>
      <c r="T86" s="160"/>
      <c r="U86" s="160"/>
      <c r="V86" s="160"/>
    </row>
    <row r="87" spans="1:22">
      <c r="A87" s="121" t="str">
        <f t="shared" ref="A87:A169" si="8">CONCATENATE(B87,C87,D87,E87,F87,G87)</f>
        <v>71010501025134</v>
      </c>
      <c r="B87" s="123" t="s">
        <v>439</v>
      </c>
      <c r="C87" s="116" t="s">
        <v>106</v>
      </c>
      <c r="D87" s="117" t="s">
        <v>149</v>
      </c>
      <c r="E87" s="118" t="s">
        <v>106</v>
      </c>
      <c r="F87" s="119" t="s">
        <v>140</v>
      </c>
      <c r="G87" s="120">
        <v>5134</v>
      </c>
      <c r="H87" s="24"/>
      <c r="I87" s="24"/>
      <c r="J87" s="25"/>
      <c r="K87" s="25"/>
      <c r="L87" s="29" t="s">
        <v>108</v>
      </c>
      <c r="M87" s="30"/>
      <c r="N87" s="189"/>
      <c r="O87" s="189"/>
      <c r="P87" s="189"/>
      <c r="Q87" s="160"/>
      <c r="R87" s="160"/>
      <c r="S87" s="342"/>
      <c r="T87" s="160"/>
      <c r="U87" s="160"/>
      <c r="V87" s="160"/>
    </row>
    <row r="88" spans="1:22" s="114" customFormat="1">
      <c r="A88" s="121" t="str">
        <f t="shared" si="8"/>
        <v>71010501030000</v>
      </c>
      <c r="B88" s="123" t="s">
        <v>439</v>
      </c>
      <c r="C88" s="116" t="s">
        <v>106</v>
      </c>
      <c r="D88" s="117" t="s">
        <v>149</v>
      </c>
      <c r="E88" s="118" t="s">
        <v>106</v>
      </c>
      <c r="F88" s="127" t="s">
        <v>442</v>
      </c>
      <c r="G88" s="128" t="s">
        <v>440</v>
      </c>
      <c r="H88" s="44"/>
      <c r="I88" s="146"/>
      <c r="J88" s="147"/>
      <c r="K88" s="147"/>
      <c r="L88" s="26" t="s">
        <v>152</v>
      </c>
      <c r="M88" s="27"/>
      <c r="N88" s="196">
        <f>O88+P88</f>
        <v>0</v>
      </c>
      <c r="O88" s="196">
        <f>SUM(O89:O90)</f>
        <v>0</v>
      </c>
      <c r="P88" s="196">
        <f>SUM(P90)</f>
        <v>0</v>
      </c>
      <c r="Q88" s="160"/>
      <c r="R88" s="160"/>
      <c r="S88" s="342"/>
      <c r="T88" s="160"/>
      <c r="U88" s="160"/>
      <c r="V88" s="160"/>
    </row>
    <row r="89" spans="1:22">
      <c r="B89" s="123"/>
      <c r="H89" s="24"/>
      <c r="I89" s="24"/>
      <c r="J89" s="25"/>
      <c r="K89" s="25"/>
      <c r="L89" s="31" t="s">
        <v>134</v>
      </c>
      <c r="M89" s="47">
        <v>4861</v>
      </c>
      <c r="N89" s="182">
        <f t="shared" ref="N89:N98" si="9">O89+P89</f>
        <v>0</v>
      </c>
      <c r="O89" s="182"/>
      <c r="P89" s="182">
        <v>0</v>
      </c>
      <c r="Q89" s="160"/>
      <c r="R89" s="160"/>
      <c r="S89" s="342"/>
      <c r="T89" s="160"/>
      <c r="U89" s="160"/>
      <c r="V89" s="160"/>
    </row>
    <row r="90" spans="1:22">
      <c r="A90" s="121" t="str">
        <f t="shared" si="8"/>
        <v>71010501035134</v>
      </c>
      <c r="B90" s="123" t="s">
        <v>439</v>
      </c>
      <c r="C90" s="116" t="s">
        <v>106</v>
      </c>
      <c r="D90" s="117" t="s">
        <v>149</v>
      </c>
      <c r="E90" s="118" t="s">
        <v>106</v>
      </c>
      <c r="F90" s="119" t="s">
        <v>442</v>
      </c>
      <c r="G90" s="120">
        <v>5134</v>
      </c>
      <c r="H90" s="24"/>
      <c r="I90" s="24"/>
      <c r="J90" s="25"/>
      <c r="K90" s="25"/>
      <c r="L90" s="31" t="s">
        <v>139</v>
      </c>
      <c r="M90" s="47">
        <v>5134</v>
      </c>
      <c r="N90" s="182">
        <f t="shared" si="9"/>
        <v>0</v>
      </c>
      <c r="O90" s="182">
        <v>0</v>
      </c>
      <c r="P90" s="182"/>
      <c r="Q90" s="160"/>
      <c r="R90" s="160"/>
      <c r="S90" s="342"/>
      <c r="T90" s="160"/>
      <c r="U90" s="160"/>
      <c r="V90" s="160"/>
    </row>
    <row r="91" spans="1:22" s="114" customFormat="1" ht="27">
      <c r="A91" s="121" t="str">
        <f t="shared" si="8"/>
        <v>71010501040000</v>
      </c>
      <c r="B91" s="123" t="s">
        <v>439</v>
      </c>
      <c r="C91" s="116" t="s">
        <v>106</v>
      </c>
      <c r="D91" s="117" t="s">
        <v>149</v>
      </c>
      <c r="E91" s="118" t="s">
        <v>106</v>
      </c>
      <c r="F91" s="127" t="s">
        <v>155</v>
      </c>
      <c r="G91" s="128" t="s">
        <v>440</v>
      </c>
      <c r="H91" s="44"/>
      <c r="I91" s="146"/>
      <c r="J91" s="147"/>
      <c r="K91" s="147"/>
      <c r="L91" s="26" t="s">
        <v>153</v>
      </c>
      <c r="M91" s="27"/>
      <c r="N91" s="196">
        <f>O91+P91</f>
        <v>0</v>
      </c>
      <c r="O91" s="196">
        <f>SUM(O92)</f>
        <v>0</v>
      </c>
      <c r="P91" s="196">
        <f>SUM(P92)</f>
        <v>0</v>
      </c>
      <c r="Q91" s="160"/>
      <c r="R91" s="160"/>
      <c r="S91" s="342"/>
      <c r="T91" s="160"/>
      <c r="U91" s="160"/>
      <c r="V91" s="160"/>
    </row>
    <row r="92" spans="1:22">
      <c r="A92" s="121" t="str">
        <f t="shared" si="8"/>
        <v>71010501045134</v>
      </c>
      <c r="B92" s="123" t="s">
        <v>439</v>
      </c>
      <c r="C92" s="116" t="s">
        <v>106</v>
      </c>
      <c r="D92" s="117" t="s">
        <v>149</v>
      </c>
      <c r="E92" s="118" t="s">
        <v>106</v>
      </c>
      <c r="F92" s="119" t="s">
        <v>155</v>
      </c>
      <c r="G92" s="120">
        <v>5134</v>
      </c>
      <c r="H92" s="24"/>
      <c r="I92" s="24"/>
      <c r="J92" s="25"/>
      <c r="K92" s="25"/>
      <c r="L92" s="31" t="s">
        <v>139</v>
      </c>
      <c r="M92" s="47">
        <v>5134</v>
      </c>
      <c r="N92" s="182">
        <f t="shared" si="9"/>
        <v>0</v>
      </c>
      <c r="O92" s="182"/>
      <c r="P92" s="182"/>
      <c r="Q92" s="160"/>
      <c r="R92" s="160"/>
      <c r="S92" s="342"/>
      <c r="T92" s="160"/>
      <c r="U92" s="160"/>
      <c r="V92" s="160"/>
    </row>
    <row r="93" spans="1:22" ht="27">
      <c r="A93" s="121" t="str">
        <f>CONCATENATE(B93,C93,D93,E93,F93,G93)</f>
        <v>71080202000001</v>
      </c>
      <c r="B93" s="123" t="s">
        <v>439</v>
      </c>
      <c r="C93" s="116" t="s">
        <v>185</v>
      </c>
      <c r="D93" s="117" t="s">
        <v>140</v>
      </c>
      <c r="E93" s="118" t="s">
        <v>140</v>
      </c>
      <c r="F93" s="119" t="s">
        <v>441</v>
      </c>
      <c r="G93" s="128" t="s">
        <v>96</v>
      </c>
      <c r="H93" s="44"/>
      <c r="I93" s="146"/>
      <c r="J93" s="147"/>
      <c r="K93" s="147"/>
      <c r="L93" s="26" t="s">
        <v>796</v>
      </c>
      <c r="M93" s="27"/>
      <c r="N93" s="196">
        <f>O93+P93</f>
        <v>0</v>
      </c>
      <c r="O93" s="196">
        <f>SUM(O94)</f>
        <v>0</v>
      </c>
      <c r="P93" s="196">
        <f>SUM(P94)</f>
        <v>0</v>
      </c>
      <c r="Q93" s="160"/>
      <c r="R93" s="160"/>
      <c r="S93" s="342"/>
      <c r="T93" s="160"/>
      <c r="U93" s="160"/>
      <c r="V93" s="160"/>
    </row>
    <row r="94" spans="1:22" s="114" customFormat="1">
      <c r="A94" s="121" t="str">
        <f>CONCATENATE(B94,C94,D94,E94,F94,G94)</f>
        <v>71080202010000</v>
      </c>
      <c r="B94" s="123" t="s">
        <v>439</v>
      </c>
      <c r="C94" s="116" t="s">
        <v>185</v>
      </c>
      <c r="D94" s="117" t="s">
        <v>140</v>
      </c>
      <c r="E94" s="118" t="s">
        <v>140</v>
      </c>
      <c r="F94" s="119" t="s">
        <v>106</v>
      </c>
      <c r="G94" s="128" t="s">
        <v>440</v>
      </c>
      <c r="H94" s="24"/>
      <c r="I94" s="24"/>
      <c r="J94" s="25"/>
      <c r="K94" s="25"/>
      <c r="L94" s="31" t="s">
        <v>139</v>
      </c>
      <c r="M94" s="47">
        <v>5134</v>
      </c>
      <c r="N94" s="182">
        <f t="shared" ref="N94" si="10">O94+P94</f>
        <v>0</v>
      </c>
      <c r="O94" s="182"/>
      <c r="P94" s="182"/>
      <c r="Q94" s="160"/>
      <c r="R94" s="160"/>
      <c r="S94" s="342"/>
      <c r="T94" s="160"/>
      <c r="U94" s="160"/>
      <c r="V94" s="160"/>
    </row>
    <row r="95" spans="1:22" s="169" customFormat="1" ht="27">
      <c r="A95" s="121" t="str">
        <f t="shared" si="8"/>
        <v>71010600000000</v>
      </c>
      <c r="B95" s="123" t="s">
        <v>439</v>
      </c>
      <c r="C95" s="116" t="s">
        <v>106</v>
      </c>
      <c r="D95" s="117" t="s">
        <v>157</v>
      </c>
      <c r="E95" s="118" t="s">
        <v>441</v>
      </c>
      <c r="F95" s="127" t="s">
        <v>441</v>
      </c>
      <c r="G95" s="128" t="s">
        <v>440</v>
      </c>
      <c r="H95" s="44"/>
      <c r="I95" s="146"/>
      <c r="J95" s="147"/>
      <c r="K95" s="147"/>
      <c r="L95" s="26" t="s">
        <v>154</v>
      </c>
      <c r="M95" s="27"/>
      <c r="N95" s="196">
        <f>O95+P95</f>
        <v>0</v>
      </c>
      <c r="O95" s="196">
        <f>SUM(O96)</f>
        <v>0</v>
      </c>
      <c r="P95" s="196">
        <f>SUM(P96)</f>
        <v>0</v>
      </c>
      <c r="Q95" s="160"/>
      <c r="R95" s="160"/>
      <c r="S95" s="342"/>
      <c r="T95" s="160"/>
      <c r="U95" s="160"/>
      <c r="V95" s="160"/>
    </row>
    <row r="96" spans="1:22">
      <c r="A96" s="121" t="str">
        <f t="shared" si="8"/>
        <v>71010600000001</v>
      </c>
      <c r="B96" s="123" t="s">
        <v>439</v>
      </c>
      <c r="C96" s="116" t="s">
        <v>106</v>
      </c>
      <c r="D96" s="117" t="s">
        <v>157</v>
      </c>
      <c r="E96" s="118" t="s">
        <v>441</v>
      </c>
      <c r="F96" s="127" t="s">
        <v>441</v>
      </c>
      <c r="G96" s="128" t="s">
        <v>96</v>
      </c>
      <c r="H96" s="24"/>
      <c r="I96" s="24"/>
      <c r="J96" s="25"/>
      <c r="K96" s="25"/>
      <c r="L96" s="31" t="s">
        <v>139</v>
      </c>
      <c r="M96" s="47">
        <v>5134</v>
      </c>
      <c r="N96" s="182">
        <f t="shared" si="9"/>
        <v>0</v>
      </c>
      <c r="O96" s="182"/>
      <c r="P96" s="182"/>
      <c r="Q96" s="160"/>
      <c r="R96" s="160"/>
      <c r="S96" s="342"/>
      <c r="T96" s="160"/>
      <c r="U96" s="160"/>
      <c r="V96" s="160"/>
    </row>
    <row r="97" spans="1:22" s="155" customFormat="1">
      <c r="A97" s="121" t="str">
        <f t="shared" si="8"/>
        <v>71010601000000</v>
      </c>
      <c r="B97" s="123" t="s">
        <v>439</v>
      </c>
      <c r="C97" s="116" t="s">
        <v>106</v>
      </c>
      <c r="D97" s="117" t="s">
        <v>157</v>
      </c>
      <c r="E97" s="118" t="s">
        <v>106</v>
      </c>
      <c r="F97" s="127" t="s">
        <v>441</v>
      </c>
      <c r="G97" s="128" t="s">
        <v>440</v>
      </c>
      <c r="H97" s="44"/>
      <c r="I97" s="146"/>
      <c r="J97" s="147"/>
      <c r="K97" s="147"/>
      <c r="L97" s="26" t="s">
        <v>768</v>
      </c>
      <c r="M97" s="27"/>
      <c r="N97" s="196">
        <f>O97+P97</f>
        <v>0</v>
      </c>
      <c r="O97" s="196">
        <f>SUM(O98)</f>
        <v>0</v>
      </c>
      <c r="P97" s="196">
        <f>SUM(P98)</f>
        <v>0</v>
      </c>
      <c r="Q97" s="160"/>
      <c r="R97" s="160"/>
      <c r="S97" s="342"/>
      <c r="T97" s="160"/>
      <c r="U97" s="160"/>
      <c r="V97" s="160"/>
    </row>
    <row r="98" spans="1:22">
      <c r="A98" s="121" t="str">
        <f t="shared" si="8"/>
        <v>71010601000001</v>
      </c>
      <c r="B98" s="123" t="s">
        <v>439</v>
      </c>
      <c r="C98" s="116" t="s">
        <v>106</v>
      </c>
      <c r="D98" s="117" t="s">
        <v>157</v>
      </c>
      <c r="E98" s="118" t="s">
        <v>106</v>
      </c>
      <c r="F98" s="127" t="s">
        <v>441</v>
      </c>
      <c r="G98" s="128" t="s">
        <v>96</v>
      </c>
      <c r="H98" s="24"/>
      <c r="I98" s="24"/>
      <c r="J98" s="25"/>
      <c r="K98" s="25"/>
      <c r="L98" s="31" t="s">
        <v>139</v>
      </c>
      <c r="M98" s="47">
        <v>5134</v>
      </c>
      <c r="N98" s="182">
        <f t="shared" si="9"/>
        <v>0</v>
      </c>
      <c r="O98" s="182"/>
      <c r="P98" s="182"/>
      <c r="Q98" s="160"/>
      <c r="R98" s="160"/>
      <c r="S98" s="342"/>
      <c r="T98" s="160"/>
      <c r="U98" s="160"/>
      <c r="V98" s="160"/>
    </row>
    <row r="99" spans="1:22" s="114" customFormat="1" ht="27">
      <c r="A99" s="121" t="str">
        <f t="shared" si="8"/>
        <v>71010601010000</v>
      </c>
      <c r="B99" s="123" t="s">
        <v>439</v>
      </c>
      <c r="C99" s="116" t="s">
        <v>106</v>
      </c>
      <c r="D99" s="117" t="s">
        <v>157</v>
      </c>
      <c r="E99" s="118" t="s">
        <v>106</v>
      </c>
      <c r="F99" s="127" t="s">
        <v>106</v>
      </c>
      <c r="G99" s="128" t="s">
        <v>440</v>
      </c>
      <c r="H99" s="164">
        <v>2160</v>
      </c>
      <c r="I99" s="165" t="s">
        <v>106</v>
      </c>
      <c r="J99" s="166">
        <v>6</v>
      </c>
      <c r="K99" s="166">
        <v>0</v>
      </c>
      <c r="L99" s="167" t="s">
        <v>158</v>
      </c>
      <c r="M99" s="175"/>
      <c r="N99" s="187">
        <f>+N101</f>
        <v>0</v>
      </c>
      <c r="O99" s="187">
        <f>+O101</f>
        <v>0</v>
      </c>
      <c r="P99" s="187">
        <f>+P101</f>
        <v>0</v>
      </c>
      <c r="Q99" s="160"/>
      <c r="R99" s="160"/>
      <c r="S99" s="342"/>
      <c r="T99" s="160"/>
      <c r="U99" s="160"/>
      <c r="V99" s="160"/>
    </row>
    <row r="100" spans="1:22">
      <c r="A100" s="121" t="str">
        <f t="shared" si="8"/>
        <v>71010601014729</v>
      </c>
      <c r="B100" s="123" t="s">
        <v>439</v>
      </c>
      <c r="C100" s="116" t="s">
        <v>106</v>
      </c>
      <c r="D100" s="117" t="s">
        <v>157</v>
      </c>
      <c r="E100" s="118" t="s">
        <v>106</v>
      </c>
      <c r="F100" s="119" t="s">
        <v>106</v>
      </c>
      <c r="G100" s="120">
        <v>4729</v>
      </c>
      <c r="H100" s="24"/>
      <c r="I100" s="17"/>
      <c r="J100" s="18"/>
      <c r="K100" s="18"/>
      <c r="L100" s="29" t="s">
        <v>110</v>
      </c>
      <c r="M100" s="30"/>
      <c r="N100" s="189"/>
      <c r="O100" s="189"/>
      <c r="P100" s="189"/>
      <c r="Q100" s="160"/>
      <c r="R100" s="160"/>
      <c r="S100" s="342"/>
      <c r="T100" s="160"/>
      <c r="U100" s="160"/>
      <c r="V100" s="160"/>
    </row>
    <row r="101" spans="1:22" ht="25.5">
      <c r="A101" s="121" t="str">
        <f t="shared" si="8"/>
        <v>71010601014823</v>
      </c>
      <c r="B101" s="123" t="s">
        <v>439</v>
      </c>
      <c r="C101" s="116" t="s">
        <v>106</v>
      </c>
      <c r="D101" s="117" t="s">
        <v>157</v>
      </c>
      <c r="E101" s="118" t="s">
        <v>106</v>
      </c>
      <c r="F101" s="119" t="s">
        <v>106</v>
      </c>
      <c r="G101" s="120">
        <v>4823</v>
      </c>
      <c r="H101" s="150">
        <v>2161</v>
      </c>
      <c r="I101" s="151" t="s">
        <v>106</v>
      </c>
      <c r="J101" s="152">
        <v>6</v>
      </c>
      <c r="K101" s="152">
        <v>1</v>
      </c>
      <c r="L101" s="153" t="s">
        <v>159</v>
      </c>
      <c r="M101" s="154"/>
      <c r="N101" s="191">
        <f>+N103+N106</f>
        <v>0</v>
      </c>
      <c r="O101" s="191">
        <f>+O103+O106</f>
        <v>0</v>
      </c>
      <c r="P101" s="191">
        <f>+P103+P106</f>
        <v>0</v>
      </c>
      <c r="Q101" s="160"/>
      <c r="R101" s="160"/>
      <c r="S101" s="342"/>
      <c r="T101" s="160"/>
      <c r="U101" s="160"/>
      <c r="V101" s="160"/>
    </row>
    <row r="102" spans="1:22" s="114" customFormat="1">
      <c r="A102" s="121" t="str">
        <f t="shared" si="8"/>
        <v>71010601020000</v>
      </c>
      <c r="B102" s="123" t="s">
        <v>439</v>
      </c>
      <c r="C102" s="116" t="s">
        <v>106</v>
      </c>
      <c r="D102" s="117" t="s">
        <v>157</v>
      </c>
      <c r="E102" s="118" t="s">
        <v>106</v>
      </c>
      <c r="F102" s="127" t="s">
        <v>140</v>
      </c>
      <c r="G102" s="128" t="s">
        <v>440</v>
      </c>
      <c r="H102" s="24"/>
      <c r="I102" s="24"/>
      <c r="J102" s="25"/>
      <c r="K102" s="25"/>
      <c r="L102" s="29" t="s">
        <v>108</v>
      </c>
      <c r="M102" s="30"/>
      <c r="N102" s="189"/>
      <c r="O102" s="189"/>
      <c r="P102" s="189"/>
      <c r="Q102" s="160"/>
      <c r="R102" s="160"/>
      <c r="S102" s="342"/>
      <c r="T102" s="160"/>
      <c r="U102" s="160"/>
      <c r="V102" s="160"/>
    </row>
    <row r="103" spans="1:22" ht="40.5">
      <c r="A103" s="121" t="str">
        <f t="shared" si="8"/>
        <v>71010601024241</v>
      </c>
      <c r="B103" s="123" t="s">
        <v>439</v>
      </c>
      <c r="C103" s="116" t="s">
        <v>106</v>
      </c>
      <c r="D103" s="117" t="s">
        <v>157</v>
      </c>
      <c r="E103" s="118" t="s">
        <v>106</v>
      </c>
      <c r="F103" s="119" t="s">
        <v>140</v>
      </c>
      <c r="G103" s="120">
        <v>4241</v>
      </c>
      <c r="H103" s="44"/>
      <c r="I103" s="146"/>
      <c r="J103" s="147"/>
      <c r="K103" s="147"/>
      <c r="L103" s="26" t="s">
        <v>160</v>
      </c>
      <c r="M103" s="27"/>
      <c r="N103" s="196">
        <f>O103+P103</f>
        <v>0</v>
      </c>
      <c r="O103" s="196">
        <f>SUM(O104:O105)</f>
        <v>0</v>
      </c>
      <c r="P103" s="196">
        <f>SUM(P104:P105)</f>
        <v>0</v>
      </c>
      <c r="Q103" s="160"/>
      <c r="R103" s="160"/>
      <c r="S103" s="342"/>
      <c r="T103" s="160"/>
      <c r="U103" s="160"/>
      <c r="V103" s="160"/>
    </row>
    <row r="104" spans="1:22">
      <c r="A104" s="121" t="str">
        <f t="shared" si="8"/>
        <v>71010601024823</v>
      </c>
      <c r="B104" s="123" t="s">
        <v>439</v>
      </c>
      <c r="C104" s="116" t="s">
        <v>106</v>
      </c>
      <c r="D104" s="117" t="s">
        <v>157</v>
      </c>
      <c r="E104" s="118" t="s">
        <v>106</v>
      </c>
      <c r="F104" s="119" t="s">
        <v>140</v>
      </c>
      <c r="G104" s="120">
        <v>4823</v>
      </c>
      <c r="H104" s="24"/>
      <c r="I104" s="24"/>
      <c r="J104" s="25"/>
      <c r="K104" s="25"/>
      <c r="L104" s="28" t="s">
        <v>161</v>
      </c>
      <c r="M104" s="11">
        <v>4729</v>
      </c>
      <c r="N104" s="182">
        <f t="shared" ref="N104:N108" si="11">O104+P104</f>
        <v>0</v>
      </c>
      <c r="O104" s="182"/>
      <c r="P104" s="182"/>
      <c r="Q104" s="160"/>
      <c r="R104" s="160"/>
      <c r="S104" s="342"/>
      <c r="T104" s="160"/>
      <c r="U104" s="160"/>
      <c r="V104" s="160"/>
    </row>
    <row r="105" spans="1:22" s="181" customFormat="1">
      <c r="A105" s="121" t="str">
        <f t="shared" si="8"/>
        <v>71020000000000</v>
      </c>
      <c r="B105" s="123" t="s">
        <v>439</v>
      </c>
      <c r="C105" s="116" t="s">
        <v>140</v>
      </c>
      <c r="D105" s="117" t="s">
        <v>441</v>
      </c>
      <c r="E105" s="118" t="s">
        <v>441</v>
      </c>
      <c r="F105" s="127" t="s">
        <v>441</v>
      </c>
      <c r="G105" s="128" t="s">
        <v>440</v>
      </c>
      <c r="H105" s="24"/>
      <c r="I105" s="24"/>
      <c r="J105" s="25"/>
      <c r="K105" s="25"/>
      <c r="L105" s="28" t="s">
        <v>133</v>
      </c>
      <c r="M105" s="11">
        <v>4823</v>
      </c>
      <c r="N105" s="182">
        <f t="shared" si="11"/>
        <v>0</v>
      </c>
      <c r="O105" s="182"/>
      <c r="P105" s="182"/>
      <c r="Q105" s="160"/>
      <c r="R105" s="160"/>
      <c r="S105" s="342"/>
      <c r="T105" s="160"/>
      <c r="U105" s="160"/>
      <c r="V105" s="160"/>
    </row>
    <row r="106" spans="1:22" ht="40.5">
      <c r="A106" s="121" t="str">
        <f t="shared" si="8"/>
        <v>71020000000001</v>
      </c>
      <c r="B106" s="123" t="s">
        <v>439</v>
      </c>
      <c r="C106" s="116" t="s">
        <v>140</v>
      </c>
      <c r="D106" s="117" t="s">
        <v>441</v>
      </c>
      <c r="E106" s="118" t="s">
        <v>441</v>
      </c>
      <c r="F106" s="119" t="s">
        <v>441</v>
      </c>
      <c r="G106" s="128" t="s">
        <v>96</v>
      </c>
      <c r="H106" s="44"/>
      <c r="I106" s="146"/>
      <c r="J106" s="147"/>
      <c r="K106" s="147"/>
      <c r="L106" s="26" t="s">
        <v>162</v>
      </c>
      <c r="M106" s="27"/>
      <c r="N106" s="196">
        <f>O106+P106</f>
        <v>0</v>
      </c>
      <c r="O106" s="196">
        <f>SUM(O107:O108)</f>
        <v>0</v>
      </c>
      <c r="P106" s="196">
        <f>SUM(P107:P108)</f>
        <v>0</v>
      </c>
      <c r="Q106" s="160"/>
      <c r="R106" s="160"/>
      <c r="S106" s="342"/>
      <c r="T106" s="160"/>
      <c r="U106" s="160"/>
      <c r="V106" s="160"/>
    </row>
    <row r="107" spans="1:22" s="169" customFormat="1">
      <c r="A107" s="121" t="str">
        <f t="shared" si="8"/>
        <v>71020200000000</v>
      </c>
      <c r="B107" s="123" t="s">
        <v>439</v>
      </c>
      <c r="C107" s="116" t="s">
        <v>140</v>
      </c>
      <c r="D107" s="117" t="s">
        <v>140</v>
      </c>
      <c r="E107" s="118" t="s">
        <v>441</v>
      </c>
      <c r="F107" s="119" t="s">
        <v>441</v>
      </c>
      <c r="G107" s="128" t="s">
        <v>440</v>
      </c>
      <c r="H107" s="24"/>
      <c r="I107" s="24"/>
      <c r="J107" s="25"/>
      <c r="K107" s="25"/>
      <c r="L107" s="28" t="s">
        <v>126</v>
      </c>
      <c r="M107" s="11">
        <v>4241</v>
      </c>
      <c r="N107" s="182">
        <f t="shared" si="11"/>
        <v>0</v>
      </c>
      <c r="O107" s="182"/>
      <c r="P107" s="182"/>
      <c r="Q107" s="160"/>
      <c r="R107" s="160"/>
      <c r="S107" s="342"/>
      <c r="T107" s="160"/>
      <c r="U107" s="160"/>
      <c r="V107" s="160"/>
    </row>
    <row r="108" spans="1:22">
      <c r="A108" s="121" t="str">
        <f t="shared" si="8"/>
        <v>71020200000001</v>
      </c>
      <c r="B108" s="123" t="s">
        <v>439</v>
      </c>
      <c r="C108" s="116" t="s">
        <v>140</v>
      </c>
      <c r="D108" s="117" t="s">
        <v>140</v>
      </c>
      <c r="E108" s="118" t="s">
        <v>441</v>
      </c>
      <c r="F108" s="119" t="s">
        <v>441</v>
      </c>
      <c r="G108" s="128" t="s">
        <v>96</v>
      </c>
      <c r="H108" s="24"/>
      <c r="I108" s="24"/>
      <c r="J108" s="25"/>
      <c r="K108" s="25"/>
      <c r="L108" s="28" t="s">
        <v>133</v>
      </c>
      <c r="M108" s="11">
        <v>4823</v>
      </c>
      <c r="N108" s="182">
        <f t="shared" si="11"/>
        <v>0</v>
      </c>
      <c r="O108" s="182"/>
      <c r="P108" s="182"/>
      <c r="Q108" s="160"/>
      <c r="R108" s="160"/>
      <c r="S108" s="342"/>
      <c r="T108" s="160"/>
      <c r="U108" s="160"/>
      <c r="V108" s="160"/>
    </row>
    <row r="109" spans="1:22" s="155" customFormat="1">
      <c r="A109" s="121" t="str">
        <f t="shared" si="8"/>
        <v>71020201000000</v>
      </c>
      <c r="B109" s="123" t="s">
        <v>439</v>
      </c>
      <c r="C109" s="116" t="s">
        <v>140</v>
      </c>
      <c r="D109" s="117" t="s">
        <v>140</v>
      </c>
      <c r="E109" s="118" t="s">
        <v>106</v>
      </c>
      <c r="F109" s="119" t="s">
        <v>441</v>
      </c>
      <c r="G109" s="128" t="s">
        <v>440</v>
      </c>
      <c r="H109" s="179">
        <v>2200</v>
      </c>
      <c r="I109" s="211" t="s">
        <v>140</v>
      </c>
      <c r="J109" s="212">
        <v>0</v>
      </c>
      <c r="K109" s="212">
        <v>0</v>
      </c>
      <c r="L109" s="161" t="s">
        <v>163</v>
      </c>
      <c r="M109" s="173"/>
      <c r="N109" s="162">
        <f>+N111+N128</f>
        <v>0</v>
      </c>
      <c r="O109" s="162">
        <f>+O111+O128</f>
        <v>0</v>
      </c>
      <c r="P109" s="162">
        <f>+P111+P128</f>
        <v>0</v>
      </c>
      <c r="Q109" s="160"/>
      <c r="R109" s="160"/>
      <c r="S109" s="342"/>
      <c r="T109" s="160"/>
      <c r="U109" s="160"/>
      <c r="V109" s="160"/>
    </row>
    <row r="110" spans="1:22">
      <c r="A110" s="121" t="str">
        <f t="shared" si="8"/>
        <v>71020201000001</v>
      </c>
      <c r="B110" s="123" t="s">
        <v>439</v>
      </c>
      <c r="C110" s="116" t="s">
        <v>140</v>
      </c>
      <c r="D110" s="117" t="s">
        <v>140</v>
      </c>
      <c r="E110" s="118" t="s">
        <v>106</v>
      </c>
      <c r="F110" s="119" t="s">
        <v>441</v>
      </c>
      <c r="G110" s="128" t="s">
        <v>96</v>
      </c>
      <c r="H110" s="24"/>
      <c r="I110" s="17"/>
      <c r="J110" s="18"/>
      <c r="K110" s="18"/>
      <c r="L110" s="29" t="s">
        <v>108</v>
      </c>
      <c r="M110" s="30"/>
      <c r="N110" s="189"/>
      <c r="O110" s="189"/>
      <c r="P110" s="189"/>
      <c r="Q110" s="160"/>
      <c r="R110" s="160"/>
      <c r="S110" s="342"/>
      <c r="T110" s="160"/>
      <c r="U110" s="160"/>
      <c r="V110" s="160"/>
    </row>
    <row r="111" spans="1:22" s="114" customFormat="1">
      <c r="A111" s="121" t="str">
        <f t="shared" si="8"/>
        <v>71020201010000</v>
      </c>
      <c r="B111" s="123" t="s">
        <v>439</v>
      </c>
      <c r="C111" s="116" t="s">
        <v>140</v>
      </c>
      <c r="D111" s="117" t="s">
        <v>140</v>
      </c>
      <c r="E111" s="118" t="s">
        <v>106</v>
      </c>
      <c r="F111" s="119" t="s">
        <v>106</v>
      </c>
      <c r="G111" s="128" t="s">
        <v>440</v>
      </c>
      <c r="H111" s="164">
        <v>2220</v>
      </c>
      <c r="I111" s="165" t="s">
        <v>140</v>
      </c>
      <c r="J111" s="166">
        <v>2</v>
      </c>
      <c r="K111" s="166">
        <v>0</v>
      </c>
      <c r="L111" s="167" t="s">
        <v>164</v>
      </c>
      <c r="M111" s="175"/>
      <c r="N111" s="187">
        <f>+N113</f>
        <v>0</v>
      </c>
      <c r="O111" s="187">
        <f>+O113</f>
        <v>0</v>
      </c>
      <c r="P111" s="187">
        <f>+P113</f>
        <v>0</v>
      </c>
      <c r="Q111" s="160"/>
      <c r="R111" s="160"/>
      <c r="S111" s="342"/>
      <c r="T111" s="160"/>
      <c r="U111" s="160"/>
      <c r="V111" s="160"/>
    </row>
    <row r="112" spans="1:22">
      <c r="A112" s="121" t="str">
        <f t="shared" si="8"/>
        <v>71020201014239</v>
      </c>
      <c r="B112" s="123" t="s">
        <v>439</v>
      </c>
      <c r="C112" s="116" t="s">
        <v>140</v>
      </c>
      <c r="D112" s="117" t="s">
        <v>140</v>
      </c>
      <c r="E112" s="118" t="s">
        <v>106</v>
      </c>
      <c r="F112" s="119" t="s">
        <v>106</v>
      </c>
      <c r="G112" s="120">
        <v>4239</v>
      </c>
      <c r="H112" s="24"/>
      <c r="I112" s="17"/>
      <c r="J112" s="18"/>
      <c r="K112" s="18"/>
      <c r="L112" s="29" t="s">
        <v>110</v>
      </c>
      <c r="M112" s="30"/>
      <c r="N112" s="189"/>
      <c r="O112" s="189"/>
      <c r="P112" s="189"/>
      <c r="Q112" s="160"/>
      <c r="R112" s="160"/>
      <c r="S112" s="342"/>
      <c r="T112" s="160"/>
      <c r="U112" s="160"/>
      <c r="V112" s="160"/>
    </row>
    <row r="113" spans="1:22">
      <c r="A113" s="121" t="str">
        <f t="shared" si="8"/>
        <v>71020201014261</v>
      </c>
      <c r="B113" s="123" t="s">
        <v>439</v>
      </c>
      <c r="C113" s="116" t="s">
        <v>140</v>
      </c>
      <c r="D113" s="117" t="s">
        <v>140</v>
      </c>
      <c r="E113" s="118" t="s">
        <v>106</v>
      </c>
      <c r="F113" s="119" t="s">
        <v>106</v>
      </c>
      <c r="G113" s="120">
        <v>4261</v>
      </c>
      <c r="H113" s="150">
        <v>2221</v>
      </c>
      <c r="I113" s="151" t="s">
        <v>140</v>
      </c>
      <c r="J113" s="152">
        <v>2</v>
      </c>
      <c r="K113" s="152">
        <v>1</v>
      </c>
      <c r="L113" s="153" t="s">
        <v>165</v>
      </c>
      <c r="M113" s="154"/>
      <c r="N113" s="191">
        <f>+N115</f>
        <v>0</v>
      </c>
      <c r="O113" s="191">
        <f>+O115</f>
        <v>0</v>
      </c>
      <c r="P113" s="191">
        <f>+P115</f>
        <v>0</v>
      </c>
      <c r="Q113" s="160"/>
      <c r="R113" s="160"/>
      <c r="S113" s="342"/>
      <c r="T113" s="160"/>
      <c r="U113" s="160"/>
      <c r="V113" s="160"/>
    </row>
    <row r="114" spans="1:22">
      <c r="A114" s="121" t="str">
        <f t="shared" si="8"/>
        <v>71020201014264</v>
      </c>
      <c r="B114" s="115" t="s">
        <v>439</v>
      </c>
      <c r="C114" s="116" t="s">
        <v>140</v>
      </c>
      <c r="D114" s="117" t="s">
        <v>140</v>
      </c>
      <c r="E114" s="118" t="s">
        <v>106</v>
      </c>
      <c r="F114" s="119" t="s">
        <v>106</v>
      </c>
      <c r="G114" s="120">
        <v>4264</v>
      </c>
      <c r="H114" s="24"/>
      <c r="I114" s="24"/>
      <c r="J114" s="25"/>
      <c r="K114" s="25"/>
      <c r="L114" s="29" t="s">
        <v>108</v>
      </c>
      <c r="M114" s="30"/>
      <c r="N114" s="189"/>
      <c r="O114" s="189"/>
      <c r="P114" s="189"/>
      <c r="Q114" s="160"/>
      <c r="R114" s="160"/>
      <c r="S114" s="342"/>
      <c r="T114" s="160"/>
      <c r="U114" s="160"/>
      <c r="V114" s="160"/>
    </row>
    <row r="115" spans="1:22">
      <c r="A115" s="121" t="str">
        <f t="shared" si="8"/>
        <v>71020201014639</v>
      </c>
      <c r="B115" s="123" t="s">
        <v>439</v>
      </c>
      <c r="C115" s="116" t="s">
        <v>140</v>
      </c>
      <c r="D115" s="117" t="s">
        <v>140</v>
      </c>
      <c r="E115" s="118" t="s">
        <v>106</v>
      </c>
      <c r="F115" s="119" t="s">
        <v>106</v>
      </c>
      <c r="G115" s="120">
        <v>4639</v>
      </c>
      <c r="H115" s="44"/>
      <c r="I115" s="146"/>
      <c r="J115" s="147"/>
      <c r="K115" s="147"/>
      <c r="L115" s="26" t="s">
        <v>166</v>
      </c>
      <c r="M115" s="27"/>
      <c r="N115" s="196">
        <f>O115+P115</f>
        <v>0</v>
      </c>
      <c r="O115" s="196">
        <f>SUM(O116:O127)</f>
        <v>0</v>
      </c>
      <c r="P115" s="196">
        <f>SUM(P116:P127)</f>
        <v>0</v>
      </c>
      <c r="Q115" s="160"/>
      <c r="R115" s="160"/>
      <c r="S115" s="342"/>
      <c r="T115" s="160"/>
      <c r="U115" s="160"/>
      <c r="V115" s="160"/>
    </row>
    <row r="116" spans="1:22" s="169" customFormat="1">
      <c r="A116" s="121" t="str">
        <f t="shared" si="8"/>
        <v>71020500000000</v>
      </c>
      <c r="B116" s="123" t="s">
        <v>439</v>
      </c>
      <c r="C116" s="116" t="s">
        <v>140</v>
      </c>
      <c r="D116" s="117" t="s">
        <v>149</v>
      </c>
      <c r="E116" s="118" t="s">
        <v>441</v>
      </c>
      <c r="F116" s="119" t="s">
        <v>441</v>
      </c>
      <c r="G116" s="128" t="s">
        <v>440</v>
      </c>
      <c r="H116" s="16"/>
      <c r="I116" s="24"/>
      <c r="J116" s="25"/>
      <c r="K116" s="25"/>
      <c r="L116" s="29" t="s">
        <v>116</v>
      </c>
      <c r="M116" s="12">
        <v>4214</v>
      </c>
      <c r="N116" s="182">
        <f t="shared" ref="N116:N127" si="12">O116+P116</f>
        <v>0</v>
      </c>
      <c r="O116" s="182"/>
      <c r="P116" s="182"/>
      <c r="Q116" s="160"/>
      <c r="R116" s="160"/>
      <c r="S116" s="342"/>
      <c r="T116" s="160"/>
      <c r="U116" s="160"/>
      <c r="V116" s="160"/>
    </row>
    <row r="117" spans="1:22" s="169" customFormat="1">
      <c r="A117" s="121"/>
      <c r="B117" s="123"/>
      <c r="C117" s="116"/>
      <c r="D117" s="117"/>
      <c r="E117" s="118"/>
      <c r="F117" s="119"/>
      <c r="G117" s="128"/>
      <c r="H117" s="16"/>
      <c r="I117" s="24"/>
      <c r="J117" s="25"/>
      <c r="K117" s="25"/>
      <c r="L117" s="337" t="s">
        <v>798</v>
      </c>
      <c r="M117" s="12">
        <v>4234</v>
      </c>
      <c r="N117" s="182">
        <f t="shared" si="12"/>
        <v>0</v>
      </c>
      <c r="O117" s="182"/>
      <c r="P117" s="182"/>
      <c r="Q117" s="160"/>
      <c r="R117" s="160"/>
      <c r="S117" s="342"/>
      <c r="T117" s="160"/>
      <c r="U117" s="160"/>
      <c r="V117" s="160"/>
    </row>
    <row r="118" spans="1:22">
      <c r="A118" s="121" t="str">
        <f t="shared" si="8"/>
        <v>71020500000001</v>
      </c>
      <c r="B118" s="123" t="s">
        <v>439</v>
      </c>
      <c r="C118" s="116" t="s">
        <v>140</v>
      </c>
      <c r="D118" s="117" t="s">
        <v>149</v>
      </c>
      <c r="E118" s="118" t="s">
        <v>441</v>
      </c>
      <c r="F118" s="119" t="s">
        <v>441</v>
      </c>
      <c r="G118" s="128" t="s">
        <v>96</v>
      </c>
      <c r="H118" s="16"/>
      <c r="I118" s="24"/>
      <c r="J118" s="25"/>
      <c r="K118" s="25"/>
      <c r="L118" s="31" t="s">
        <v>125</v>
      </c>
      <c r="M118" s="32">
        <v>4239</v>
      </c>
      <c r="N118" s="182">
        <f t="shared" si="12"/>
        <v>0</v>
      </c>
      <c r="O118" s="182"/>
      <c r="P118" s="182"/>
      <c r="Q118" s="160"/>
      <c r="R118" s="160"/>
      <c r="S118" s="342"/>
      <c r="T118" s="160"/>
      <c r="U118" s="160"/>
      <c r="V118" s="160"/>
    </row>
    <row r="119" spans="1:22" s="155" customFormat="1">
      <c r="A119" s="121" t="str">
        <f t="shared" si="8"/>
        <v>71020501000000</v>
      </c>
      <c r="B119" s="123" t="s">
        <v>439</v>
      </c>
      <c r="C119" s="116" t="s">
        <v>140</v>
      </c>
      <c r="D119" s="117" t="s">
        <v>149</v>
      </c>
      <c r="E119" s="118" t="s">
        <v>106</v>
      </c>
      <c r="F119" s="119" t="s">
        <v>441</v>
      </c>
      <c r="G119" s="128" t="s">
        <v>440</v>
      </c>
      <c r="H119" s="16"/>
      <c r="I119" s="24"/>
      <c r="J119" s="25"/>
      <c r="K119" s="25"/>
      <c r="L119" s="28" t="s">
        <v>126</v>
      </c>
      <c r="M119" s="11">
        <v>4241</v>
      </c>
      <c r="N119" s="182">
        <f t="shared" si="12"/>
        <v>0</v>
      </c>
      <c r="O119" s="182"/>
      <c r="P119" s="182"/>
      <c r="Q119" s="160"/>
      <c r="R119" s="160"/>
      <c r="S119" s="342"/>
      <c r="T119" s="160"/>
      <c r="U119" s="160"/>
      <c r="V119" s="160"/>
    </row>
    <row r="120" spans="1:22" ht="25.5" customHeight="1">
      <c r="A120" s="121" t="str">
        <f t="shared" si="8"/>
        <v>71020501000001</v>
      </c>
      <c r="B120" s="123" t="s">
        <v>439</v>
      </c>
      <c r="C120" s="116" t="s">
        <v>140</v>
      </c>
      <c r="D120" s="117" t="s">
        <v>149</v>
      </c>
      <c r="E120" s="118" t="s">
        <v>106</v>
      </c>
      <c r="F120" s="119" t="s">
        <v>441</v>
      </c>
      <c r="G120" s="128" t="s">
        <v>96</v>
      </c>
      <c r="H120" s="16"/>
      <c r="I120" s="24"/>
      <c r="J120" s="25"/>
      <c r="K120" s="25"/>
      <c r="L120" s="28" t="s">
        <v>127</v>
      </c>
      <c r="M120" s="32">
        <v>4252</v>
      </c>
      <c r="N120" s="182">
        <f t="shared" si="12"/>
        <v>0</v>
      </c>
      <c r="O120" s="182"/>
      <c r="P120" s="182"/>
      <c r="Q120" s="160"/>
      <c r="R120" s="160"/>
      <c r="S120" s="342"/>
      <c r="T120" s="160"/>
      <c r="U120" s="160"/>
      <c r="V120" s="160"/>
    </row>
    <row r="121" spans="1:22" s="114" customFormat="1">
      <c r="A121" s="121" t="str">
        <f t="shared" si="8"/>
        <v>71020501010000</v>
      </c>
      <c r="B121" s="123" t="s">
        <v>439</v>
      </c>
      <c r="C121" s="116" t="s">
        <v>140</v>
      </c>
      <c r="D121" s="117" t="s">
        <v>149</v>
      </c>
      <c r="E121" s="118" t="s">
        <v>106</v>
      </c>
      <c r="F121" s="119" t="s">
        <v>106</v>
      </c>
      <c r="G121" s="128" t="s">
        <v>440</v>
      </c>
      <c r="H121" s="16"/>
      <c r="I121" s="24"/>
      <c r="J121" s="25"/>
      <c r="K121" s="25"/>
      <c r="L121" s="28" t="s">
        <v>128</v>
      </c>
      <c r="M121" s="32">
        <v>4261</v>
      </c>
      <c r="N121" s="182">
        <f t="shared" si="12"/>
        <v>0</v>
      </c>
      <c r="O121" s="182"/>
      <c r="P121" s="182"/>
      <c r="Q121" s="160"/>
      <c r="R121" s="160"/>
      <c r="S121" s="342"/>
      <c r="T121" s="160"/>
      <c r="U121" s="160"/>
      <c r="V121" s="160"/>
    </row>
    <row r="122" spans="1:22">
      <c r="A122" s="121" t="str">
        <f t="shared" si="8"/>
        <v>71020501014216</v>
      </c>
      <c r="B122" s="123" t="s">
        <v>439</v>
      </c>
      <c r="C122" s="116" t="s">
        <v>140</v>
      </c>
      <c r="D122" s="117" t="s">
        <v>149</v>
      </c>
      <c r="E122" s="118" t="s">
        <v>106</v>
      </c>
      <c r="F122" s="119" t="s">
        <v>106</v>
      </c>
      <c r="G122" s="120">
        <v>4216</v>
      </c>
      <c r="H122" s="176"/>
      <c r="I122" s="193"/>
      <c r="J122" s="200"/>
      <c r="K122" s="201"/>
      <c r="L122" s="202" t="s">
        <v>129</v>
      </c>
      <c r="M122" s="12">
        <v>4264</v>
      </c>
      <c r="N122" s="182">
        <f t="shared" si="12"/>
        <v>0</v>
      </c>
      <c r="O122" s="182"/>
      <c r="P122" s="182"/>
      <c r="Q122" s="160"/>
      <c r="R122" s="160"/>
      <c r="S122" s="342"/>
      <c r="T122" s="160"/>
      <c r="U122" s="160"/>
      <c r="V122" s="160"/>
    </row>
    <row r="123" spans="1:22">
      <c r="A123" s="121" t="str">
        <f t="shared" si="8"/>
        <v>71020501014239</v>
      </c>
      <c r="B123" s="123" t="s">
        <v>439</v>
      </c>
      <c r="C123" s="116" t="s">
        <v>140</v>
      </c>
      <c r="D123" s="117" t="s">
        <v>149</v>
      </c>
      <c r="E123" s="118" t="s">
        <v>106</v>
      </c>
      <c r="F123" s="119" t="s">
        <v>106</v>
      </c>
      <c r="G123" s="120">
        <v>4239</v>
      </c>
      <c r="H123" s="16"/>
      <c r="I123" s="24"/>
      <c r="J123" s="25"/>
      <c r="K123" s="25"/>
      <c r="L123" s="31" t="s">
        <v>364</v>
      </c>
      <c r="M123" s="47">
        <v>4269</v>
      </c>
      <c r="N123" s="182">
        <f t="shared" si="12"/>
        <v>0</v>
      </c>
      <c r="O123" s="182"/>
      <c r="P123" s="182"/>
      <c r="Q123" s="160"/>
      <c r="R123" s="160"/>
      <c r="S123" s="342"/>
      <c r="T123" s="160"/>
      <c r="U123" s="160"/>
      <c r="V123" s="160"/>
    </row>
    <row r="124" spans="1:22">
      <c r="A124" s="121" t="str">
        <f t="shared" si="8"/>
        <v>71020501014264</v>
      </c>
      <c r="B124" s="123" t="s">
        <v>439</v>
      </c>
      <c r="C124" s="116" t="s">
        <v>140</v>
      </c>
      <c r="D124" s="117" t="s">
        <v>149</v>
      </c>
      <c r="E124" s="118" t="s">
        <v>106</v>
      </c>
      <c r="F124" s="119" t="s">
        <v>106</v>
      </c>
      <c r="G124" s="120">
        <v>4264</v>
      </c>
      <c r="H124" s="16"/>
      <c r="I124" s="24"/>
      <c r="J124" s="25"/>
      <c r="K124" s="25"/>
      <c r="L124" s="29" t="s">
        <v>173</v>
      </c>
      <c r="M124" s="30">
        <v>5112</v>
      </c>
      <c r="N124" s="182">
        <f t="shared" si="12"/>
        <v>0</v>
      </c>
      <c r="O124" s="182"/>
      <c r="P124" s="182"/>
      <c r="Q124" s="160"/>
      <c r="R124" s="160"/>
      <c r="S124" s="342"/>
      <c r="T124" s="160"/>
      <c r="U124" s="160"/>
      <c r="V124" s="160"/>
    </row>
    <row r="125" spans="1:22">
      <c r="A125" s="121" t="str">
        <f t="shared" si="8"/>
        <v>71020501014639</v>
      </c>
      <c r="B125" s="123" t="s">
        <v>439</v>
      </c>
      <c r="C125" s="116" t="s">
        <v>140</v>
      </c>
      <c r="D125" s="117" t="s">
        <v>149</v>
      </c>
      <c r="E125" s="118" t="s">
        <v>106</v>
      </c>
      <c r="F125" s="119" t="s">
        <v>106</v>
      </c>
      <c r="G125" s="120">
        <v>4639</v>
      </c>
      <c r="H125" s="16"/>
      <c r="I125" s="24"/>
      <c r="J125" s="25"/>
      <c r="K125" s="25"/>
      <c r="L125" s="29" t="s">
        <v>174</v>
      </c>
      <c r="M125" s="12">
        <v>5113</v>
      </c>
      <c r="N125" s="182">
        <f t="shared" si="12"/>
        <v>0</v>
      </c>
      <c r="O125" s="182"/>
      <c r="P125" s="182"/>
      <c r="Q125" s="160"/>
      <c r="R125" s="160"/>
      <c r="S125" s="342"/>
      <c r="T125" s="160"/>
      <c r="U125" s="160"/>
      <c r="V125" s="160"/>
    </row>
    <row r="126" spans="1:22" s="114" customFormat="1">
      <c r="A126" s="214" t="str">
        <f t="shared" si="8"/>
        <v>71020501020000</v>
      </c>
      <c r="B126" s="123" t="s">
        <v>439</v>
      </c>
      <c r="C126" s="116" t="s">
        <v>140</v>
      </c>
      <c r="D126" s="117" t="s">
        <v>149</v>
      </c>
      <c r="E126" s="118" t="s">
        <v>106</v>
      </c>
      <c r="F126" s="215" t="s">
        <v>140</v>
      </c>
      <c r="G126" s="128" t="s">
        <v>440</v>
      </c>
      <c r="H126" s="16"/>
      <c r="I126" s="24"/>
      <c r="J126" s="25"/>
      <c r="K126" s="25"/>
      <c r="L126" s="28" t="s">
        <v>136</v>
      </c>
      <c r="M126" s="11">
        <v>5122</v>
      </c>
      <c r="N126" s="182">
        <f t="shared" si="12"/>
        <v>0</v>
      </c>
      <c r="O126" s="182"/>
      <c r="P126" s="182"/>
      <c r="Q126" s="160"/>
      <c r="R126" s="160"/>
      <c r="S126" s="342"/>
      <c r="T126" s="160"/>
      <c r="U126" s="160"/>
      <c r="V126" s="160"/>
    </row>
    <row r="127" spans="1:22">
      <c r="A127" s="214" t="str">
        <f t="shared" si="8"/>
        <v>71020501024512</v>
      </c>
      <c r="B127" s="123" t="s">
        <v>439</v>
      </c>
      <c r="C127" s="116" t="s">
        <v>140</v>
      </c>
      <c r="D127" s="117" t="s">
        <v>149</v>
      </c>
      <c r="E127" s="118" t="s">
        <v>106</v>
      </c>
      <c r="F127" s="215" t="s">
        <v>140</v>
      </c>
      <c r="G127" s="120" t="s">
        <v>229</v>
      </c>
      <c r="H127" s="16"/>
      <c r="I127" s="24"/>
      <c r="J127" s="25"/>
      <c r="K127" s="25"/>
      <c r="L127" s="28" t="s">
        <v>137</v>
      </c>
      <c r="M127" s="11">
        <v>5129</v>
      </c>
      <c r="N127" s="182">
        <f t="shared" si="12"/>
        <v>0</v>
      </c>
      <c r="O127" s="182"/>
      <c r="P127" s="182"/>
      <c r="Q127" s="160"/>
      <c r="R127" s="160"/>
      <c r="S127" s="342"/>
      <c r="T127" s="160"/>
      <c r="U127" s="160"/>
      <c r="V127" s="160"/>
    </row>
    <row r="128" spans="1:22" s="181" customFormat="1">
      <c r="A128" s="121" t="str">
        <f t="shared" si="8"/>
        <v>71040000000000</v>
      </c>
      <c r="B128" s="123" t="s">
        <v>439</v>
      </c>
      <c r="C128" s="116" t="s">
        <v>155</v>
      </c>
      <c r="D128" s="117" t="s">
        <v>441</v>
      </c>
      <c r="E128" s="118" t="s">
        <v>441</v>
      </c>
      <c r="F128" s="119" t="s">
        <v>441</v>
      </c>
      <c r="G128" s="128" t="s">
        <v>440</v>
      </c>
      <c r="H128" s="164">
        <v>2250</v>
      </c>
      <c r="I128" s="165" t="s">
        <v>140</v>
      </c>
      <c r="J128" s="166">
        <v>5</v>
      </c>
      <c r="K128" s="166">
        <v>0</v>
      </c>
      <c r="L128" s="167" t="s">
        <v>168</v>
      </c>
      <c r="M128" s="175"/>
      <c r="N128" s="187">
        <f>+N130</f>
        <v>0</v>
      </c>
      <c r="O128" s="187">
        <f>+O130</f>
        <v>0</v>
      </c>
      <c r="P128" s="187">
        <f>+P130</f>
        <v>0</v>
      </c>
      <c r="Q128" s="160"/>
      <c r="R128" s="160"/>
      <c r="S128" s="342"/>
      <c r="T128" s="160"/>
      <c r="U128" s="160"/>
      <c r="V128" s="160"/>
    </row>
    <row r="129" spans="1:22">
      <c r="A129" s="121" t="str">
        <f t="shared" si="8"/>
        <v>71040000000001</v>
      </c>
      <c r="B129" s="123" t="s">
        <v>439</v>
      </c>
      <c r="C129" s="116" t="s">
        <v>155</v>
      </c>
      <c r="D129" s="117" t="s">
        <v>441</v>
      </c>
      <c r="E129" s="118" t="s">
        <v>441</v>
      </c>
      <c r="F129" s="119" t="s">
        <v>441</v>
      </c>
      <c r="G129" s="128" t="s">
        <v>96</v>
      </c>
      <c r="H129" s="24"/>
      <c r="I129" s="17"/>
      <c r="J129" s="18"/>
      <c r="K129" s="18"/>
      <c r="L129" s="29" t="s">
        <v>110</v>
      </c>
      <c r="M129" s="30"/>
      <c r="N129" s="189"/>
      <c r="O129" s="189"/>
      <c r="P129" s="189"/>
      <c r="Q129" s="160"/>
      <c r="R129" s="160"/>
      <c r="S129" s="342"/>
      <c r="T129" s="160"/>
      <c r="U129" s="160"/>
      <c r="V129" s="160"/>
    </row>
    <row r="130" spans="1:22" s="169" customFormat="1">
      <c r="A130" s="121" t="str">
        <f t="shared" si="8"/>
        <v>71040200000000</v>
      </c>
      <c r="B130" s="123" t="s">
        <v>439</v>
      </c>
      <c r="C130" s="116" t="s">
        <v>155</v>
      </c>
      <c r="D130" s="117" t="s">
        <v>140</v>
      </c>
      <c r="E130" s="118" t="s">
        <v>441</v>
      </c>
      <c r="F130" s="119" t="s">
        <v>441</v>
      </c>
      <c r="G130" s="128" t="s">
        <v>440</v>
      </c>
      <c r="H130" s="150">
        <v>2251</v>
      </c>
      <c r="I130" s="151" t="s">
        <v>140</v>
      </c>
      <c r="J130" s="152">
        <v>5</v>
      </c>
      <c r="K130" s="152">
        <v>1</v>
      </c>
      <c r="L130" s="153" t="s">
        <v>168</v>
      </c>
      <c r="M130" s="154"/>
      <c r="N130" s="191">
        <f t="shared" ref="N130:P130" si="13">+N132+N138</f>
        <v>0</v>
      </c>
      <c r="O130" s="191">
        <f t="shared" si="13"/>
        <v>0</v>
      </c>
      <c r="P130" s="191">
        <f t="shared" si="13"/>
        <v>0</v>
      </c>
      <c r="Q130" s="160"/>
      <c r="R130" s="160"/>
      <c r="S130" s="342"/>
      <c r="T130" s="160"/>
      <c r="U130" s="160"/>
      <c r="V130" s="160"/>
    </row>
    <row r="131" spans="1:22">
      <c r="A131" s="121" t="str">
        <f t="shared" si="8"/>
        <v>71040200000001</v>
      </c>
      <c r="B131" s="123" t="s">
        <v>439</v>
      </c>
      <c r="C131" s="116" t="s">
        <v>155</v>
      </c>
      <c r="D131" s="117" t="s">
        <v>140</v>
      </c>
      <c r="E131" s="118" t="s">
        <v>441</v>
      </c>
      <c r="F131" s="119" t="s">
        <v>441</v>
      </c>
      <c r="G131" s="128" t="s">
        <v>96</v>
      </c>
      <c r="H131" s="24"/>
      <c r="I131" s="24"/>
      <c r="J131" s="25"/>
      <c r="K131" s="25"/>
      <c r="L131" s="29" t="s">
        <v>108</v>
      </c>
      <c r="M131" s="30"/>
      <c r="N131" s="189"/>
      <c r="O131" s="189"/>
      <c r="P131" s="189"/>
      <c r="Q131" s="160"/>
      <c r="R131" s="160"/>
      <c r="S131" s="342"/>
      <c r="T131" s="160"/>
      <c r="U131" s="160"/>
      <c r="V131" s="160"/>
    </row>
    <row r="132" spans="1:22" s="155" customFormat="1" ht="28.9" customHeight="1">
      <c r="A132" s="121" t="str">
        <f t="shared" si="8"/>
        <v>71040204000000</v>
      </c>
      <c r="B132" s="123" t="s">
        <v>439</v>
      </c>
      <c r="C132" s="116" t="s">
        <v>155</v>
      </c>
      <c r="D132" s="117" t="s">
        <v>140</v>
      </c>
      <c r="E132" s="118" t="s">
        <v>155</v>
      </c>
      <c r="F132" s="119" t="s">
        <v>441</v>
      </c>
      <c r="G132" s="128" t="s">
        <v>440</v>
      </c>
      <c r="H132" s="44"/>
      <c r="I132" s="146"/>
      <c r="J132" s="147"/>
      <c r="K132" s="147"/>
      <c r="L132" s="26" t="s">
        <v>576</v>
      </c>
      <c r="M132" s="27"/>
      <c r="N132" s="196">
        <f>O132+P132</f>
        <v>0</v>
      </c>
      <c r="O132" s="196">
        <f>SUM(O133:O137)</f>
        <v>0</v>
      </c>
      <c r="P132" s="196">
        <f>SUM(P133:P137)</f>
        <v>0</v>
      </c>
      <c r="Q132" s="160"/>
      <c r="R132" s="160"/>
      <c r="S132" s="342"/>
      <c r="T132" s="160"/>
      <c r="U132" s="160"/>
      <c r="V132" s="160"/>
    </row>
    <row r="133" spans="1:22">
      <c r="A133" s="121" t="str">
        <f t="shared" si="8"/>
        <v>71040204000001</v>
      </c>
      <c r="B133" s="123" t="s">
        <v>439</v>
      </c>
      <c r="C133" s="116" t="s">
        <v>155</v>
      </c>
      <c r="D133" s="117" t="s">
        <v>140</v>
      </c>
      <c r="E133" s="118" t="s">
        <v>155</v>
      </c>
      <c r="F133" s="119" t="s">
        <v>441</v>
      </c>
      <c r="G133" s="128" t="s">
        <v>96</v>
      </c>
      <c r="H133" s="16"/>
      <c r="I133" s="24"/>
      <c r="J133" s="25"/>
      <c r="K133" s="25"/>
      <c r="L133" s="31" t="s">
        <v>118</v>
      </c>
      <c r="M133" s="32">
        <v>4216</v>
      </c>
      <c r="N133" s="182">
        <f t="shared" ref="N133:N140" si="14">O133+P133</f>
        <v>0</v>
      </c>
      <c r="O133" s="182"/>
      <c r="P133" s="182"/>
      <c r="Q133" s="160"/>
      <c r="R133" s="160"/>
      <c r="S133" s="342"/>
      <c r="T133" s="160"/>
      <c r="U133" s="160"/>
      <c r="V133" s="160"/>
    </row>
    <row r="134" spans="1:22" s="114" customFormat="1">
      <c r="A134" s="121" t="str">
        <f t="shared" si="8"/>
        <v>71040204010000</v>
      </c>
      <c r="B134" s="123" t="s">
        <v>439</v>
      </c>
      <c r="C134" s="116" t="s">
        <v>155</v>
      </c>
      <c r="D134" s="117" t="s">
        <v>140</v>
      </c>
      <c r="E134" s="118" t="s">
        <v>155</v>
      </c>
      <c r="F134" s="119" t="s">
        <v>106</v>
      </c>
      <c r="G134" s="128" t="s">
        <v>440</v>
      </c>
      <c r="H134" s="16"/>
      <c r="I134" s="24"/>
      <c r="J134" s="25"/>
      <c r="K134" s="25"/>
      <c r="L134" s="31" t="s">
        <v>125</v>
      </c>
      <c r="M134" s="32">
        <v>4239</v>
      </c>
      <c r="N134" s="182">
        <f t="shared" si="14"/>
        <v>0</v>
      </c>
      <c r="O134" s="182"/>
      <c r="P134" s="182"/>
      <c r="Q134" s="160"/>
      <c r="R134" s="160"/>
      <c r="S134" s="342"/>
      <c r="T134" s="160"/>
      <c r="U134" s="160"/>
      <c r="V134" s="160"/>
    </row>
    <row r="135" spans="1:22" ht="25.5">
      <c r="A135" s="121" t="str">
        <f t="shared" si="8"/>
        <v>71040204015112</v>
      </c>
      <c r="B135" s="123" t="s">
        <v>439</v>
      </c>
      <c r="C135" s="116" t="s">
        <v>155</v>
      </c>
      <c r="D135" s="117" t="s">
        <v>140</v>
      </c>
      <c r="E135" s="118" t="s">
        <v>155</v>
      </c>
      <c r="F135" s="119" t="s">
        <v>106</v>
      </c>
      <c r="G135" s="120">
        <v>5112</v>
      </c>
      <c r="H135" s="16"/>
      <c r="I135" s="24"/>
      <c r="J135" s="25"/>
      <c r="K135" s="25"/>
      <c r="L135" s="29" t="s">
        <v>142</v>
      </c>
      <c r="M135" s="12">
        <v>4251</v>
      </c>
      <c r="N135" s="182">
        <f t="shared" si="14"/>
        <v>0</v>
      </c>
      <c r="O135" s="182"/>
      <c r="P135" s="182"/>
      <c r="Q135" s="160"/>
      <c r="R135" s="160"/>
      <c r="S135" s="342"/>
      <c r="T135" s="160"/>
      <c r="U135" s="160"/>
      <c r="V135" s="160"/>
    </row>
    <row r="136" spans="1:22">
      <c r="A136" s="121" t="str">
        <f t="shared" si="8"/>
        <v>71040204015113</v>
      </c>
      <c r="B136" s="123" t="s">
        <v>439</v>
      </c>
      <c r="C136" s="116" t="s">
        <v>155</v>
      </c>
      <c r="D136" s="117" t="s">
        <v>140</v>
      </c>
      <c r="E136" s="118" t="s">
        <v>155</v>
      </c>
      <c r="F136" s="119" t="s">
        <v>106</v>
      </c>
      <c r="G136" s="120">
        <v>5113</v>
      </c>
      <c r="H136" s="16"/>
      <c r="I136" s="24"/>
      <c r="J136" s="25"/>
      <c r="K136" s="25"/>
      <c r="L136" s="31" t="s">
        <v>129</v>
      </c>
      <c r="M136" s="32">
        <v>4264</v>
      </c>
      <c r="N136" s="182">
        <f t="shared" si="14"/>
        <v>0</v>
      </c>
      <c r="O136" s="182"/>
      <c r="P136" s="182"/>
      <c r="Q136" s="160"/>
      <c r="R136" s="160"/>
      <c r="S136" s="342"/>
      <c r="T136" s="160"/>
      <c r="U136" s="160"/>
      <c r="V136" s="160"/>
    </row>
    <row r="137" spans="1:22" s="169" customFormat="1">
      <c r="A137" s="121" t="str">
        <f t="shared" si="8"/>
        <v>71040500000000</v>
      </c>
      <c r="B137" s="123" t="s">
        <v>439</v>
      </c>
      <c r="C137" s="116" t="s">
        <v>155</v>
      </c>
      <c r="D137" s="117" t="s">
        <v>149</v>
      </c>
      <c r="E137" s="118" t="s">
        <v>441</v>
      </c>
      <c r="F137" s="119" t="s">
        <v>441</v>
      </c>
      <c r="G137" s="128" t="s">
        <v>440</v>
      </c>
      <c r="H137" s="16"/>
      <c r="I137" s="24"/>
      <c r="J137" s="25"/>
      <c r="K137" s="25"/>
      <c r="L137" s="31" t="s">
        <v>167</v>
      </c>
      <c r="M137" s="32">
        <v>4639</v>
      </c>
      <c r="N137" s="182">
        <f t="shared" si="14"/>
        <v>0</v>
      </c>
      <c r="O137" s="182"/>
      <c r="P137" s="182"/>
      <c r="Q137" s="160"/>
      <c r="R137" s="160"/>
      <c r="S137" s="342"/>
      <c r="T137" s="160"/>
      <c r="U137" s="160"/>
      <c r="V137" s="160"/>
    </row>
    <row r="138" spans="1:22" ht="37.15" customHeight="1">
      <c r="A138" s="121" t="str">
        <f t="shared" si="8"/>
        <v>71040500000001</v>
      </c>
      <c r="B138" s="123" t="s">
        <v>439</v>
      </c>
      <c r="C138" s="116" t="s">
        <v>155</v>
      </c>
      <c r="D138" s="117" t="s">
        <v>149</v>
      </c>
      <c r="E138" s="118" t="s">
        <v>441</v>
      </c>
      <c r="F138" s="119" t="s">
        <v>441</v>
      </c>
      <c r="G138" s="128" t="s">
        <v>96</v>
      </c>
      <c r="H138" s="44"/>
      <c r="I138" s="146"/>
      <c r="J138" s="147"/>
      <c r="K138" s="147"/>
      <c r="L138" s="26" t="s">
        <v>723</v>
      </c>
      <c r="M138" s="27"/>
      <c r="N138" s="196">
        <f>O138+P138</f>
        <v>0</v>
      </c>
      <c r="O138" s="196">
        <f>SUM(O139:O140)</f>
        <v>0</v>
      </c>
      <c r="P138" s="196">
        <f>SUM(P139:P140)</f>
        <v>0</v>
      </c>
      <c r="Q138" s="160"/>
      <c r="R138" s="160"/>
      <c r="S138" s="342"/>
      <c r="T138" s="160"/>
      <c r="U138" s="160"/>
      <c r="V138" s="160"/>
    </row>
    <row r="139" spans="1:22" s="155" customFormat="1" ht="25.5">
      <c r="A139" s="121" t="str">
        <f t="shared" si="8"/>
        <v>71040501000000</v>
      </c>
      <c r="B139" s="123" t="s">
        <v>439</v>
      </c>
      <c r="C139" s="116" t="s">
        <v>155</v>
      </c>
      <c r="D139" s="117" t="s">
        <v>149</v>
      </c>
      <c r="E139" s="118" t="s">
        <v>106</v>
      </c>
      <c r="F139" s="119" t="s">
        <v>441</v>
      </c>
      <c r="G139" s="128" t="s">
        <v>440</v>
      </c>
      <c r="H139" s="16"/>
      <c r="I139" s="24"/>
      <c r="J139" s="25"/>
      <c r="K139" s="25"/>
      <c r="L139" s="28" t="s">
        <v>775</v>
      </c>
      <c r="M139" s="11" t="s">
        <v>83</v>
      </c>
      <c r="N139" s="182">
        <f t="shared" si="14"/>
        <v>0</v>
      </c>
      <c r="O139" s="182"/>
      <c r="P139" s="182">
        <v>0</v>
      </c>
      <c r="Q139" s="160"/>
      <c r="R139" s="160"/>
      <c r="S139" s="342"/>
      <c r="T139" s="160"/>
      <c r="U139" s="160"/>
      <c r="V139" s="160"/>
    </row>
    <row r="140" spans="1:22" ht="25.5">
      <c r="A140" s="121" t="str">
        <f t="shared" si="8"/>
        <v>71040501000001</v>
      </c>
      <c r="B140" s="123" t="s">
        <v>439</v>
      </c>
      <c r="C140" s="116" t="s">
        <v>155</v>
      </c>
      <c r="D140" s="117" t="s">
        <v>149</v>
      </c>
      <c r="E140" s="118" t="s">
        <v>106</v>
      </c>
      <c r="F140" s="119" t="s">
        <v>441</v>
      </c>
      <c r="G140" s="128" t="s">
        <v>96</v>
      </c>
      <c r="H140" s="16"/>
      <c r="I140" s="24"/>
      <c r="J140" s="25"/>
      <c r="K140" s="25"/>
      <c r="L140" s="28" t="s">
        <v>230</v>
      </c>
      <c r="M140" s="11" t="s">
        <v>229</v>
      </c>
      <c r="N140" s="182">
        <f t="shared" si="14"/>
        <v>0</v>
      </c>
      <c r="O140" s="182"/>
      <c r="P140" s="182"/>
      <c r="Q140" s="160"/>
      <c r="R140" s="160"/>
      <c r="S140" s="342"/>
      <c r="T140" s="160"/>
      <c r="U140" s="160"/>
      <c r="V140" s="160"/>
    </row>
    <row r="141" spans="1:22" s="114" customFormat="1" ht="24.75" customHeight="1">
      <c r="A141" s="121" t="str">
        <f t="shared" si="8"/>
        <v>71040501010000</v>
      </c>
      <c r="B141" s="123" t="s">
        <v>439</v>
      </c>
      <c r="C141" s="116" t="s">
        <v>155</v>
      </c>
      <c r="D141" s="117" t="s">
        <v>149</v>
      </c>
      <c r="E141" s="118" t="s">
        <v>106</v>
      </c>
      <c r="F141" s="119" t="s">
        <v>106</v>
      </c>
      <c r="G141" s="128" t="s">
        <v>440</v>
      </c>
      <c r="H141" s="179">
        <v>2400</v>
      </c>
      <c r="I141" s="211" t="s">
        <v>155</v>
      </c>
      <c r="J141" s="212">
        <v>0</v>
      </c>
      <c r="K141" s="212">
        <v>0</v>
      </c>
      <c r="L141" s="161" t="s">
        <v>169</v>
      </c>
      <c r="M141" s="173"/>
      <c r="N141" s="162">
        <f>+N143+N165+N172+N260+N272</f>
        <v>0</v>
      </c>
      <c r="O141" s="162">
        <f>+O143+O165+O172+O260+O272</f>
        <v>0</v>
      </c>
      <c r="P141" s="162">
        <f t="shared" ref="P141" si="15">+P143+P165+P172+P260+P272</f>
        <v>0</v>
      </c>
      <c r="Q141" s="160"/>
      <c r="R141" s="160"/>
      <c r="S141" s="342"/>
      <c r="T141" s="160"/>
      <c r="U141" s="160"/>
      <c r="V141" s="160"/>
    </row>
    <row r="142" spans="1:22">
      <c r="A142" s="121" t="str">
        <f t="shared" si="8"/>
        <v>71040501014251</v>
      </c>
      <c r="B142" s="123" t="s">
        <v>439</v>
      </c>
      <c r="C142" s="116" t="s">
        <v>155</v>
      </c>
      <c r="D142" s="117" t="s">
        <v>149</v>
      </c>
      <c r="E142" s="118" t="s">
        <v>106</v>
      </c>
      <c r="F142" s="119" t="s">
        <v>106</v>
      </c>
      <c r="G142" s="120">
        <v>4251</v>
      </c>
      <c r="H142" s="24"/>
      <c r="I142" s="17"/>
      <c r="J142" s="18"/>
      <c r="K142" s="18"/>
      <c r="L142" s="29" t="s">
        <v>108</v>
      </c>
      <c r="M142" s="30"/>
      <c r="N142" s="189"/>
      <c r="O142" s="189"/>
      <c r="P142" s="189"/>
      <c r="Q142" s="160"/>
      <c r="R142" s="160"/>
      <c r="S142" s="342"/>
      <c r="T142" s="160"/>
      <c r="U142" s="160"/>
      <c r="V142" s="160"/>
    </row>
    <row r="143" spans="1:22" ht="27">
      <c r="B143" s="123"/>
      <c r="H143" s="164">
        <v>2410</v>
      </c>
      <c r="I143" s="165" t="s">
        <v>155</v>
      </c>
      <c r="J143" s="166">
        <v>1</v>
      </c>
      <c r="K143" s="166">
        <v>0</v>
      </c>
      <c r="L143" s="167" t="s">
        <v>724</v>
      </c>
      <c r="M143" s="175"/>
      <c r="N143" s="187">
        <f>N145</f>
        <v>0</v>
      </c>
      <c r="O143" s="187">
        <f>O145</f>
        <v>0</v>
      </c>
      <c r="P143" s="187">
        <f>+P145</f>
        <v>0</v>
      </c>
      <c r="Q143" s="160"/>
      <c r="R143" s="160"/>
      <c r="S143" s="342"/>
      <c r="T143" s="160"/>
      <c r="U143" s="160"/>
      <c r="V143" s="160"/>
    </row>
    <row r="144" spans="1:22" s="114" customFormat="1">
      <c r="A144" s="121" t="str">
        <f t="shared" si="8"/>
        <v>71040501020000</v>
      </c>
      <c r="B144" s="123" t="s">
        <v>439</v>
      </c>
      <c r="C144" s="116" t="s">
        <v>155</v>
      </c>
      <c r="D144" s="117" t="s">
        <v>149</v>
      </c>
      <c r="E144" s="118" t="s">
        <v>106</v>
      </c>
      <c r="F144" s="119" t="s">
        <v>140</v>
      </c>
      <c r="G144" s="128" t="s">
        <v>440</v>
      </c>
      <c r="H144" s="24"/>
      <c r="I144" s="17"/>
      <c r="J144" s="18"/>
      <c r="K144" s="18"/>
      <c r="L144" s="29" t="s">
        <v>725</v>
      </c>
      <c r="M144" s="30"/>
      <c r="N144" s="189"/>
      <c r="O144" s="189"/>
      <c r="P144" s="189"/>
      <c r="Q144" s="160"/>
      <c r="R144" s="160"/>
      <c r="S144" s="342"/>
      <c r="T144" s="160"/>
      <c r="U144" s="160"/>
      <c r="V144" s="160"/>
    </row>
    <row r="145" spans="1:22" ht="25.5">
      <c r="A145" s="121" t="str">
        <f t="shared" si="8"/>
        <v>71040501025113</v>
      </c>
      <c r="B145" s="123" t="s">
        <v>439</v>
      </c>
      <c r="C145" s="116" t="s">
        <v>155</v>
      </c>
      <c r="D145" s="117" t="s">
        <v>149</v>
      </c>
      <c r="E145" s="118" t="s">
        <v>106</v>
      </c>
      <c r="F145" s="119" t="s">
        <v>140</v>
      </c>
      <c r="G145" s="120">
        <v>5113</v>
      </c>
      <c r="H145" s="150">
        <v>2411</v>
      </c>
      <c r="I145" s="151" t="s">
        <v>155</v>
      </c>
      <c r="J145" s="152">
        <v>1</v>
      </c>
      <c r="K145" s="152">
        <v>1</v>
      </c>
      <c r="L145" s="153" t="s">
        <v>726</v>
      </c>
      <c r="M145" s="154"/>
      <c r="N145" s="191">
        <f>+N147+N149+N151+N154+N157+N159+N161+N163</f>
        <v>0</v>
      </c>
      <c r="O145" s="191">
        <f>+O147+O149+O151+O154+O157+O159+O161+O163</f>
        <v>0</v>
      </c>
      <c r="P145" s="191">
        <f t="shared" ref="P145" si="16">+P147+P149+P151+P154+P157+P159+P161+P163</f>
        <v>0</v>
      </c>
      <c r="Q145" s="160"/>
      <c r="R145" s="160"/>
      <c r="S145" s="342"/>
      <c r="T145" s="160"/>
      <c r="U145" s="160"/>
      <c r="V145" s="160"/>
    </row>
    <row r="146" spans="1:22" s="114" customFormat="1">
      <c r="A146" s="121" t="str">
        <f t="shared" si="8"/>
        <v>71040501030000</v>
      </c>
      <c r="B146" s="123" t="s">
        <v>439</v>
      </c>
      <c r="C146" s="116" t="s">
        <v>155</v>
      </c>
      <c r="D146" s="117" t="s">
        <v>149</v>
      </c>
      <c r="E146" s="118" t="s">
        <v>106</v>
      </c>
      <c r="F146" s="119" t="s">
        <v>442</v>
      </c>
      <c r="G146" s="128" t="s">
        <v>440</v>
      </c>
      <c r="H146" s="24"/>
      <c r="I146" s="17"/>
      <c r="J146" s="18"/>
      <c r="K146" s="18"/>
      <c r="L146" s="29" t="s">
        <v>108</v>
      </c>
      <c r="M146" s="30"/>
      <c r="N146" s="189"/>
      <c r="O146" s="189"/>
      <c r="P146" s="189"/>
      <c r="Q146" s="160"/>
      <c r="R146" s="160"/>
      <c r="S146" s="342"/>
      <c r="T146" s="160"/>
      <c r="U146" s="160"/>
      <c r="V146" s="160"/>
    </row>
    <row r="147" spans="1:22" ht="47.45" customHeight="1">
      <c r="A147" s="121" t="str">
        <f t="shared" si="8"/>
        <v>71040501034251</v>
      </c>
      <c r="B147" s="123" t="s">
        <v>439</v>
      </c>
      <c r="C147" s="116" t="s">
        <v>155</v>
      </c>
      <c r="D147" s="117" t="s">
        <v>149</v>
      </c>
      <c r="E147" s="118" t="s">
        <v>106</v>
      </c>
      <c r="F147" s="119" t="s">
        <v>442</v>
      </c>
      <c r="G147" s="120">
        <v>4251</v>
      </c>
      <c r="H147" s="44"/>
      <c r="I147" s="146"/>
      <c r="J147" s="147"/>
      <c r="K147" s="147"/>
      <c r="L147" s="26" t="s">
        <v>727</v>
      </c>
      <c r="M147" s="27"/>
      <c r="N147" s="196">
        <f>O147+P147</f>
        <v>0</v>
      </c>
      <c r="O147" s="196">
        <f>SUM(O148)</f>
        <v>0</v>
      </c>
      <c r="P147" s="196">
        <f>SUM(P148)</f>
        <v>0</v>
      </c>
      <c r="Q147" s="160"/>
      <c r="R147" s="160"/>
      <c r="S147" s="342"/>
      <c r="T147" s="160"/>
      <c r="U147" s="160"/>
      <c r="V147" s="160"/>
    </row>
    <row r="148" spans="1:22">
      <c r="A148" s="121" t="str">
        <f t="shared" si="8"/>
        <v>71040501035113</v>
      </c>
      <c r="B148" s="123" t="s">
        <v>439</v>
      </c>
      <c r="C148" s="116" t="s">
        <v>155</v>
      </c>
      <c r="D148" s="117" t="s">
        <v>149</v>
      </c>
      <c r="E148" s="118" t="s">
        <v>106</v>
      </c>
      <c r="F148" s="119" t="s">
        <v>442</v>
      </c>
      <c r="G148" s="120">
        <v>5113</v>
      </c>
      <c r="H148" s="24"/>
      <c r="I148" s="17"/>
      <c r="J148" s="18"/>
      <c r="K148" s="18"/>
      <c r="L148" s="31" t="s">
        <v>125</v>
      </c>
      <c r="M148" s="32">
        <v>4239</v>
      </c>
      <c r="N148" s="182">
        <f t="shared" ref="N148:N150" si="17">O148+P148</f>
        <v>0</v>
      </c>
      <c r="O148" s="189"/>
      <c r="P148" s="189">
        <v>0</v>
      </c>
      <c r="Q148" s="160"/>
      <c r="R148" s="160"/>
      <c r="S148" s="342"/>
      <c r="T148" s="160"/>
      <c r="U148" s="160"/>
      <c r="V148" s="160"/>
    </row>
    <row r="149" spans="1:22" s="114" customFormat="1" ht="43.9" customHeight="1">
      <c r="A149" s="121" t="str">
        <f t="shared" si="8"/>
        <v>71040501040000</v>
      </c>
      <c r="B149" s="123" t="s">
        <v>439</v>
      </c>
      <c r="C149" s="116" t="s">
        <v>155</v>
      </c>
      <c r="D149" s="117" t="s">
        <v>149</v>
      </c>
      <c r="E149" s="118" t="s">
        <v>106</v>
      </c>
      <c r="F149" s="119" t="s">
        <v>155</v>
      </c>
      <c r="G149" s="128" t="s">
        <v>440</v>
      </c>
      <c r="H149" s="44"/>
      <c r="I149" s="146"/>
      <c r="J149" s="147"/>
      <c r="K149" s="147"/>
      <c r="L149" s="26" t="s">
        <v>728</v>
      </c>
      <c r="M149" s="27"/>
      <c r="N149" s="196">
        <f>O149+P149</f>
        <v>0</v>
      </c>
      <c r="O149" s="196">
        <f>SUM(O150)</f>
        <v>0</v>
      </c>
      <c r="P149" s="196">
        <f>SUM(P150)</f>
        <v>0</v>
      </c>
      <c r="Q149" s="160"/>
      <c r="R149" s="160"/>
      <c r="S149" s="342"/>
      <c r="T149" s="160"/>
      <c r="U149" s="160"/>
      <c r="V149" s="160"/>
    </row>
    <row r="150" spans="1:22">
      <c r="A150" s="121" t="str">
        <f t="shared" si="8"/>
        <v>71040501044251</v>
      </c>
      <c r="B150" s="123" t="s">
        <v>439</v>
      </c>
      <c r="C150" s="116" t="s">
        <v>155</v>
      </c>
      <c r="D150" s="117" t="s">
        <v>149</v>
      </c>
      <c r="E150" s="118" t="s">
        <v>106</v>
      </c>
      <c r="F150" s="119" t="s">
        <v>155</v>
      </c>
      <c r="G150" s="120">
        <v>4251</v>
      </c>
      <c r="H150" s="24"/>
      <c r="I150" s="17"/>
      <c r="J150" s="18"/>
      <c r="K150" s="18"/>
      <c r="L150" s="31" t="s">
        <v>125</v>
      </c>
      <c r="M150" s="32">
        <v>4239</v>
      </c>
      <c r="N150" s="182">
        <f t="shared" si="17"/>
        <v>0</v>
      </c>
      <c r="O150" s="189"/>
      <c r="P150" s="189"/>
      <c r="Q150" s="160"/>
      <c r="R150" s="160"/>
      <c r="S150" s="342"/>
      <c r="T150" s="160"/>
      <c r="U150" s="160"/>
      <c r="V150" s="160"/>
    </row>
    <row r="151" spans="1:22" ht="37.15" customHeight="1">
      <c r="B151" s="123"/>
      <c r="H151" s="44"/>
      <c r="I151" s="146"/>
      <c r="J151" s="147"/>
      <c r="K151" s="147"/>
      <c r="L151" s="26" t="s">
        <v>799</v>
      </c>
      <c r="M151" s="27"/>
      <c r="N151" s="196">
        <f>O151+P151</f>
        <v>0</v>
      </c>
      <c r="O151" s="196">
        <f>SUM(O152:O153)</f>
        <v>0</v>
      </c>
      <c r="P151" s="196">
        <f>SUM(P152:P153)</f>
        <v>0</v>
      </c>
      <c r="Q151" s="160"/>
      <c r="R151" s="160"/>
      <c r="S151" s="342"/>
      <c r="T151" s="160"/>
      <c r="U151" s="160"/>
      <c r="V151" s="160"/>
    </row>
    <row r="152" spans="1:22" s="114" customFormat="1">
      <c r="A152" s="121" t="str">
        <f>CONCATENATE(B152,C152,D152,E152,F152,G152)</f>
        <v>71040501080000</v>
      </c>
      <c r="B152" s="123" t="s">
        <v>439</v>
      </c>
      <c r="C152" s="116" t="s">
        <v>155</v>
      </c>
      <c r="D152" s="117" t="s">
        <v>149</v>
      </c>
      <c r="E152" s="118" t="s">
        <v>106</v>
      </c>
      <c r="F152" s="119" t="s">
        <v>185</v>
      </c>
      <c r="G152" s="128" t="s">
        <v>440</v>
      </c>
      <c r="H152" s="16"/>
      <c r="I152" s="24"/>
      <c r="J152" s="25"/>
      <c r="K152" s="25"/>
      <c r="L152" s="29" t="s">
        <v>729</v>
      </c>
      <c r="M152" s="30">
        <v>4422</v>
      </c>
      <c r="N152" s="182">
        <f t="shared" ref="N152:N153" si="18">O152+P152</f>
        <v>0</v>
      </c>
      <c r="O152" s="182"/>
      <c r="P152" s="182"/>
      <c r="Q152" s="160"/>
      <c r="R152" s="160"/>
      <c r="S152" s="342"/>
      <c r="T152" s="160"/>
      <c r="U152" s="160"/>
      <c r="V152" s="160"/>
    </row>
    <row r="153" spans="1:22" s="114" customFormat="1">
      <c r="A153" s="121"/>
      <c r="B153" s="123"/>
      <c r="C153" s="116"/>
      <c r="D153" s="117"/>
      <c r="E153" s="118"/>
      <c r="F153" s="119"/>
      <c r="G153" s="128"/>
      <c r="H153" s="16"/>
      <c r="I153" s="24"/>
      <c r="J153" s="25"/>
      <c r="K153" s="25"/>
      <c r="L153" s="29" t="s">
        <v>174</v>
      </c>
      <c r="M153" s="12">
        <v>5113</v>
      </c>
      <c r="N153" s="182">
        <f t="shared" si="18"/>
        <v>0</v>
      </c>
      <c r="O153" s="182"/>
      <c r="P153" s="182"/>
      <c r="Q153" s="160"/>
      <c r="R153" s="160"/>
      <c r="S153" s="342"/>
      <c r="T153" s="160"/>
      <c r="U153" s="160"/>
      <c r="V153" s="160"/>
    </row>
    <row r="154" spans="1:22" ht="60.6" customHeight="1">
      <c r="A154" s="121" t="str">
        <f t="shared" ref="A154:A164" si="19">CONCATENATE(B154,C154,D154,E154,F154,G154)</f>
        <v>71040501085113</v>
      </c>
      <c r="B154" s="123" t="s">
        <v>439</v>
      </c>
      <c r="C154" s="116" t="s">
        <v>155</v>
      </c>
      <c r="D154" s="117" t="s">
        <v>149</v>
      </c>
      <c r="E154" s="118" t="s">
        <v>106</v>
      </c>
      <c r="F154" s="119" t="s">
        <v>185</v>
      </c>
      <c r="G154" s="120">
        <v>5113</v>
      </c>
      <c r="H154" s="44"/>
      <c r="I154" s="146"/>
      <c r="J154" s="147"/>
      <c r="K154" s="147"/>
      <c r="L154" s="26" t="s">
        <v>803</v>
      </c>
      <c r="M154" s="27"/>
      <c r="N154" s="196">
        <f>O154+P154</f>
        <v>0</v>
      </c>
      <c r="O154" s="196">
        <f>SUM(O155:O156)</f>
        <v>0</v>
      </c>
      <c r="P154" s="196">
        <f>SUM(P155:P156)</f>
        <v>0</v>
      </c>
      <c r="Q154" s="160"/>
      <c r="R154" s="160"/>
      <c r="S154" s="342"/>
      <c r="T154" s="160"/>
      <c r="U154" s="160"/>
      <c r="V154" s="160"/>
    </row>
    <row r="155" spans="1:22" s="114" customFormat="1">
      <c r="A155" s="121" t="str">
        <f t="shared" si="19"/>
        <v>71040501090000</v>
      </c>
      <c r="B155" s="123" t="s">
        <v>439</v>
      </c>
      <c r="C155" s="116" t="s">
        <v>155</v>
      </c>
      <c r="D155" s="117" t="s">
        <v>149</v>
      </c>
      <c r="E155" s="118" t="s">
        <v>106</v>
      </c>
      <c r="F155" s="119" t="s">
        <v>187</v>
      </c>
      <c r="G155" s="128" t="s">
        <v>440</v>
      </c>
      <c r="H155" s="16"/>
      <c r="I155" s="24"/>
      <c r="J155" s="25"/>
      <c r="K155" s="25"/>
      <c r="L155" s="31" t="s">
        <v>134</v>
      </c>
      <c r="M155" s="47">
        <v>4861</v>
      </c>
      <c r="N155" s="182">
        <f t="shared" ref="N155:N158" si="20">O155+P155</f>
        <v>0</v>
      </c>
      <c r="O155" s="182"/>
      <c r="P155" s="182"/>
      <c r="Q155" s="160"/>
      <c r="R155" s="160"/>
      <c r="S155" s="342"/>
      <c r="T155" s="160"/>
      <c r="U155" s="160"/>
      <c r="V155" s="160"/>
    </row>
    <row r="156" spans="1:22">
      <c r="A156" s="121" t="str">
        <f t="shared" si="19"/>
        <v>71040501094251</v>
      </c>
      <c r="B156" s="123" t="s">
        <v>439</v>
      </c>
      <c r="C156" s="116" t="s">
        <v>155</v>
      </c>
      <c r="D156" s="117" t="s">
        <v>149</v>
      </c>
      <c r="E156" s="118" t="s">
        <v>106</v>
      </c>
      <c r="F156" s="119" t="s">
        <v>187</v>
      </c>
      <c r="G156" s="120">
        <v>4251</v>
      </c>
      <c r="H156" s="16"/>
      <c r="I156" s="24"/>
      <c r="J156" s="25"/>
      <c r="K156" s="25"/>
      <c r="L156" s="29" t="s">
        <v>174</v>
      </c>
      <c r="M156" s="12">
        <v>5113</v>
      </c>
      <c r="N156" s="182">
        <f t="shared" si="20"/>
        <v>0</v>
      </c>
      <c r="O156" s="182"/>
      <c r="P156" s="182"/>
      <c r="Q156" s="160"/>
      <c r="R156" s="160"/>
      <c r="S156" s="342"/>
      <c r="T156" s="160"/>
      <c r="U156" s="160"/>
      <c r="V156" s="160"/>
    </row>
    <row r="157" spans="1:22" ht="37.9" customHeight="1">
      <c r="A157" s="121" t="str">
        <f t="shared" si="19"/>
        <v>71040501094639</v>
      </c>
      <c r="B157" s="123" t="s">
        <v>439</v>
      </c>
      <c r="C157" s="116" t="s">
        <v>155</v>
      </c>
      <c r="D157" s="117" t="s">
        <v>149</v>
      </c>
      <c r="E157" s="118" t="s">
        <v>106</v>
      </c>
      <c r="F157" s="119" t="s">
        <v>187</v>
      </c>
      <c r="G157" s="120">
        <v>4639</v>
      </c>
      <c r="H157" s="44"/>
      <c r="I157" s="146"/>
      <c r="J157" s="147"/>
      <c r="K157" s="147"/>
      <c r="L157" s="26" t="s">
        <v>800</v>
      </c>
      <c r="M157" s="27"/>
      <c r="N157" s="196">
        <f>O157+P157</f>
        <v>0</v>
      </c>
      <c r="O157" s="196">
        <f>SUM(O158)</f>
        <v>0</v>
      </c>
      <c r="P157" s="196">
        <f>SUM(P158)</f>
        <v>0</v>
      </c>
      <c r="Q157" s="160"/>
      <c r="R157" s="160"/>
      <c r="S157" s="342"/>
      <c r="T157" s="160"/>
      <c r="U157" s="160"/>
      <c r="V157" s="160"/>
    </row>
    <row r="158" spans="1:22" s="114" customFormat="1">
      <c r="A158" s="121" t="str">
        <f t="shared" si="19"/>
        <v>71040501100000</v>
      </c>
      <c r="B158" s="123" t="s">
        <v>439</v>
      </c>
      <c r="C158" s="116" t="s">
        <v>155</v>
      </c>
      <c r="D158" s="117" t="s">
        <v>149</v>
      </c>
      <c r="E158" s="118" t="s">
        <v>106</v>
      </c>
      <c r="F158" s="119" t="s">
        <v>189</v>
      </c>
      <c r="G158" s="128" t="s">
        <v>440</v>
      </c>
      <c r="H158" s="16"/>
      <c r="I158" s="24"/>
      <c r="J158" s="25"/>
      <c r="K158" s="25"/>
      <c r="L158" s="29" t="s">
        <v>174</v>
      </c>
      <c r="M158" s="12">
        <v>5113</v>
      </c>
      <c r="N158" s="182">
        <f t="shared" si="20"/>
        <v>0</v>
      </c>
      <c r="O158" s="182">
        <v>0</v>
      </c>
      <c r="P158" s="182"/>
      <c r="Q158" s="160"/>
      <c r="R158" s="160"/>
      <c r="S158" s="342"/>
      <c r="T158" s="160"/>
      <c r="U158" s="160"/>
      <c r="V158" s="160"/>
    </row>
    <row r="159" spans="1:22" ht="73.900000000000006" customHeight="1">
      <c r="A159" s="121" t="str">
        <f t="shared" si="19"/>
        <v>71040501104861</v>
      </c>
      <c r="B159" s="123" t="s">
        <v>439</v>
      </c>
      <c r="C159" s="116" t="s">
        <v>155</v>
      </c>
      <c r="D159" s="117" t="s">
        <v>149</v>
      </c>
      <c r="E159" s="118" t="s">
        <v>106</v>
      </c>
      <c r="F159" s="119" t="s">
        <v>189</v>
      </c>
      <c r="G159" s="120">
        <v>4861</v>
      </c>
      <c r="H159" s="44"/>
      <c r="I159" s="146"/>
      <c r="J159" s="147"/>
      <c r="K159" s="147"/>
      <c r="L159" s="26" t="s">
        <v>804</v>
      </c>
      <c r="M159" s="27"/>
      <c r="N159" s="196">
        <f>O159+P159</f>
        <v>0</v>
      </c>
      <c r="O159" s="196">
        <f>SUM(O160:O160)</f>
        <v>0</v>
      </c>
      <c r="P159" s="196">
        <f>SUM(P160:P160)</f>
        <v>0</v>
      </c>
      <c r="Q159" s="160"/>
      <c r="R159" s="160"/>
      <c r="S159" s="342"/>
      <c r="T159" s="160"/>
      <c r="U159" s="160"/>
      <c r="V159" s="160"/>
    </row>
    <row r="160" spans="1:22" s="114" customFormat="1">
      <c r="A160" s="121" t="str">
        <f t="shared" si="19"/>
        <v>71040501110000</v>
      </c>
      <c r="B160" s="123" t="s">
        <v>439</v>
      </c>
      <c r="C160" s="116" t="s">
        <v>155</v>
      </c>
      <c r="D160" s="117" t="s">
        <v>149</v>
      </c>
      <c r="E160" s="118" t="s">
        <v>106</v>
      </c>
      <c r="F160" s="119" t="s">
        <v>104</v>
      </c>
      <c r="G160" s="128" t="s">
        <v>440</v>
      </c>
      <c r="H160" s="16"/>
      <c r="I160" s="24"/>
      <c r="J160" s="25"/>
      <c r="K160" s="25"/>
      <c r="L160" s="31" t="s">
        <v>134</v>
      </c>
      <c r="M160" s="47">
        <v>4861</v>
      </c>
      <c r="N160" s="182">
        <f t="shared" ref="N160:N162" si="21">O160+P160</f>
        <v>0</v>
      </c>
      <c r="O160" s="306"/>
      <c r="P160" s="306">
        <v>0</v>
      </c>
      <c r="Q160" s="160"/>
      <c r="R160" s="160"/>
      <c r="S160" s="342"/>
      <c r="T160" s="160"/>
      <c r="U160" s="160"/>
      <c r="V160" s="160"/>
    </row>
    <row r="161" spans="1:22" s="114" customFormat="1" ht="84.6" customHeight="1">
      <c r="A161" s="121" t="str">
        <f t="shared" si="19"/>
        <v>71040501120000</v>
      </c>
      <c r="B161" s="123" t="s">
        <v>439</v>
      </c>
      <c r="C161" s="116" t="s">
        <v>155</v>
      </c>
      <c r="D161" s="117" t="s">
        <v>149</v>
      </c>
      <c r="E161" s="118" t="s">
        <v>106</v>
      </c>
      <c r="F161" s="119" t="s">
        <v>443</v>
      </c>
      <c r="G161" s="128" t="s">
        <v>440</v>
      </c>
      <c r="H161" s="44"/>
      <c r="I161" s="146"/>
      <c r="J161" s="147"/>
      <c r="K161" s="147"/>
      <c r="L161" s="346" t="s">
        <v>805</v>
      </c>
      <c r="M161" s="27"/>
      <c r="N161" s="196">
        <f>O161+P161</f>
        <v>0</v>
      </c>
      <c r="O161" s="196">
        <f>SUM(O162:O162)</f>
        <v>0</v>
      </c>
      <c r="P161" s="196">
        <f>SUM(P162:P162)</f>
        <v>0</v>
      </c>
      <c r="Q161" s="160"/>
      <c r="R161" s="160"/>
      <c r="S161" s="342"/>
      <c r="T161" s="160"/>
      <c r="U161" s="160"/>
      <c r="V161" s="160"/>
    </row>
    <row r="162" spans="1:22">
      <c r="A162" s="121" t="str">
        <f t="shared" si="19"/>
        <v>71040501125129</v>
      </c>
      <c r="B162" s="123" t="s">
        <v>439</v>
      </c>
      <c r="C162" s="116" t="s">
        <v>155</v>
      </c>
      <c r="D162" s="117" t="s">
        <v>149</v>
      </c>
      <c r="E162" s="118" t="s">
        <v>106</v>
      </c>
      <c r="F162" s="119" t="s">
        <v>443</v>
      </c>
      <c r="G162" s="120">
        <v>5129</v>
      </c>
      <c r="H162" s="16"/>
      <c r="I162" s="24"/>
      <c r="J162" s="25"/>
      <c r="K162" s="25"/>
      <c r="L162" s="31" t="s">
        <v>134</v>
      </c>
      <c r="M162" s="47">
        <v>4861</v>
      </c>
      <c r="N162" s="182">
        <f t="shared" si="21"/>
        <v>0</v>
      </c>
      <c r="O162" s="306"/>
      <c r="P162" s="306">
        <v>0</v>
      </c>
      <c r="Q162" s="160"/>
      <c r="R162" s="160"/>
      <c r="S162" s="342"/>
      <c r="T162" s="160"/>
      <c r="U162" s="160"/>
      <c r="V162" s="160"/>
    </row>
    <row r="163" spans="1:22" ht="42.6" customHeight="1">
      <c r="A163" s="121" t="str">
        <f t="shared" si="19"/>
        <v>71040501094639</v>
      </c>
      <c r="B163" s="123" t="s">
        <v>439</v>
      </c>
      <c r="C163" s="116" t="s">
        <v>155</v>
      </c>
      <c r="D163" s="117" t="s">
        <v>149</v>
      </c>
      <c r="E163" s="118" t="s">
        <v>106</v>
      </c>
      <c r="F163" s="119" t="s">
        <v>187</v>
      </c>
      <c r="G163" s="120">
        <v>4639</v>
      </c>
      <c r="H163" s="44"/>
      <c r="I163" s="146"/>
      <c r="J163" s="147"/>
      <c r="K163" s="147"/>
      <c r="L163" s="26" t="s">
        <v>801</v>
      </c>
      <c r="M163" s="27"/>
      <c r="N163" s="196">
        <f>O163+P163</f>
        <v>0</v>
      </c>
      <c r="O163" s="196">
        <f>SUM(O164)</f>
        <v>0</v>
      </c>
      <c r="P163" s="196">
        <f>SUM(P164)</f>
        <v>0</v>
      </c>
      <c r="Q163" s="160"/>
      <c r="R163" s="160"/>
      <c r="S163" s="342"/>
      <c r="T163" s="160"/>
      <c r="U163" s="160"/>
      <c r="V163" s="160"/>
    </row>
    <row r="164" spans="1:22" s="114" customFormat="1" ht="25.5">
      <c r="A164" s="121" t="str">
        <f t="shared" si="19"/>
        <v>71040501100000</v>
      </c>
      <c r="B164" s="123" t="s">
        <v>439</v>
      </c>
      <c r="C164" s="116" t="s">
        <v>155</v>
      </c>
      <c r="D164" s="117" t="s">
        <v>149</v>
      </c>
      <c r="E164" s="118" t="s">
        <v>106</v>
      </c>
      <c r="F164" s="119" t="s">
        <v>189</v>
      </c>
      <c r="G164" s="128" t="s">
        <v>440</v>
      </c>
      <c r="H164" s="16"/>
      <c r="I164" s="24"/>
      <c r="J164" s="25"/>
      <c r="K164" s="25"/>
      <c r="L164" s="29" t="s">
        <v>802</v>
      </c>
      <c r="M164" s="12">
        <v>5511</v>
      </c>
      <c r="N164" s="182">
        <f t="shared" ref="N164" si="22">O164+P164</f>
        <v>0</v>
      </c>
      <c r="O164" s="182">
        <v>0</v>
      </c>
      <c r="P164" s="182"/>
      <c r="Q164" s="160"/>
      <c r="R164" s="160"/>
      <c r="S164" s="342"/>
      <c r="T164" s="160"/>
      <c r="U164" s="160"/>
      <c r="V164" s="160"/>
    </row>
    <row r="165" spans="1:22" ht="27">
      <c r="A165" s="121" t="str">
        <f t="shared" si="8"/>
        <v>71040501045112</v>
      </c>
      <c r="B165" s="123" t="s">
        <v>439</v>
      </c>
      <c r="C165" s="116" t="s">
        <v>155</v>
      </c>
      <c r="D165" s="117" t="s">
        <v>149</v>
      </c>
      <c r="E165" s="118" t="s">
        <v>106</v>
      </c>
      <c r="F165" s="119" t="s">
        <v>155</v>
      </c>
      <c r="G165" s="120">
        <v>5112</v>
      </c>
      <c r="H165" s="164">
        <v>2420</v>
      </c>
      <c r="I165" s="165" t="s">
        <v>155</v>
      </c>
      <c r="J165" s="166">
        <v>2</v>
      </c>
      <c r="K165" s="166">
        <v>0</v>
      </c>
      <c r="L165" s="167" t="s">
        <v>170</v>
      </c>
      <c r="M165" s="175"/>
      <c r="N165" s="187">
        <f>+N167</f>
        <v>0</v>
      </c>
      <c r="O165" s="187">
        <f>+O167</f>
        <v>0</v>
      </c>
      <c r="P165" s="187">
        <f>+P167</f>
        <v>0</v>
      </c>
      <c r="Q165" s="160"/>
      <c r="R165" s="160"/>
      <c r="S165" s="342"/>
      <c r="T165" s="160"/>
      <c r="U165" s="160"/>
      <c r="V165" s="160"/>
    </row>
    <row r="166" spans="1:22">
      <c r="A166" s="121" t="str">
        <f t="shared" si="8"/>
        <v>71040501045113</v>
      </c>
      <c r="B166" s="123" t="s">
        <v>439</v>
      </c>
      <c r="C166" s="116" t="s">
        <v>155</v>
      </c>
      <c r="D166" s="117" t="s">
        <v>149</v>
      </c>
      <c r="E166" s="118" t="s">
        <v>106</v>
      </c>
      <c r="F166" s="119" t="s">
        <v>155</v>
      </c>
      <c r="G166" s="120">
        <v>5113</v>
      </c>
      <c r="H166" s="24"/>
      <c r="I166" s="17"/>
      <c r="J166" s="18"/>
      <c r="K166" s="18"/>
      <c r="L166" s="29" t="s">
        <v>110</v>
      </c>
      <c r="M166" s="30"/>
      <c r="N166" s="189"/>
      <c r="O166" s="189"/>
      <c r="P166" s="189"/>
      <c r="Q166" s="160"/>
      <c r="R166" s="160"/>
      <c r="S166" s="342"/>
      <c r="T166" s="160"/>
      <c r="U166" s="160"/>
      <c r="V166" s="160"/>
    </row>
    <row r="167" spans="1:22" s="114" customFormat="1">
      <c r="A167" s="121" t="str">
        <f t="shared" si="8"/>
        <v>71040501050000</v>
      </c>
      <c r="B167" s="123" t="s">
        <v>439</v>
      </c>
      <c r="C167" s="116" t="s">
        <v>155</v>
      </c>
      <c r="D167" s="117" t="s">
        <v>149</v>
      </c>
      <c r="E167" s="118" t="s">
        <v>106</v>
      </c>
      <c r="F167" s="119" t="s">
        <v>149</v>
      </c>
      <c r="G167" s="128" t="s">
        <v>440</v>
      </c>
      <c r="H167" s="150">
        <v>2424</v>
      </c>
      <c r="I167" s="151" t="s">
        <v>155</v>
      </c>
      <c r="J167" s="152">
        <v>2</v>
      </c>
      <c r="K167" s="152">
        <v>4</v>
      </c>
      <c r="L167" s="153" t="s">
        <v>171</v>
      </c>
      <c r="M167" s="154"/>
      <c r="N167" s="191">
        <f>+N169</f>
        <v>0</v>
      </c>
      <c r="O167" s="191">
        <f>+O169</f>
        <v>0</v>
      </c>
      <c r="P167" s="191">
        <f>+P169</f>
        <v>0</v>
      </c>
      <c r="Q167" s="160"/>
      <c r="R167" s="160"/>
      <c r="S167" s="342"/>
      <c r="T167" s="160"/>
      <c r="U167" s="160"/>
      <c r="V167" s="160"/>
    </row>
    <row r="168" spans="1:22">
      <c r="A168" s="121" t="str">
        <f t="shared" si="8"/>
        <v>71040501054251</v>
      </c>
      <c r="B168" s="123" t="s">
        <v>439</v>
      </c>
      <c r="C168" s="116" t="s">
        <v>155</v>
      </c>
      <c r="D168" s="117" t="s">
        <v>149</v>
      </c>
      <c r="E168" s="118" t="s">
        <v>106</v>
      </c>
      <c r="F168" s="119" t="s">
        <v>149</v>
      </c>
      <c r="G168" s="120">
        <v>4251</v>
      </c>
      <c r="H168" s="24"/>
      <c r="I168" s="24"/>
      <c r="J168" s="25"/>
      <c r="K168" s="25"/>
      <c r="L168" s="29" t="s">
        <v>108</v>
      </c>
      <c r="M168" s="30"/>
      <c r="N168" s="189"/>
      <c r="O168" s="189"/>
      <c r="P168" s="189"/>
      <c r="Q168" s="160"/>
      <c r="R168" s="160"/>
      <c r="S168" s="342"/>
      <c r="T168" s="160"/>
      <c r="U168" s="160"/>
      <c r="V168" s="160"/>
    </row>
    <row r="169" spans="1:22">
      <c r="A169" s="121" t="str">
        <f t="shared" si="8"/>
        <v>71040501055112</v>
      </c>
      <c r="B169" s="123" t="s">
        <v>439</v>
      </c>
      <c r="C169" s="116" t="s">
        <v>155</v>
      </c>
      <c r="D169" s="117" t="s">
        <v>149</v>
      </c>
      <c r="E169" s="118" t="s">
        <v>106</v>
      </c>
      <c r="F169" s="119" t="s">
        <v>149</v>
      </c>
      <c r="G169" s="120">
        <v>5112</v>
      </c>
      <c r="H169" s="44"/>
      <c r="I169" s="146"/>
      <c r="J169" s="147"/>
      <c r="K169" s="147"/>
      <c r="L169" s="26" t="s">
        <v>172</v>
      </c>
      <c r="M169" s="27"/>
      <c r="N169" s="196">
        <f>O169+P169</f>
        <v>0</v>
      </c>
      <c r="O169" s="196">
        <f>SUM(O170:O171)</f>
        <v>0</v>
      </c>
      <c r="P169" s="196">
        <f>SUM(P170:P171)</f>
        <v>0</v>
      </c>
      <c r="Q169" s="160"/>
      <c r="R169" s="160"/>
      <c r="S169" s="342"/>
      <c r="T169" s="160"/>
      <c r="U169" s="160"/>
      <c r="V169" s="160"/>
    </row>
    <row r="170" spans="1:22">
      <c r="A170" s="121" t="str">
        <f t="shared" ref="A170:A220" si="23">CONCATENATE(B170,C170,D170,E170,F170,G170)</f>
        <v>71040501055113</v>
      </c>
      <c r="B170" s="123" t="s">
        <v>439</v>
      </c>
      <c r="C170" s="116" t="s">
        <v>155</v>
      </c>
      <c r="D170" s="117" t="s">
        <v>149</v>
      </c>
      <c r="E170" s="118" t="s">
        <v>106</v>
      </c>
      <c r="F170" s="119" t="s">
        <v>149</v>
      </c>
      <c r="G170" s="120">
        <v>5113</v>
      </c>
      <c r="H170" s="24"/>
      <c r="I170" s="17"/>
      <c r="J170" s="18"/>
      <c r="K170" s="18"/>
      <c r="L170" s="29" t="s">
        <v>173</v>
      </c>
      <c r="M170" s="30">
        <v>5112</v>
      </c>
      <c r="N170" s="182">
        <f t="shared" ref="N170:N171" si="24">O170+P170</f>
        <v>0</v>
      </c>
      <c r="O170" s="182">
        <v>0</v>
      </c>
      <c r="P170" s="182"/>
      <c r="Q170" s="160"/>
      <c r="R170" s="160"/>
      <c r="S170" s="342"/>
      <c r="T170" s="160"/>
      <c r="U170" s="160"/>
      <c r="V170" s="160"/>
    </row>
    <row r="171" spans="1:22" s="114" customFormat="1">
      <c r="A171" s="121" t="str">
        <f t="shared" si="23"/>
        <v>71040501060000</v>
      </c>
      <c r="B171" s="123" t="s">
        <v>439</v>
      </c>
      <c r="C171" s="116" t="s">
        <v>155</v>
      </c>
      <c r="D171" s="117" t="s">
        <v>149</v>
      </c>
      <c r="E171" s="118" t="s">
        <v>106</v>
      </c>
      <c r="F171" s="119" t="s">
        <v>157</v>
      </c>
      <c r="G171" s="128" t="s">
        <v>440</v>
      </c>
      <c r="H171" s="16"/>
      <c r="I171" s="24"/>
      <c r="J171" s="25"/>
      <c r="K171" s="25"/>
      <c r="L171" s="29" t="s">
        <v>174</v>
      </c>
      <c r="M171" s="12">
        <v>5113</v>
      </c>
      <c r="N171" s="182">
        <f t="shared" si="24"/>
        <v>0</v>
      </c>
      <c r="O171" s="182"/>
      <c r="P171" s="182"/>
      <c r="Q171" s="160"/>
      <c r="R171" s="160"/>
      <c r="S171" s="342"/>
      <c r="T171" s="160"/>
      <c r="U171" s="160"/>
      <c r="V171" s="160"/>
    </row>
    <row r="172" spans="1:22">
      <c r="A172" s="121" t="str">
        <f t="shared" si="23"/>
        <v>71040501134251</v>
      </c>
      <c r="B172" s="123" t="s">
        <v>439</v>
      </c>
      <c r="C172" s="116" t="s">
        <v>155</v>
      </c>
      <c r="D172" s="117" t="s">
        <v>149</v>
      </c>
      <c r="E172" s="118" t="s">
        <v>106</v>
      </c>
      <c r="F172" s="119" t="s">
        <v>444</v>
      </c>
      <c r="G172" s="120">
        <v>4251</v>
      </c>
      <c r="H172" s="164">
        <v>2450</v>
      </c>
      <c r="I172" s="165" t="s">
        <v>155</v>
      </c>
      <c r="J172" s="166">
        <v>5</v>
      </c>
      <c r="K172" s="166">
        <v>0</v>
      </c>
      <c r="L172" s="167" t="s">
        <v>175</v>
      </c>
      <c r="M172" s="175"/>
      <c r="N172" s="187">
        <f>+N174+N246</f>
        <v>0</v>
      </c>
      <c r="O172" s="187">
        <f>+O174+O246</f>
        <v>0</v>
      </c>
      <c r="P172" s="187">
        <f>+P174+P246</f>
        <v>0</v>
      </c>
      <c r="Q172" s="160"/>
      <c r="R172" s="160"/>
      <c r="S172" s="342"/>
      <c r="T172" s="160"/>
      <c r="U172" s="160"/>
      <c r="V172" s="160"/>
    </row>
    <row r="173" spans="1:22">
      <c r="A173" s="121" t="str">
        <f t="shared" si="23"/>
        <v>71040501135129</v>
      </c>
      <c r="B173" s="123" t="s">
        <v>439</v>
      </c>
      <c r="C173" s="116" t="s">
        <v>155</v>
      </c>
      <c r="D173" s="117" t="s">
        <v>149</v>
      </c>
      <c r="E173" s="118" t="s">
        <v>106</v>
      </c>
      <c r="F173" s="119" t="s">
        <v>444</v>
      </c>
      <c r="G173" s="120">
        <v>5129</v>
      </c>
      <c r="H173" s="24"/>
      <c r="I173" s="17"/>
      <c r="J173" s="18"/>
      <c r="K173" s="18"/>
      <c r="L173" s="29" t="s">
        <v>110</v>
      </c>
      <c r="M173" s="30"/>
      <c r="N173" s="189"/>
      <c r="O173" s="189"/>
      <c r="P173" s="189"/>
      <c r="Q173" s="160"/>
      <c r="R173" s="160"/>
      <c r="S173" s="342"/>
      <c r="T173" s="160"/>
      <c r="U173" s="160"/>
      <c r="V173" s="160"/>
    </row>
    <row r="174" spans="1:22">
      <c r="A174" s="121" t="str">
        <f t="shared" si="23"/>
        <v>71040501135221</v>
      </c>
      <c r="B174" s="123" t="s">
        <v>439</v>
      </c>
      <c r="C174" s="116" t="s">
        <v>155</v>
      </c>
      <c r="D174" s="117" t="s">
        <v>149</v>
      </c>
      <c r="E174" s="118" t="s">
        <v>106</v>
      </c>
      <c r="F174" s="119" t="s">
        <v>444</v>
      </c>
      <c r="G174" s="120">
        <v>5221</v>
      </c>
      <c r="H174" s="150">
        <v>2451</v>
      </c>
      <c r="I174" s="151" t="s">
        <v>155</v>
      </c>
      <c r="J174" s="152">
        <v>5</v>
      </c>
      <c r="K174" s="152">
        <v>1</v>
      </c>
      <c r="L174" s="153" t="s">
        <v>176</v>
      </c>
      <c r="M174" s="154"/>
      <c r="N174" s="191">
        <f>+N176+N179+N181+N185+N189+N194+N198+N200+N206+N213+N217+N220+N224+N231+N234+N236+N238+N244</f>
        <v>0</v>
      </c>
      <c r="O174" s="191">
        <f>+O176+O179+O181+O185+O189+O194+O198+O200+O206+O213+O217+O220+O224+O231+O234+O236+O238+O244</f>
        <v>0</v>
      </c>
      <c r="P174" s="191">
        <f t="shared" ref="P174" si="25">+P176+P179+P181+P185+P189+P194+P198+P200+P206+P213+P217+P220+P224+P231+P234+P236+P238+P244</f>
        <v>0</v>
      </c>
      <c r="Q174" s="160"/>
      <c r="R174" s="160"/>
      <c r="S174" s="342"/>
      <c r="T174" s="160"/>
      <c r="U174" s="160"/>
      <c r="V174" s="160"/>
    </row>
    <row r="175" spans="1:22" s="114" customFormat="1">
      <c r="A175" s="121" t="str">
        <f t="shared" si="23"/>
        <v>71040501140000</v>
      </c>
      <c r="B175" s="123" t="s">
        <v>439</v>
      </c>
      <c r="C175" s="116" t="s">
        <v>155</v>
      </c>
      <c r="D175" s="117" t="s">
        <v>149</v>
      </c>
      <c r="E175" s="118" t="s">
        <v>106</v>
      </c>
      <c r="F175" s="119" t="s">
        <v>445</v>
      </c>
      <c r="G175" s="128" t="s">
        <v>440</v>
      </c>
      <c r="H175" s="24"/>
      <c r="I175" s="24"/>
      <c r="J175" s="25"/>
      <c r="K175" s="25"/>
      <c r="L175" s="29" t="s">
        <v>108</v>
      </c>
      <c r="M175" s="30"/>
      <c r="N175" s="189"/>
      <c r="O175" s="189"/>
      <c r="P175" s="189"/>
      <c r="Q175" s="160"/>
      <c r="R175" s="160"/>
      <c r="S175" s="342"/>
      <c r="T175" s="160"/>
      <c r="U175" s="160"/>
      <c r="V175" s="160"/>
    </row>
    <row r="176" spans="1:22" ht="28.5" customHeight="1">
      <c r="A176" s="121" t="str">
        <f t="shared" si="23"/>
        <v>71040501144729</v>
      </c>
      <c r="B176" s="123" t="s">
        <v>439</v>
      </c>
      <c r="C176" s="116" t="s">
        <v>155</v>
      </c>
      <c r="D176" s="117" t="s">
        <v>149</v>
      </c>
      <c r="E176" s="118" t="s">
        <v>106</v>
      </c>
      <c r="F176" s="119" t="s">
        <v>445</v>
      </c>
      <c r="G176" s="120">
        <v>4729</v>
      </c>
      <c r="H176" s="44"/>
      <c r="I176" s="146"/>
      <c r="J176" s="147"/>
      <c r="K176" s="147"/>
      <c r="L176" s="26" t="s">
        <v>177</v>
      </c>
      <c r="M176" s="27"/>
      <c r="N176" s="196">
        <f>O176+P176</f>
        <v>0</v>
      </c>
      <c r="O176" s="196">
        <f>SUM(O177:O178)</f>
        <v>0</v>
      </c>
      <c r="P176" s="196">
        <f>SUM(P177:P178)</f>
        <v>0</v>
      </c>
      <c r="Q176" s="160"/>
      <c r="R176" s="160"/>
      <c r="S176" s="342"/>
      <c r="T176" s="160"/>
      <c r="U176" s="160"/>
      <c r="V176" s="160"/>
    </row>
    <row r="177" spans="1:22" s="114" customFormat="1" ht="27" customHeight="1">
      <c r="A177" s="121" t="str">
        <f t="shared" si="23"/>
        <v>71040501150000</v>
      </c>
      <c r="B177" s="123" t="s">
        <v>439</v>
      </c>
      <c r="C177" s="116" t="s">
        <v>155</v>
      </c>
      <c r="D177" s="117" t="s">
        <v>149</v>
      </c>
      <c r="E177" s="118" t="s">
        <v>106</v>
      </c>
      <c r="F177" s="119" t="s">
        <v>446</v>
      </c>
      <c r="G177" s="128" t="s">
        <v>440</v>
      </c>
      <c r="H177" s="24"/>
      <c r="I177" s="24"/>
      <c r="J177" s="25"/>
      <c r="K177" s="25"/>
      <c r="L177" s="28" t="s">
        <v>142</v>
      </c>
      <c r="M177" s="11">
        <v>4251</v>
      </c>
      <c r="N177" s="182">
        <f t="shared" ref="N177:N243" si="26">O177+P177</f>
        <v>0</v>
      </c>
      <c r="O177" s="302"/>
      <c r="P177" s="302"/>
      <c r="Q177" s="160"/>
      <c r="R177" s="160"/>
      <c r="S177" s="342"/>
      <c r="T177" s="160"/>
      <c r="U177" s="160"/>
      <c r="V177" s="160"/>
    </row>
    <row r="178" spans="1:22" ht="21" customHeight="1">
      <c r="A178" s="121" t="str">
        <f t="shared" si="23"/>
        <v>71040501155112</v>
      </c>
      <c r="B178" s="123" t="s">
        <v>439</v>
      </c>
      <c r="C178" s="116" t="s">
        <v>155</v>
      </c>
      <c r="D178" s="117" t="s">
        <v>149</v>
      </c>
      <c r="E178" s="118" t="s">
        <v>106</v>
      </c>
      <c r="F178" s="119" t="s">
        <v>446</v>
      </c>
      <c r="G178" s="120">
        <v>5112</v>
      </c>
      <c r="H178" s="24"/>
      <c r="I178" s="24"/>
      <c r="J178" s="25"/>
      <c r="K178" s="25"/>
      <c r="L178" s="31" t="s">
        <v>174</v>
      </c>
      <c r="M178" s="47">
        <v>5113</v>
      </c>
      <c r="N178" s="182">
        <f t="shared" si="26"/>
        <v>0</v>
      </c>
      <c r="O178" s="182"/>
      <c r="P178" s="182"/>
      <c r="Q178" s="160"/>
      <c r="R178" s="160"/>
      <c r="S178" s="342"/>
      <c r="T178" s="160"/>
      <c r="U178" s="160"/>
      <c r="V178" s="160"/>
    </row>
    <row r="179" spans="1:22" ht="44.45" customHeight="1">
      <c r="A179" s="121" t="str">
        <f t="shared" si="23"/>
        <v>71040501155133</v>
      </c>
      <c r="B179" s="123" t="s">
        <v>439</v>
      </c>
      <c r="C179" s="116" t="s">
        <v>155</v>
      </c>
      <c r="D179" s="117" t="s">
        <v>149</v>
      </c>
      <c r="E179" s="118" t="s">
        <v>106</v>
      </c>
      <c r="F179" s="119" t="s">
        <v>446</v>
      </c>
      <c r="G179" s="120">
        <v>5133</v>
      </c>
      <c r="H179" s="44"/>
      <c r="I179" s="146"/>
      <c r="J179" s="147"/>
      <c r="K179" s="147"/>
      <c r="L179" s="348" t="s">
        <v>792</v>
      </c>
      <c r="M179" s="27"/>
      <c r="N179" s="196">
        <f>O179+P179</f>
        <v>0</v>
      </c>
      <c r="O179" s="196">
        <f>SUM(O180)</f>
        <v>0</v>
      </c>
      <c r="P179" s="196">
        <f>SUM(P180)</f>
        <v>0</v>
      </c>
      <c r="Q179" s="160"/>
      <c r="R179" s="160"/>
      <c r="S179" s="342"/>
      <c r="T179" s="160"/>
      <c r="U179" s="160"/>
      <c r="V179" s="160"/>
    </row>
    <row r="180" spans="1:22" ht="21" customHeight="1">
      <c r="A180" s="121" t="str">
        <f t="shared" si="23"/>
        <v>71040501155134</v>
      </c>
      <c r="B180" s="123" t="s">
        <v>439</v>
      </c>
      <c r="C180" s="116" t="s">
        <v>155</v>
      </c>
      <c r="D180" s="117" t="s">
        <v>149</v>
      </c>
      <c r="E180" s="118" t="s">
        <v>106</v>
      </c>
      <c r="F180" s="119" t="s">
        <v>446</v>
      </c>
      <c r="G180" s="120">
        <v>5134</v>
      </c>
      <c r="H180" s="24"/>
      <c r="I180" s="24"/>
      <c r="J180" s="25"/>
      <c r="K180" s="25"/>
      <c r="L180" s="345" t="s">
        <v>134</v>
      </c>
      <c r="M180" s="326">
        <v>4861</v>
      </c>
      <c r="N180" s="182">
        <f t="shared" si="26"/>
        <v>0</v>
      </c>
      <c r="O180" s="306"/>
      <c r="P180" s="306"/>
      <c r="Q180" s="160"/>
      <c r="R180" s="160"/>
      <c r="S180" s="342"/>
      <c r="T180" s="160"/>
      <c r="U180" s="160"/>
      <c r="V180" s="160"/>
    </row>
    <row r="181" spans="1:22" s="155" customFormat="1">
      <c r="A181" s="121" t="str">
        <f t="shared" si="23"/>
        <v>71040505000000</v>
      </c>
      <c r="B181" s="123" t="s">
        <v>439</v>
      </c>
      <c r="C181" s="116" t="s">
        <v>155</v>
      </c>
      <c r="D181" s="117" t="s">
        <v>149</v>
      </c>
      <c r="E181" s="118" t="s">
        <v>149</v>
      </c>
      <c r="F181" s="119" t="s">
        <v>441</v>
      </c>
      <c r="G181" s="128" t="s">
        <v>440</v>
      </c>
      <c r="H181" s="44"/>
      <c r="I181" s="146"/>
      <c r="J181" s="147"/>
      <c r="K181" s="147"/>
      <c r="L181" s="26" t="s">
        <v>179</v>
      </c>
      <c r="M181" s="27"/>
      <c r="N181" s="196">
        <f>O181+P181</f>
        <v>0</v>
      </c>
      <c r="O181" s="196">
        <f>SUM(O182:O184)</f>
        <v>0</v>
      </c>
      <c r="P181" s="196">
        <f>SUM(P182:P184)</f>
        <v>0</v>
      </c>
      <c r="Q181" s="160"/>
      <c r="R181" s="160"/>
      <c r="S181" s="342"/>
      <c r="T181" s="160"/>
      <c r="U181" s="160"/>
      <c r="V181" s="160"/>
    </row>
    <row r="182" spans="1:22" ht="25.5">
      <c r="A182" s="121" t="str">
        <f t="shared" si="23"/>
        <v>71040505000001</v>
      </c>
      <c r="B182" s="123" t="s">
        <v>439</v>
      </c>
      <c r="C182" s="116" t="s">
        <v>155</v>
      </c>
      <c r="D182" s="117" t="s">
        <v>149</v>
      </c>
      <c r="E182" s="118" t="s">
        <v>149</v>
      </c>
      <c r="F182" s="119" t="s">
        <v>441</v>
      </c>
      <c r="G182" s="128" t="s">
        <v>96</v>
      </c>
      <c r="H182" s="16"/>
      <c r="I182" s="24"/>
      <c r="J182" s="25"/>
      <c r="K182" s="25"/>
      <c r="L182" s="29" t="s">
        <v>142</v>
      </c>
      <c r="M182" s="12">
        <v>4251</v>
      </c>
      <c r="N182" s="182">
        <f t="shared" si="26"/>
        <v>0</v>
      </c>
      <c r="O182" s="182"/>
      <c r="P182" s="182"/>
      <c r="Q182" s="160"/>
      <c r="R182" s="160"/>
      <c r="S182" s="342"/>
      <c r="T182" s="160"/>
      <c r="U182" s="160"/>
      <c r="V182" s="160"/>
    </row>
    <row r="183" spans="1:22" s="114" customFormat="1">
      <c r="A183" s="121" t="str">
        <f t="shared" si="23"/>
        <v>71040505010000</v>
      </c>
      <c r="B183" s="123" t="s">
        <v>439</v>
      </c>
      <c r="C183" s="116" t="s">
        <v>155</v>
      </c>
      <c r="D183" s="117" t="s">
        <v>149</v>
      </c>
      <c r="E183" s="118" t="s">
        <v>149</v>
      </c>
      <c r="F183" s="119" t="s">
        <v>106</v>
      </c>
      <c r="G183" s="128" t="s">
        <v>440</v>
      </c>
      <c r="H183" s="16"/>
      <c r="I183" s="24"/>
      <c r="J183" s="25"/>
      <c r="K183" s="25"/>
      <c r="L183" s="29" t="s">
        <v>173</v>
      </c>
      <c r="M183" s="298">
        <v>5112</v>
      </c>
      <c r="N183" s="182">
        <f t="shared" si="26"/>
        <v>0</v>
      </c>
      <c r="O183" s="182"/>
      <c r="P183" s="182"/>
      <c r="Q183" s="160"/>
      <c r="R183" s="160"/>
      <c r="S183" s="342"/>
      <c r="T183" s="160"/>
      <c r="U183" s="160"/>
      <c r="V183" s="160"/>
    </row>
    <row r="184" spans="1:22">
      <c r="A184" s="121" t="str">
        <f t="shared" si="23"/>
        <v>71040505015129</v>
      </c>
      <c r="B184" s="123" t="s">
        <v>439</v>
      </c>
      <c r="C184" s="116" t="s">
        <v>155</v>
      </c>
      <c r="D184" s="117" t="s">
        <v>149</v>
      </c>
      <c r="E184" s="118" t="s">
        <v>149</v>
      </c>
      <c r="F184" s="119" t="s">
        <v>106</v>
      </c>
      <c r="G184" s="120">
        <v>5129</v>
      </c>
      <c r="H184" s="24"/>
      <c r="I184" s="24"/>
      <c r="J184" s="25"/>
      <c r="K184" s="25"/>
      <c r="L184" s="31" t="s">
        <v>174</v>
      </c>
      <c r="M184" s="47">
        <v>5113</v>
      </c>
      <c r="N184" s="182">
        <f t="shared" si="26"/>
        <v>0</v>
      </c>
      <c r="O184" s="182"/>
      <c r="P184" s="182"/>
      <c r="Q184" s="160"/>
      <c r="R184" s="160"/>
      <c r="S184" s="342"/>
      <c r="T184" s="160"/>
      <c r="U184" s="160"/>
      <c r="V184" s="160"/>
    </row>
    <row r="185" spans="1:22" s="114" customFormat="1">
      <c r="A185" s="121" t="str">
        <f t="shared" si="23"/>
        <v>71040505020000</v>
      </c>
      <c r="B185" s="123" t="s">
        <v>439</v>
      </c>
      <c r="C185" s="116" t="s">
        <v>155</v>
      </c>
      <c r="D185" s="117" t="s">
        <v>149</v>
      </c>
      <c r="E185" s="118" t="s">
        <v>149</v>
      </c>
      <c r="F185" s="119" t="s">
        <v>140</v>
      </c>
      <c r="G185" s="128" t="s">
        <v>440</v>
      </c>
      <c r="H185" s="44"/>
      <c r="I185" s="146"/>
      <c r="J185" s="147"/>
      <c r="K185" s="147"/>
      <c r="L185" s="26" t="s">
        <v>180</v>
      </c>
      <c r="M185" s="27"/>
      <c r="N185" s="196">
        <f>O185+P185</f>
        <v>0</v>
      </c>
      <c r="O185" s="196">
        <f>SUM(O186:O188)</f>
        <v>0</v>
      </c>
      <c r="P185" s="196">
        <f>SUM(P186:P188)</f>
        <v>0</v>
      </c>
      <c r="Q185" s="160"/>
      <c r="R185" s="160"/>
      <c r="S185" s="342"/>
      <c r="T185" s="160"/>
      <c r="U185" s="160"/>
      <c r="V185" s="160"/>
    </row>
    <row r="186" spans="1:22" ht="25.5">
      <c r="A186" s="121" t="str">
        <f t="shared" si="23"/>
        <v>71040505024511</v>
      </c>
      <c r="B186" s="123" t="s">
        <v>439</v>
      </c>
      <c r="C186" s="116" t="s">
        <v>155</v>
      </c>
      <c r="D186" s="117" t="s">
        <v>149</v>
      </c>
      <c r="E186" s="118" t="s">
        <v>149</v>
      </c>
      <c r="F186" s="119" t="s">
        <v>140</v>
      </c>
      <c r="G186" s="120">
        <v>4511</v>
      </c>
      <c r="H186" s="24"/>
      <c r="I186" s="24"/>
      <c r="J186" s="25"/>
      <c r="K186" s="25"/>
      <c r="L186" s="29" t="s">
        <v>142</v>
      </c>
      <c r="M186" s="12">
        <v>4251</v>
      </c>
      <c r="N186" s="182">
        <f t="shared" si="26"/>
        <v>0</v>
      </c>
      <c r="O186" s="182"/>
      <c r="P186" s="182"/>
      <c r="Q186" s="160"/>
      <c r="R186" s="160"/>
      <c r="S186" s="342"/>
      <c r="T186" s="160"/>
      <c r="U186" s="160"/>
      <c r="V186" s="160"/>
    </row>
    <row r="187" spans="1:22" s="114" customFormat="1">
      <c r="A187" s="121" t="str">
        <f t="shared" si="23"/>
        <v>71040505030000</v>
      </c>
      <c r="B187" s="123" t="s">
        <v>439</v>
      </c>
      <c r="C187" s="116" t="s">
        <v>155</v>
      </c>
      <c r="D187" s="117" t="s">
        <v>149</v>
      </c>
      <c r="E187" s="118" t="s">
        <v>149</v>
      </c>
      <c r="F187" s="119" t="s">
        <v>442</v>
      </c>
      <c r="G187" s="128" t="s">
        <v>440</v>
      </c>
      <c r="H187" s="24"/>
      <c r="I187" s="24"/>
      <c r="J187" s="25"/>
      <c r="K187" s="25"/>
      <c r="L187" s="29" t="s">
        <v>173</v>
      </c>
      <c r="M187" s="30">
        <v>5112</v>
      </c>
      <c r="N187" s="182">
        <f t="shared" si="26"/>
        <v>0</v>
      </c>
      <c r="O187" s="182"/>
      <c r="P187" s="182"/>
      <c r="Q187" s="160"/>
      <c r="R187" s="160"/>
      <c r="S187" s="342"/>
      <c r="T187" s="160"/>
      <c r="U187" s="160"/>
      <c r="V187" s="160"/>
    </row>
    <row r="188" spans="1:22">
      <c r="A188" s="121" t="str">
        <f t="shared" si="23"/>
        <v>71040505034511</v>
      </c>
      <c r="B188" s="123" t="s">
        <v>439</v>
      </c>
      <c r="C188" s="116" t="s">
        <v>155</v>
      </c>
      <c r="D188" s="117" t="s">
        <v>149</v>
      </c>
      <c r="E188" s="118" t="s">
        <v>149</v>
      </c>
      <c r="F188" s="119" t="s">
        <v>442</v>
      </c>
      <c r="G188" s="120">
        <v>4511</v>
      </c>
      <c r="H188" s="24"/>
      <c r="I188" s="24"/>
      <c r="J188" s="25"/>
      <c r="K188" s="25"/>
      <c r="L188" s="31" t="s">
        <v>174</v>
      </c>
      <c r="M188" s="47">
        <v>5113</v>
      </c>
      <c r="N188" s="182">
        <f t="shared" si="26"/>
        <v>0</v>
      </c>
      <c r="O188" s="182"/>
      <c r="P188" s="182"/>
      <c r="Q188" s="160"/>
      <c r="R188" s="160"/>
      <c r="S188" s="342"/>
      <c r="T188" s="160"/>
      <c r="U188" s="160"/>
      <c r="V188" s="160"/>
    </row>
    <row r="189" spans="1:22" s="114" customFormat="1" ht="19.5" customHeight="1">
      <c r="A189" s="121" t="str">
        <f t="shared" si="23"/>
        <v>71040505040000</v>
      </c>
      <c r="B189" s="123" t="s">
        <v>439</v>
      </c>
      <c r="C189" s="116" t="s">
        <v>155</v>
      </c>
      <c r="D189" s="117" t="s">
        <v>149</v>
      </c>
      <c r="E189" s="118" t="s">
        <v>149</v>
      </c>
      <c r="F189" s="119" t="s">
        <v>155</v>
      </c>
      <c r="G189" s="128" t="s">
        <v>440</v>
      </c>
      <c r="H189" s="44"/>
      <c r="I189" s="146"/>
      <c r="J189" s="147"/>
      <c r="K189" s="147"/>
      <c r="L189" s="26" t="s">
        <v>181</v>
      </c>
      <c r="M189" s="27"/>
      <c r="N189" s="196">
        <f>O189+P189</f>
        <v>0</v>
      </c>
      <c r="O189" s="196">
        <f>SUM(O190:O193)</f>
        <v>0</v>
      </c>
      <c r="P189" s="196">
        <f>SUM(P190:P193)</f>
        <v>0</v>
      </c>
      <c r="Q189" s="160"/>
      <c r="R189" s="160"/>
      <c r="S189" s="342"/>
      <c r="T189" s="160"/>
      <c r="U189" s="160"/>
      <c r="V189" s="160"/>
    </row>
    <row r="190" spans="1:22" ht="25.5">
      <c r="A190" s="121" t="str">
        <f t="shared" si="23"/>
        <v>71040505044861</v>
      </c>
      <c r="B190" s="123" t="s">
        <v>439</v>
      </c>
      <c r="C190" s="116" t="s">
        <v>155</v>
      </c>
      <c r="D190" s="117" t="s">
        <v>149</v>
      </c>
      <c r="E190" s="118" t="s">
        <v>149</v>
      </c>
      <c r="F190" s="119" t="s">
        <v>155</v>
      </c>
      <c r="G190" s="120">
        <v>4861</v>
      </c>
      <c r="H190" s="24"/>
      <c r="I190" s="24"/>
      <c r="J190" s="25"/>
      <c r="K190" s="25"/>
      <c r="L190" s="28" t="s">
        <v>142</v>
      </c>
      <c r="M190" s="11">
        <v>4251</v>
      </c>
      <c r="N190" s="182">
        <f t="shared" si="26"/>
        <v>0</v>
      </c>
      <c r="O190" s="182"/>
      <c r="P190" s="182"/>
      <c r="Q190" s="160"/>
      <c r="R190" s="160"/>
      <c r="S190" s="342"/>
      <c r="T190" s="160"/>
      <c r="U190" s="160"/>
      <c r="V190" s="160"/>
    </row>
    <row r="191" spans="1:22" s="114" customFormat="1" ht="21.6" customHeight="1">
      <c r="A191" s="121" t="str">
        <f t="shared" si="23"/>
        <v>71040505050000</v>
      </c>
      <c r="B191" s="123" t="s">
        <v>439</v>
      </c>
      <c r="C191" s="116" t="s">
        <v>155</v>
      </c>
      <c r="D191" s="117" t="s">
        <v>149</v>
      </c>
      <c r="E191" s="118" t="s">
        <v>149</v>
      </c>
      <c r="F191" s="119" t="s">
        <v>149</v>
      </c>
      <c r="G191" s="128" t="s">
        <v>440</v>
      </c>
      <c r="H191" s="24"/>
      <c r="I191" s="24"/>
      <c r="J191" s="25"/>
      <c r="K191" s="25"/>
      <c r="L191" s="29" t="s">
        <v>173</v>
      </c>
      <c r="M191" s="30">
        <v>5112</v>
      </c>
      <c r="N191" s="182">
        <f t="shared" si="26"/>
        <v>0</v>
      </c>
      <c r="O191" s="182"/>
      <c r="P191" s="182"/>
      <c r="Q191" s="160"/>
      <c r="R191" s="160"/>
      <c r="S191" s="342"/>
      <c r="T191" s="160"/>
      <c r="U191" s="160"/>
      <c r="V191" s="160"/>
    </row>
    <row r="192" spans="1:22" ht="16.5">
      <c r="A192" s="121" t="str">
        <f t="shared" si="23"/>
        <v>71040505054861</v>
      </c>
      <c r="B192" s="123" t="s">
        <v>439</v>
      </c>
      <c r="C192" s="116" t="s">
        <v>155</v>
      </c>
      <c r="D192" s="117" t="s">
        <v>149</v>
      </c>
      <c r="E192" s="118" t="s">
        <v>149</v>
      </c>
      <c r="F192" s="119" t="s">
        <v>149</v>
      </c>
      <c r="G192" s="120">
        <v>4861</v>
      </c>
      <c r="H192" s="24"/>
      <c r="I192" s="24"/>
      <c r="J192" s="25"/>
      <c r="K192" s="25"/>
      <c r="L192" s="29" t="s">
        <v>174</v>
      </c>
      <c r="M192" s="30">
        <v>5113</v>
      </c>
      <c r="N192" s="182">
        <f t="shared" si="26"/>
        <v>0</v>
      </c>
      <c r="O192" s="303"/>
      <c r="P192" s="303"/>
      <c r="Q192" s="160"/>
      <c r="R192" s="160"/>
      <c r="S192" s="342"/>
      <c r="T192" s="160"/>
      <c r="U192" s="160"/>
      <c r="V192" s="160"/>
    </row>
    <row r="193" spans="1:22">
      <c r="B193" s="123"/>
      <c r="H193" s="24"/>
      <c r="I193" s="24"/>
      <c r="J193" s="25"/>
      <c r="K193" s="25"/>
      <c r="L193" s="29" t="s">
        <v>268</v>
      </c>
      <c r="M193" s="43">
        <v>5129</v>
      </c>
      <c r="N193" s="182">
        <f t="shared" ref="N193" si="27">O193+P193</f>
        <v>0</v>
      </c>
      <c r="O193" s="182"/>
      <c r="P193" s="182"/>
      <c r="Q193" s="160"/>
      <c r="R193" s="160"/>
      <c r="S193" s="342"/>
      <c r="T193" s="160"/>
      <c r="U193" s="160"/>
      <c r="V193" s="160"/>
    </row>
    <row r="194" spans="1:22" s="114" customFormat="1" ht="35.450000000000003" customHeight="1">
      <c r="A194" s="121" t="str">
        <f t="shared" si="23"/>
        <v>71040505060000</v>
      </c>
      <c r="B194" s="123" t="s">
        <v>439</v>
      </c>
      <c r="C194" s="116" t="s">
        <v>155</v>
      </c>
      <c r="D194" s="117" t="s">
        <v>149</v>
      </c>
      <c r="E194" s="118" t="s">
        <v>149</v>
      </c>
      <c r="F194" s="119" t="s">
        <v>157</v>
      </c>
      <c r="G194" s="128" t="s">
        <v>440</v>
      </c>
      <c r="H194" s="44"/>
      <c r="I194" s="146"/>
      <c r="J194" s="147"/>
      <c r="K194" s="147"/>
      <c r="L194" s="26" t="s">
        <v>182</v>
      </c>
      <c r="M194" s="27"/>
      <c r="N194" s="196">
        <f>O194+P194</f>
        <v>0</v>
      </c>
      <c r="O194" s="196">
        <f>SUM(O195:O197)</f>
        <v>0</v>
      </c>
      <c r="P194" s="196">
        <f>SUM(P195:P197)</f>
        <v>0</v>
      </c>
      <c r="Q194" s="160"/>
      <c r="R194" s="160"/>
      <c r="S194" s="342"/>
      <c r="T194" s="160"/>
      <c r="U194" s="160"/>
      <c r="V194" s="160"/>
    </row>
    <row r="195" spans="1:22" ht="16.5">
      <c r="A195" s="121" t="str">
        <f t="shared" si="23"/>
        <v>71040505064861</v>
      </c>
      <c r="B195" s="123" t="s">
        <v>439</v>
      </c>
      <c r="C195" s="116" t="s">
        <v>155</v>
      </c>
      <c r="D195" s="117" t="s">
        <v>149</v>
      </c>
      <c r="E195" s="118" t="s">
        <v>149</v>
      </c>
      <c r="F195" s="119" t="s">
        <v>157</v>
      </c>
      <c r="G195" s="120">
        <v>4861</v>
      </c>
      <c r="H195" s="24"/>
      <c r="I195" s="24"/>
      <c r="J195" s="25"/>
      <c r="K195" s="25"/>
      <c r="L195" s="31" t="s">
        <v>134</v>
      </c>
      <c r="M195" s="47">
        <v>4861</v>
      </c>
      <c r="N195" s="182">
        <f t="shared" si="26"/>
        <v>0</v>
      </c>
      <c r="O195" s="303"/>
      <c r="P195" s="303"/>
      <c r="Q195" s="160"/>
      <c r="R195" s="160"/>
      <c r="S195" s="342"/>
      <c r="T195" s="160"/>
      <c r="U195" s="160"/>
      <c r="V195" s="160"/>
    </row>
    <row r="196" spans="1:22" s="114" customFormat="1">
      <c r="A196" s="121" t="str">
        <f t="shared" si="23"/>
        <v>71040505070000</v>
      </c>
      <c r="B196" s="123" t="s">
        <v>439</v>
      </c>
      <c r="C196" s="116" t="s">
        <v>155</v>
      </c>
      <c r="D196" s="117" t="s">
        <v>149</v>
      </c>
      <c r="E196" s="118" t="s">
        <v>149</v>
      </c>
      <c r="F196" s="119" t="s">
        <v>183</v>
      </c>
      <c r="G196" s="128" t="s">
        <v>440</v>
      </c>
      <c r="H196" s="24"/>
      <c r="I196" s="24"/>
      <c r="J196" s="25"/>
      <c r="K196" s="25"/>
      <c r="L196" s="31" t="s">
        <v>174</v>
      </c>
      <c r="M196" s="47">
        <v>5113</v>
      </c>
      <c r="N196" s="182">
        <f t="shared" si="26"/>
        <v>0</v>
      </c>
      <c r="O196" s="182"/>
      <c r="P196" s="182"/>
      <c r="Q196" s="160"/>
      <c r="R196" s="160"/>
      <c r="S196" s="342"/>
      <c r="T196" s="160"/>
      <c r="U196" s="160"/>
      <c r="V196" s="160"/>
    </row>
    <row r="197" spans="1:22" s="114" customFormat="1">
      <c r="A197" s="121"/>
      <c r="B197" s="123"/>
      <c r="C197" s="116"/>
      <c r="D197" s="117"/>
      <c r="E197" s="118"/>
      <c r="F197" s="119"/>
      <c r="G197" s="128"/>
      <c r="H197" s="24"/>
      <c r="I197" s="24"/>
      <c r="J197" s="25"/>
      <c r="K197" s="25"/>
      <c r="L197" s="29" t="s">
        <v>268</v>
      </c>
      <c r="M197" s="43">
        <v>5129</v>
      </c>
      <c r="N197" s="182">
        <f t="shared" si="26"/>
        <v>0</v>
      </c>
      <c r="O197" s="182"/>
      <c r="P197" s="182"/>
      <c r="Q197" s="160"/>
      <c r="R197" s="160"/>
      <c r="S197" s="342"/>
      <c r="T197" s="160"/>
      <c r="U197" s="160"/>
      <c r="V197" s="160"/>
    </row>
    <row r="198" spans="1:22" ht="49.15" customHeight="1">
      <c r="A198" s="121" t="str">
        <f t="shared" si="23"/>
        <v>71040505074861</v>
      </c>
      <c r="B198" s="123" t="s">
        <v>439</v>
      </c>
      <c r="C198" s="116" t="s">
        <v>155</v>
      </c>
      <c r="D198" s="117" t="s">
        <v>149</v>
      </c>
      <c r="E198" s="118" t="s">
        <v>149</v>
      </c>
      <c r="F198" s="119" t="s">
        <v>183</v>
      </c>
      <c r="G198" s="120">
        <v>4861</v>
      </c>
      <c r="H198" s="44"/>
      <c r="I198" s="146"/>
      <c r="J198" s="147"/>
      <c r="K198" s="147"/>
      <c r="L198" s="26" t="s">
        <v>806</v>
      </c>
      <c r="M198" s="27"/>
      <c r="N198" s="196">
        <f>O198+P198</f>
        <v>0</v>
      </c>
      <c r="O198" s="196">
        <f>SUM(O199:O199)</f>
        <v>0</v>
      </c>
      <c r="P198" s="196">
        <f>SUM(P199:P199)</f>
        <v>0</v>
      </c>
      <c r="Q198" s="160"/>
      <c r="R198" s="160"/>
      <c r="S198" s="342"/>
      <c r="T198" s="160"/>
      <c r="U198" s="160"/>
      <c r="V198" s="160"/>
    </row>
    <row r="199" spans="1:22" s="114" customFormat="1" ht="30" customHeight="1">
      <c r="A199" s="121" t="str">
        <f t="shared" si="23"/>
        <v>71040505080000</v>
      </c>
      <c r="B199" s="123" t="s">
        <v>439</v>
      </c>
      <c r="C199" s="116" t="s">
        <v>155</v>
      </c>
      <c r="D199" s="117" t="s">
        <v>149</v>
      </c>
      <c r="E199" s="118" t="s">
        <v>149</v>
      </c>
      <c r="F199" s="119" t="s">
        <v>185</v>
      </c>
      <c r="G199" s="128" t="s">
        <v>440</v>
      </c>
      <c r="H199" s="16"/>
      <c r="I199" s="24"/>
      <c r="J199" s="25"/>
      <c r="K199" s="25"/>
      <c r="L199" s="29" t="s">
        <v>348</v>
      </c>
      <c r="M199" s="12">
        <v>4729</v>
      </c>
      <c r="N199" s="182">
        <f t="shared" si="26"/>
        <v>0</v>
      </c>
      <c r="O199" s="182"/>
      <c r="P199" s="182"/>
      <c r="Q199" s="160"/>
      <c r="R199" s="160"/>
      <c r="S199" s="342"/>
      <c r="T199" s="160"/>
      <c r="U199" s="160"/>
      <c r="V199" s="160"/>
    </row>
    <row r="200" spans="1:22" ht="27">
      <c r="A200" s="121" t="str">
        <f t="shared" si="23"/>
        <v>71040505094861</v>
      </c>
      <c r="B200" s="123" t="s">
        <v>439</v>
      </c>
      <c r="C200" s="116" t="s">
        <v>155</v>
      </c>
      <c r="D200" s="117" t="s">
        <v>149</v>
      </c>
      <c r="E200" s="118" t="s">
        <v>149</v>
      </c>
      <c r="F200" s="119" t="s">
        <v>187</v>
      </c>
      <c r="G200" s="120">
        <v>4861</v>
      </c>
      <c r="H200" s="44"/>
      <c r="I200" s="146"/>
      <c r="J200" s="147"/>
      <c r="K200" s="147"/>
      <c r="L200" s="26" t="s">
        <v>186</v>
      </c>
      <c r="M200" s="27"/>
      <c r="N200" s="196">
        <f>O200+P200</f>
        <v>0</v>
      </c>
      <c r="O200" s="196">
        <f>SUM(O201:O205)</f>
        <v>0</v>
      </c>
      <c r="P200" s="196">
        <f>SUM(P201:P205)</f>
        <v>0</v>
      </c>
      <c r="Q200" s="160"/>
      <c r="R200" s="160"/>
      <c r="S200" s="342"/>
      <c r="T200" s="160"/>
      <c r="U200" s="160"/>
      <c r="V200" s="160"/>
    </row>
    <row r="201" spans="1:22" s="169" customFormat="1" ht="27" customHeight="1">
      <c r="A201" s="121" t="str">
        <f t="shared" si="23"/>
        <v>71040700000000</v>
      </c>
      <c r="B201" s="123" t="s">
        <v>439</v>
      </c>
      <c r="C201" s="116" t="s">
        <v>155</v>
      </c>
      <c r="D201" s="117" t="s">
        <v>183</v>
      </c>
      <c r="E201" s="118" t="s">
        <v>441</v>
      </c>
      <c r="F201" s="119" t="s">
        <v>441</v>
      </c>
      <c r="G201" s="128" t="s">
        <v>440</v>
      </c>
      <c r="H201" s="24"/>
      <c r="I201" s="24"/>
      <c r="J201" s="25"/>
      <c r="K201" s="25"/>
      <c r="L201" s="29" t="s">
        <v>142</v>
      </c>
      <c r="M201" s="12">
        <v>4251</v>
      </c>
      <c r="N201" s="182">
        <f t="shared" si="26"/>
        <v>0</v>
      </c>
      <c r="O201" s="303"/>
      <c r="P201" s="303"/>
      <c r="Q201" s="160"/>
      <c r="R201" s="160"/>
      <c r="S201" s="342"/>
      <c r="T201" s="160"/>
      <c r="U201" s="160"/>
      <c r="V201" s="160"/>
    </row>
    <row r="202" spans="1:22">
      <c r="A202" s="121" t="str">
        <f t="shared" si="23"/>
        <v>71040700000001</v>
      </c>
      <c r="B202" s="123" t="s">
        <v>439</v>
      </c>
      <c r="C202" s="116" t="s">
        <v>155</v>
      </c>
      <c r="D202" s="117" t="s">
        <v>183</v>
      </c>
      <c r="E202" s="118" t="s">
        <v>441</v>
      </c>
      <c r="F202" s="119" t="s">
        <v>441</v>
      </c>
      <c r="G202" s="128" t="s">
        <v>96</v>
      </c>
      <c r="H202" s="24"/>
      <c r="I202" s="24"/>
      <c r="J202" s="25"/>
      <c r="K202" s="25"/>
      <c r="L202" s="29" t="s">
        <v>348</v>
      </c>
      <c r="M202" s="12">
        <v>4729</v>
      </c>
      <c r="N202" s="182">
        <f t="shared" si="26"/>
        <v>0</v>
      </c>
      <c r="O202" s="182"/>
      <c r="P202" s="182"/>
      <c r="Q202" s="160"/>
      <c r="R202" s="160"/>
      <c r="S202" s="342"/>
      <c r="T202" s="160"/>
      <c r="U202" s="160"/>
      <c r="V202" s="160"/>
    </row>
    <row r="203" spans="1:22" s="155" customFormat="1">
      <c r="A203" s="121" t="str">
        <f t="shared" si="23"/>
        <v>71040703000000</v>
      </c>
      <c r="B203" s="123" t="s">
        <v>439</v>
      </c>
      <c r="C203" s="116" t="s">
        <v>155</v>
      </c>
      <c r="D203" s="117" t="s">
        <v>183</v>
      </c>
      <c r="E203" s="118" t="s">
        <v>442</v>
      </c>
      <c r="F203" s="119" t="s">
        <v>441</v>
      </c>
      <c r="G203" s="128" t="s">
        <v>440</v>
      </c>
      <c r="H203" s="24"/>
      <c r="I203" s="24"/>
      <c r="J203" s="25"/>
      <c r="K203" s="25"/>
      <c r="L203" s="29" t="s">
        <v>173</v>
      </c>
      <c r="M203" s="30">
        <v>5112</v>
      </c>
      <c r="N203" s="182">
        <f t="shared" si="26"/>
        <v>0</v>
      </c>
      <c r="O203" s="182"/>
      <c r="P203" s="182"/>
      <c r="Q203" s="160"/>
      <c r="R203" s="160"/>
      <c r="S203" s="342"/>
      <c r="T203" s="160"/>
      <c r="U203" s="160"/>
      <c r="V203" s="160"/>
    </row>
    <row r="204" spans="1:22">
      <c r="A204" s="121" t="str">
        <f t="shared" si="23"/>
        <v>71040703000001</v>
      </c>
      <c r="B204" s="123" t="s">
        <v>439</v>
      </c>
      <c r="C204" s="116" t="s">
        <v>155</v>
      </c>
      <c r="D204" s="117" t="s">
        <v>183</v>
      </c>
      <c r="E204" s="118" t="s">
        <v>442</v>
      </c>
      <c r="F204" s="119" t="s">
        <v>441</v>
      </c>
      <c r="G204" s="128" t="s">
        <v>96</v>
      </c>
      <c r="H204" s="24"/>
      <c r="I204" s="24"/>
      <c r="J204" s="25"/>
      <c r="K204" s="25"/>
      <c r="L204" s="31" t="s">
        <v>174</v>
      </c>
      <c r="M204" s="47">
        <v>5113</v>
      </c>
      <c r="N204" s="182">
        <f t="shared" si="26"/>
        <v>0</v>
      </c>
      <c r="O204" s="182"/>
      <c r="P204" s="182"/>
      <c r="Q204" s="160"/>
      <c r="R204" s="160"/>
      <c r="S204" s="342"/>
      <c r="T204" s="160"/>
      <c r="U204" s="160"/>
      <c r="V204" s="160"/>
    </row>
    <row r="205" spans="1:22">
      <c r="B205" s="123"/>
      <c r="G205" s="128"/>
      <c r="H205" s="24"/>
      <c r="I205" s="24"/>
      <c r="J205" s="25"/>
      <c r="K205" s="25"/>
      <c r="L205" s="29" t="s">
        <v>268</v>
      </c>
      <c r="M205" s="43">
        <v>5129</v>
      </c>
      <c r="N205" s="182">
        <f t="shared" ref="N205" si="28">O205+P205</f>
        <v>0</v>
      </c>
      <c r="O205" s="182"/>
      <c r="P205" s="182"/>
      <c r="Q205" s="160"/>
      <c r="R205" s="160"/>
      <c r="S205" s="342"/>
      <c r="T205" s="160"/>
      <c r="U205" s="160"/>
      <c r="V205" s="160"/>
    </row>
    <row r="206" spans="1:22" s="114" customFormat="1" ht="16.5" customHeight="1">
      <c r="A206" s="121" t="str">
        <f t="shared" si="23"/>
        <v>71040703010000</v>
      </c>
      <c r="B206" s="123" t="s">
        <v>439</v>
      </c>
      <c r="C206" s="116" t="s">
        <v>155</v>
      </c>
      <c r="D206" s="117" t="s">
        <v>183</v>
      </c>
      <c r="E206" s="118" t="s">
        <v>442</v>
      </c>
      <c r="F206" s="119" t="s">
        <v>106</v>
      </c>
      <c r="G206" s="128" t="s">
        <v>440</v>
      </c>
      <c r="H206" s="44"/>
      <c r="I206" s="146"/>
      <c r="J206" s="147"/>
      <c r="K206" s="147"/>
      <c r="L206" s="26" t="s">
        <v>188</v>
      </c>
      <c r="M206" s="27"/>
      <c r="N206" s="196">
        <f>O206+P206</f>
        <v>0</v>
      </c>
      <c r="O206" s="196">
        <f>SUM(O209:O212)</f>
        <v>0</v>
      </c>
      <c r="P206" s="196">
        <f>SUM(P209:P212)</f>
        <v>0</v>
      </c>
      <c r="Q206" s="160"/>
      <c r="R206" s="160"/>
      <c r="S206" s="342"/>
      <c r="T206" s="160"/>
      <c r="U206" s="160"/>
      <c r="V206" s="160"/>
    </row>
    <row r="207" spans="1:22" s="169" customFormat="1">
      <c r="A207" s="121" t="str">
        <f t="shared" ref="A207" si="29">CONCATENATE(B207,C207,D207,E207,F207,G207)</f>
        <v>71020500000000</v>
      </c>
      <c r="B207" s="123" t="s">
        <v>439</v>
      </c>
      <c r="C207" s="116" t="s">
        <v>140</v>
      </c>
      <c r="D207" s="117" t="s">
        <v>149</v>
      </c>
      <c r="E207" s="118" t="s">
        <v>441</v>
      </c>
      <c r="F207" s="119" t="s">
        <v>441</v>
      </c>
      <c r="G207" s="128" t="s">
        <v>440</v>
      </c>
      <c r="H207" s="16"/>
      <c r="I207" s="24"/>
      <c r="J207" s="25"/>
      <c r="K207" s="25"/>
      <c r="L207" s="29" t="s">
        <v>807</v>
      </c>
      <c r="M207" s="12">
        <v>4212</v>
      </c>
      <c r="N207" s="182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7" s="182"/>
      <c r="P207" s="182"/>
      <c r="Q207" s="160"/>
      <c r="R207" s="160"/>
      <c r="S207" s="342"/>
      <c r="T207" s="160"/>
      <c r="U207" s="160"/>
      <c r="V207" s="160"/>
    </row>
    <row r="208" spans="1:22" s="169" customFormat="1">
      <c r="A208" s="121" t="str">
        <f t="shared" si="23"/>
        <v>71020500000000</v>
      </c>
      <c r="B208" s="123" t="s">
        <v>439</v>
      </c>
      <c r="C208" s="116" t="s">
        <v>140</v>
      </c>
      <c r="D208" s="117" t="s">
        <v>149</v>
      </c>
      <c r="E208" s="118" t="s">
        <v>441</v>
      </c>
      <c r="F208" s="119" t="s">
        <v>441</v>
      </c>
      <c r="G208" s="128" t="s">
        <v>440</v>
      </c>
      <c r="H208" s="16"/>
      <c r="I208" s="24"/>
      <c r="J208" s="25"/>
      <c r="K208" s="25"/>
      <c r="L208" s="29" t="s">
        <v>116</v>
      </c>
      <c r="M208" s="12">
        <v>4214</v>
      </c>
      <c r="N208" s="182">
        <f t="shared" ref="N208" si="30">O208+P208</f>
        <v>0</v>
      </c>
      <c r="O208" s="182"/>
      <c r="P208" s="182"/>
      <c r="Q208" s="160"/>
      <c r="R208" s="160"/>
      <c r="S208" s="342"/>
      <c r="T208" s="160"/>
      <c r="U208" s="160"/>
      <c r="V208" s="160"/>
    </row>
    <row r="209" spans="1:22">
      <c r="A209" s="121" t="str">
        <f>CONCATENATE(B209,C209,D209,E209,F209,G209)</f>
        <v>71040703014639</v>
      </c>
      <c r="B209" s="123" t="s">
        <v>439</v>
      </c>
      <c r="C209" s="116" t="s">
        <v>155</v>
      </c>
      <c r="D209" s="117" t="s">
        <v>183</v>
      </c>
      <c r="E209" s="118" t="s">
        <v>442</v>
      </c>
      <c r="F209" s="119" t="s">
        <v>106</v>
      </c>
      <c r="G209" s="120">
        <v>4639</v>
      </c>
      <c r="H209" s="24"/>
      <c r="I209" s="24"/>
      <c r="J209" s="25"/>
      <c r="K209" s="25"/>
      <c r="L209" s="31" t="s">
        <v>125</v>
      </c>
      <c r="M209" s="32">
        <v>4239</v>
      </c>
      <c r="N209" s="182">
        <f t="shared" si="26"/>
        <v>0</v>
      </c>
      <c r="O209" s="182"/>
      <c r="P209" s="182"/>
      <c r="Q209" s="160"/>
      <c r="R209" s="160"/>
      <c r="S209" s="342"/>
      <c r="T209" s="160"/>
      <c r="U209" s="160"/>
      <c r="V209" s="160"/>
    </row>
    <row r="210" spans="1:22" s="169" customFormat="1" ht="25.5">
      <c r="A210" s="121" t="str">
        <f t="shared" si="23"/>
        <v>71040900000000</v>
      </c>
      <c r="B210" s="123" t="s">
        <v>439</v>
      </c>
      <c r="C210" s="116" t="s">
        <v>155</v>
      </c>
      <c r="D210" s="117" t="s">
        <v>187</v>
      </c>
      <c r="E210" s="118" t="s">
        <v>441</v>
      </c>
      <c r="F210" s="119" t="s">
        <v>441</v>
      </c>
      <c r="G210" s="128" t="s">
        <v>440</v>
      </c>
      <c r="H210" s="24"/>
      <c r="I210" s="24"/>
      <c r="J210" s="25"/>
      <c r="K210" s="25"/>
      <c r="L210" s="28" t="s">
        <v>142</v>
      </c>
      <c r="M210" s="11">
        <v>4251</v>
      </c>
      <c r="N210" s="182">
        <f t="shared" si="26"/>
        <v>0</v>
      </c>
      <c r="O210" s="182"/>
      <c r="P210" s="182">
        <v>0</v>
      </c>
      <c r="Q210" s="160"/>
      <c r="R210" s="160"/>
      <c r="S210" s="342"/>
      <c r="T210" s="160"/>
      <c r="U210" s="160"/>
      <c r="V210" s="160"/>
    </row>
    <row r="211" spans="1:22">
      <c r="A211" s="121" t="str">
        <f t="shared" si="23"/>
        <v>71040900000001</v>
      </c>
      <c r="B211" s="123" t="s">
        <v>439</v>
      </c>
      <c r="C211" s="116" t="s">
        <v>155</v>
      </c>
      <c r="D211" s="117" t="s">
        <v>187</v>
      </c>
      <c r="E211" s="118" t="s">
        <v>441</v>
      </c>
      <c r="F211" s="119" t="s">
        <v>441</v>
      </c>
      <c r="G211" s="128" t="s">
        <v>96</v>
      </c>
      <c r="H211" s="24"/>
      <c r="I211" s="24"/>
      <c r="J211" s="25"/>
      <c r="K211" s="25"/>
      <c r="L211" s="29" t="s">
        <v>167</v>
      </c>
      <c r="M211" s="30">
        <v>4639</v>
      </c>
      <c r="N211" s="182">
        <f t="shared" si="26"/>
        <v>0</v>
      </c>
      <c r="O211" s="182"/>
      <c r="P211" s="182"/>
      <c r="Q211" s="160"/>
      <c r="R211" s="160"/>
      <c r="S211" s="342"/>
      <c r="T211" s="160"/>
      <c r="U211" s="160"/>
      <c r="V211" s="160"/>
    </row>
    <row r="212" spans="1:22" s="155" customFormat="1">
      <c r="A212" s="121" t="str">
        <f t="shared" si="23"/>
        <v>71040901000000</v>
      </c>
      <c r="B212" s="123" t="s">
        <v>439</v>
      </c>
      <c r="C212" s="116" t="s">
        <v>155</v>
      </c>
      <c r="D212" s="117" t="s">
        <v>187</v>
      </c>
      <c r="E212" s="118" t="s">
        <v>106</v>
      </c>
      <c r="F212" s="119" t="s">
        <v>441</v>
      </c>
      <c r="G212" s="128" t="s">
        <v>440</v>
      </c>
      <c r="H212" s="24"/>
      <c r="I212" s="24"/>
      <c r="J212" s="25"/>
      <c r="K212" s="25"/>
      <c r="L212" s="31" t="s">
        <v>174</v>
      </c>
      <c r="M212" s="47">
        <v>5113</v>
      </c>
      <c r="N212" s="182">
        <f t="shared" si="26"/>
        <v>0</v>
      </c>
      <c r="O212" s="182">
        <v>0</v>
      </c>
      <c r="P212" s="182"/>
      <c r="Q212" s="160"/>
      <c r="R212" s="160"/>
      <c r="S212" s="342"/>
      <c r="T212" s="160"/>
      <c r="U212" s="160"/>
      <c r="V212" s="160"/>
    </row>
    <row r="213" spans="1:22">
      <c r="A213" s="121" t="str">
        <f t="shared" si="23"/>
        <v>71040901000001</v>
      </c>
      <c r="B213" s="123" t="s">
        <v>439</v>
      </c>
      <c r="C213" s="116" t="s">
        <v>155</v>
      </c>
      <c r="D213" s="117" t="s">
        <v>187</v>
      </c>
      <c r="E213" s="118" t="s">
        <v>106</v>
      </c>
      <c r="F213" s="119" t="s">
        <v>441</v>
      </c>
      <c r="G213" s="128" t="s">
        <v>96</v>
      </c>
      <c r="H213" s="44"/>
      <c r="I213" s="146"/>
      <c r="J213" s="147"/>
      <c r="K213" s="147"/>
      <c r="L213" s="26" t="s">
        <v>190</v>
      </c>
      <c r="M213" s="27"/>
      <c r="N213" s="196">
        <f>O213+P213</f>
        <v>0</v>
      </c>
      <c r="O213" s="196">
        <f>SUM(O214:O216)</f>
        <v>0</v>
      </c>
      <c r="P213" s="196">
        <f>SUM(P214:P216)</f>
        <v>0</v>
      </c>
      <c r="Q213" s="160"/>
      <c r="R213" s="160"/>
      <c r="S213" s="342"/>
      <c r="T213" s="160"/>
      <c r="U213" s="160"/>
      <c r="V213" s="160"/>
    </row>
    <row r="214" spans="1:22" s="114" customFormat="1" ht="27" customHeight="1">
      <c r="A214" s="121" t="str">
        <f t="shared" si="23"/>
        <v>71040901010000</v>
      </c>
      <c r="B214" s="123" t="s">
        <v>439</v>
      </c>
      <c r="C214" s="116" t="s">
        <v>155</v>
      </c>
      <c r="D214" s="117" t="s">
        <v>187</v>
      </c>
      <c r="E214" s="118" t="s">
        <v>106</v>
      </c>
      <c r="F214" s="119" t="s">
        <v>106</v>
      </c>
      <c r="G214" s="128" t="s">
        <v>440</v>
      </c>
      <c r="H214" s="16"/>
      <c r="I214" s="304"/>
      <c r="J214" s="305"/>
      <c r="K214" s="305"/>
      <c r="L214" s="29" t="s">
        <v>809</v>
      </c>
      <c r="M214" s="47">
        <v>4511</v>
      </c>
      <c r="N214" s="182">
        <f t="shared" si="26"/>
        <v>0</v>
      </c>
      <c r="O214" s="303"/>
      <c r="P214" s="303"/>
      <c r="Q214" s="160"/>
      <c r="R214" s="160"/>
      <c r="S214" s="342"/>
      <c r="T214" s="160"/>
      <c r="U214" s="160"/>
      <c r="V214" s="160"/>
    </row>
    <row r="215" spans="1:22" s="114" customFormat="1" ht="27" customHeight="1">
      <c r="A215" s="121"/>
      <c r="B215" s="123"/>
      <c r="C215" s="116"/>
      <c r="D215" s="117"/>
      <c r="E215" s="118"/>
      <c r="F215" s="119"/>
      <c r="G215" s="128"/>
      <c r="H215" s="16"/>
      <c r="I215" s="304"/>
      <c r="J215" s="305"/>
      <c r="K215" s="305"/>
      <c r="L215" s="29" t="s">
        <v>847</v>
      </c>
      <c r="M215" s="47" t="s">
        <v>848</v>
      </c>
      <c r="N215" s="182">
        <f t="shared" si="26"/>
        <v>0</v>
      </c>
      <c r="O215" s="303"/>
      <c r="P215" s="303"/>
      <c r="Q215" s="160"/>
      <c r="R215" s="160"/>
      <c r="S215" s="342"/>
      <c r="T215" s="160"/>
      <c r="U215" s="160"/>
      <c r="V215" s="160"/>
    </row>
    <row r="216" spans="1:22" ht="16.5">
      <c r="A216" s="121" t="str">
        <f t="shared" si="23"/>
        <v>71040901015221</v>
      </c>
      <c r="B216" s="123" t="s">
        <v>439</v>
      </c>
      <c r="C216" s="116" t="s">
        <v>155</v>
      </c>
      <c r="D216" s="117" t="s">
        <v>187</v>
      </c>
      <c r="E216" s="118" t="s">
        <v>106</v>
      </c>
      <c r="F216" s="119" t="s">
        <v>106</v>
      </c>
      <c r="G216" s="120">
        <v>5221</v>
      </c>
      <c r="H216" s="24"/>
      <c r="I216" s="24"/>
      <c r="J216" s="25"/>
      <c r="K216" s="25"/>
      <c r="L216" s="31" t="s">
        <v>134</v>
      </c>
      <c r="M216" s="47">
        <v>4861</v>
      </c>
      <c r="N216" s="182">
        <f t="shared" si="26"/>
        <v>0</v>
      </c>
      <c r="O216" s="303"/>
      <c r="P216" s="303"/>
      <c r="Q216" s="160"/>
      <c r="R216" s="160"/>
      <c r="S216" s="342"/>
      <c r="T216" s="160"/>
      <c r="U216" s="160"/>
      <c r="V216" s="160"/>
    </row>
    <row r="217" spans="1:22" s="114" customFormat="1">
      <c r="A217" s="121" t="str">
        <f t="shared" si="23"/>
        <v>71040901020000</v>
      </c>
      <c r="B217" s="123" t="s">
        <v>439</v>
      </c>
      <c r="C217" s="116" t="s">
        <v>155</v>
      </c>
      <c r="D217" s="117" t="s">
        <v>187</v>
      </c>
      <c r="E217" s="118" t="s">
        <v>106</v>
      </c>
      <c r="F217" s="119" t="s">
        <v>140</v>
      </c>
      <c r="G217" s="128" t="s">
        <v>440</v>
      </c>
      <c r="H217" s="44"/>
      <c r="I217" s="146"/>
      <c r="J217" s="147"/>
      <c r="K217" s="147"/>
      <c r="L217" s="26" t="s">
        <v>191</v>
      </c>
      <c r="M217" s="27"/>
      <c r="N217" s="196">
        <f>O217+P217</f>
        <v>0</v>
      </c>
      <c r="O217" s="196">
        <f>SUM(O218:O219)</f>
        <v>0</v>
      </c>
      <c r="P217" s="196">
        <f>SUM(P218:P219)</f>
        <v>0</v>
      </c>
      <c r="Q217" s="160"/>
      <c r="R217" s="160"/>
      <c r="S217" s="342"/>
      <c r="T217" s="160"/>
      <c r="U217" s="160"/>
      <c r="V217" s="160"/>
    </row>
    <row r="218" spans="1:22" ht="25.5">
      <c r="A218" s="121" t="str">
        <f t="shared" si="23"/>
        <v>71040901024637</v>
      </c>
      <c r="B218" s="123" t="s">
        <v>439</v>
      </c>
      <c r="C218" s="116" t="s">
        <v>155</v>
      </c>
      <c r="D218" s="117" t="s">
        <v>187</v>
      </c>
      <c r="E218" s="118" t="s">
        <v>106</v>
      </c>
      <c r="F218" s="119" t="s">
        <v>140</v>
      </c>
      <c r="G218" s="120">
        <v>4637</v>
      </c>
      <c r="H218" s="24"/>
      <c r="I218" s="24"/>
      <c r="J218" s="25"/>
      <c r="K218" s="25"/>
      <c r="L218" s="29" t="s">
        <v>142</v>
      </c>
      <c r="M218" s="12">
        <v>4251</v>
      </c>
      <c r="N218" s="182">
        <f t="shared" si="26"/>
        <v>0</v>
      </c>
      <c r="O218" s="182"/>
      <c r="P218" s="182"/>
      <c r="Q218" s="160"/>
      <c r="R218" s="160"/>
      <c r="S218" s="342"/>
      <c r="T218" s="160"/>
      <c r="U218" s="160"/>
      <c r="V218" s="160"/>
    </row>
    <row r="219" spans="1:22" s="114" customFormat="1">
      <c r="A219" s="121" t="str">
        <f t="shared" si="23"/>
        <v>71040901030000</v>
      </c>
      <c r="B219" s="123" t="s">
        <v>439</v>
      </c>
      <c r="C219" s="116" t="s">
        <v>155</v>
      </c>
      <c r="D219" s="117" t="s">
        <v>187</v>
      </c>
      <c r="E219" s="118" t="s">
        <v>106</v>
      </c>
      <c r="F219" s="119" t="s">
        <v>442</v>
      </c>
      <c r="G219" s="128" t="s">
        <v>440</v>
      </c>
      <c r="H219" s="24"/>
      <c r="I219" s="24"/>
      <c r="J219" s="25"/>
      <c r="K219" s="25"/>
      <c r="L219" s="29" t="s">
        <v>173</v>
      </c>
      <c r="M219" s="30">
        <v>5112</v>
      </c>
      <c r="N219" s="182">
        <f t="shared" si="26"/>
        <v>0</v>
      </c>
      <c r="O219" s="182"/>
      <c r="P219" s="182"/>
      <c r="Q219" s="160"/>
      <c r="R219" s="160"/>
      <c r="S219" s="342"/>
      <c r="T219" s="160"/>
      <c r="U219" s="160"/>
      <c r="V219" s="160"/>
    </row>
    <row r="220" spans="1:22" ht="54" customHeight="1">
      <c r="A220" s="121" t="str">
        <f t="shared" si="23"/>
        <v>71040901034511</v>
      </c>
      <c r="B220" s="123" t="s">
        <v>439</v>
      </c>
      <c r="C220" s="116" t="s">
        <v>155</v>
      </c>
      <c r="D220" s="117" t="s">
        <v>187</v>
      </c>
      <c r="E220" s="118" t="s">
        <v>106</v>
      </c>
      <c r="F220" s="119" t="s">
        <v>442</v>
      </c>
      <c r="G220" s="120">
        <v>4511</v>
      </c>
      <c r="H220" s="44"/>
      <c r="I220" s="146"/>
      <c r="J220" s="147"/>
      <c r="K220" s="147"/>
      <c r="L220" s="346" t="s">
        <v>810</v>
      </c>
      <c r="M220" s="27"/>
      <c r="N220" s="196">
        <f>O220+P220</f>
        <v>0</v>
      </c>
      <c r="O220" s="196">
        <f>SUM(O221:O223)</f>
        <v>0</v>
      </c>
      <c r="P220" s="196">
        <f>SUM(P221:P223)</f>
        <v>0</v>
      </c>
      <c r="Q220" s="160"/>
      <c r="R220" s="160"/>
      <c r="S220" s="342"/>
      <c r="T220" s="160"/>
      <c r="U220" s="160"/>
      <c r="V220" s="160"/>
    </row>
    <row r="221" spans="1:22" s="114" customFormat="1">
      <c r="A221" s="121" t="str">
        <f t="shared" ref="A221:A315" si="31">CONCATENATE(B221,C221,D221,E221,F221,G221)</f>
        <v>71040901040000</v>
      </c>
      <c r="B221" s="123" t="s">
        <v>439</v>
      </c>
      <c r="C221" s="116" t="s">
        <v>155</v>
      </c>
      <c r="D221" s="117" t="s">
        <v>187</v>
      </c>
      <c r="E221" s="118" t="s">
        <v>106</v>
      </c>
      <c r="F221" s="119" t="s">
        <v>155</v>
      </c>
      <c r="G221" s="128" t="s">
        <v>440</v>
      </c>
      <c r="H221" s="24"/>
      <c r="I221" s="24"/>
      <c r="J221" s="25"/>
      <c r="K221" s="25"/>
      <c r="L221" s="31" t="s">
        <v>134</v>
      </c>
      <c r="M221" s="47">
        <v>4861</v>
      </c>
      <c r="N221" s="182">
        <f t="shared" si="26"/>
        <v>0</v>
      </c>
      <c r="O221" s="306"/>
      <c r="P221" s="306">
        <v>0</v>
      </c>
      <c r="Q221" s="160"/>
      <c r="R221" s="160"/>
      <c r="S221" s="342"/>
      <c r="T221" s="160"/>
      <c r="U221" s="160"/>
      <c r="V221" s="160"/>
    </row>
    <row r="222" spans="1:22">
      <c r="A222" s="121" t="str">
        <f t="shared" si="31"/>
        <v>71040901044639</v>
      </c>
      <c r="B222" s="123" t="s">
        <v>439</v>
      </c>
      <c r="C222" s="116" t="s">
        <v>155</v>
      </c>
      <c r="D222" s="117" t="s">
        <v>187</v>
      </c>
      <c r="E222" s="118" t="s">
        <v>106</v>
      </c>
      <c r="F222" s="119" t="s">
        <v>155</v>
      </c>
      <c r="G222" s="120">
        <v>4639</v>
      </c>
      <c r="H222" s="24"/>
      <c r="I222" s="24"/>
      <c r="J222" s="25"/>
      <c r="K222" s="25"/>
      <c r="L222" s="28" t="s">
        <v>730</v>
      </c>
      <c r="M222" s="11" t="s">
        <v>580</v>
      </c>
      <c r="N222" s="182">
        <f t="shared" si="26"/>
        <v>0</v>
      </c>
      <c r="O222" s="182"/>
      <c r="P222" s="182"/>
      <c r="Q222" s="160"/>
      <c r="R222" s="160"/>
      <c r="S222" s="342"/>
      <c r="T222" s="160"/>
      <c r="U222" s="160"/>
      <c r="V222" s="160"/>
    </row>
    <row r="223" spans="1:22">
      <c r="A223" s="121" t="str">
        <f t="shared" si="31"/>
        <v>71040901044819</v>
      </c>
      <c r="B223" s="123" t="s">
        <v>439</v>
      </c>
      <c r="C223" s="116" t="s">
        <v>155</v>
      </c>
      <c r="D223" s="117" t="s">
        <v>187</v>
      </c>
      <c r="E223" s="118" t="s">
        <v>106</v>
      </c>
      <c r="F223" s="119" t="s">
        <v>155</v>
      </c>
      <c r="G223" s="120">
        <v>4819</v>
      </c>
      <c r="H223" s="24"/>
      <c r="I223" s="24"/>
      <c r="J223" s="25"/>
      <c r="K223" s="25"/>
      <c r="L223" s="28" t="s">
        <v>138</v>
      </c>
      <c r="M223" s="11" t="s">
        <v>731</v>
      </c>
      <c r="N223" s="182">
        <f t="shared" si="26"/>
        <v>0</v>
      </c>
      <c r="O223" s="182"/>
      <c r="P223" s="182"/>
      <c r="Q223" s="160"/>
      <c r="R223" s="160"/>
      <c r="S223" s="342"/>
      <c r="T223" s="160"/>
      <c r="U223" s="160"/>
      <c r="V223" s="160"/>
    </row>
    <row r="224" spans="1:22" s="114" customFormat="1" ht="26.25" customHeight="1">
      <c r="A224" s="121" t="str">
        <f t="shared" si="31"/>
        <v>71040901050000</v>
      </c>
      <c r="B224" s="123" t="s">
        <v>439</v>
      </c>
      <c r="C224" s="116" t="s">
        <v>155</v>
      </c>
      <c r="D224" s="117" t="s">
        <v>187</v>
      </c>
      <c r="E224" s="118" t="s">
        <v>106</v>
      </c>
      <c r="F224" s="119" t="s">
        <v>149</v>
      </c>
      <c r="G224" s="128" t="s">
        <v>440</v>
      </c>
      <c r="H224" s="44"/>
      <c r="I224" s="146"/>
      <c r="J224" s="147"/>
      <c r="K224" s="147"/>
      <c r="L224" s="26" t="s">
        <v>193</v>
      </c>
      <c r="M224" s="27"/>
      <c r="N224" s="196">
        <f>O224+P224</f>
        <v>0</v>
      </c>
      <c r="O224" s="196">
        <f>SUM(O225:O230)</f>
        <v>0</v>
      </c>
      <c r="P224" s="196">
        <f>SUM(P225:P230)</f>
        <v>0</v>
      </c>
      <c r="Q224" s="160"/>
      <c r="R224" s="160"/>
      <c r="S224" s="342"/>
      <c r="T224" s="160"/>
      <c r="U224" s="160"/>
      <c r="V224" s="160"/>
    </row>
    <row r="225" spans="1:22" ht="16.5">
      <c r="A225" s="121" t="str">
        <f t="shared" si="31"/>
        <v>71040901058111</v>
      </c>
      <c r="B225" s="123" t="s">
        <v>439</v>
      </c>
      <c r="C225" s="116" t="s">
        <v>155</v>
      </c>
      <c r="D225" s="117" t="s">
        <v>187</v>
      </c>
      <c r="E225" s="118" t="s">
        <v>106</v>
      </c>
      <c r="F225" s="119" t="s">
        <v>149</v>
      </c>
      <c r="G225" s="120">
        <v>8111</v>
      </c>
      <c r="H225" s="24"/>
      <c r="I225" s="24"/>
      <c r="J225" s="25"/>
      <c r="K225" s="25"/>
      <c r="L225" s="28" t="s">
        <v>114</v>
      </c>
      <c r="M225" s="32">
        <v>4212</v>
      </c>
      <c r="N225" s="182">
        <f t="shared" si="26"/>
        <v>0</v>
      </c>
      <c r="O225" s="303"/>
      <c r="P225" s="303"/>
      <c r="Q225" s="160"/>
      <c r="R225" s="160"/>
      <c r="S225" s="342"/>
      <c r="T225" s="160"/>
      <c r="U225" s="160"/>
      <c r="V225" s="160"/>
    </row>
    <row r="226" spans="1:22" ht="16.5">
      <c r="A226" s="121" t="str">
        <f t="shared" si="31"/>
        <v>71040901058411</v>
      </c>
      <c r="B226" s="123" t="s">
        <v>439</v>
      </c>
      <c r="C226" s="116" t="s">
        <v>155</v>
      </c>
      <c r="D226" s="117" t="s">
        <v>187</v>
      </c>
      <c r="E226" s="118" t="s">
        <v>106</v>
      </c>
      <c r="F226" s="119" t="s">
        <v>149</v>
      </c>
      <c r="G226" s="120">
        <v>8411</v>
      </c>
      <c r="H226" s="24"/>
      <c r="I226" s="24"/>
      <c r="J226" s="25"/>
      <c r="K226" s="25"/>
      <c r="L226" s="31" t="s">
        <v>125</v>
      </c>
      <c r="M226" s="32">
        <v>4239</v>
      </c>
      <c r="N226" s="182">
        <f t="shared" si="26"/>
        <v>0</v>
      </c>
      <c r="O226" s="307"/>
      <c r="P226" s="307"/>
      <c r="Q226" s="160"/>
      <c r="R226" s="160"/>
      <c r="S226" s="342"/>
      <c r="T226" s="160"/>
      <c r="U226" s="160"/>
      <c r="V226" s="160"/>
    </row>
    <row r="227" spans="1:22" s="114" customFormat="1" ht="25.5">
      <c r="A227" s="121" t="str">
        <f t="shared" si="31"/>
        <v>71040901060000</v>
      </c>
      <c r="B227" s="123" t="s">
        <v>439</v>
      </c>
      <c r="C227" s="116" t="s">
        <v>155</v>
      </c>
      <c r="D227" s="117" t="s">
        <v>187</v>
      </c>
      <c r="E227" s="118" t="s">
        <v>106</v>
      </c>
      <c r="F227" s="119" t="s">
        <v>157</v>
      </c>
      <c r="G227" s="128" t="s">
        <v>440</v>
      </c>
      <c r="H227" s="24"/>
      <c r="I227" s="24"/>
      <c r="J227" s="25"/>
      <c r="K227" s="25"/>
      <c r="L227" s="28" t="s">
        <v>142</v>
      </c>
      <c r="M227" s="11">
        <v>4251</v>
      </c>
      <c r="N227" s="182">
        <f t="shared" si="26"/>
        <v>0</v>
      </c>
      <c r="O227" s="182"/>
      <c r="P227" s="182"/>
      <c r="Q227" s="160"/>
      <c r="R227" s="160"/>
      <c r="S227" s="342"/>
      <c r="T227" s="160"/>
      <c r="U227" s="160"/>
      <c r="V227" s="160"/>
    </row>
    <row r="228" spans="1:22">
      <c r="A228" s="121" t="str">
        <f t="shared" si="31"/>
        <v>71040901064819</v>
      </c>
      <c r="B228" s="123" t="s">
        <v>439</v>
      </c>
      <c r="C228" s="116" t="s">
        <v>155</v>
      </c>
      <c r="D228" s="117" t="s">
        <v>187</v>
      </c>
      <c r="E228" s="118" t="s">
        <v>106</v>
      </c>
      <c r="F228" s="119" t="s">
        <v>157</v>
      </c>
      <c r="G228" s="120">
        <v>4819</v>
      </c>
      <c r="H228" s="24"/>
      <c r="I228" s="24"/>
      <c r="J228" s="25"/>
      <c r="K228" s="25"/>
      <c r="L228" s="31" t="s">
        <v>134</v>
      </c>
      <c r="M228" s="47">
        <v>4861</v>
      </c>
      <c r="N228" s="182">
        <f t="shared" si="26"/>
        <v>0</v>
      </c>
      <c r="O228" s="308"/>
      <c r="P228" s="308"/>
      <c r="Q228" s="160"/>
      <c r="R228" s="160"/>
      <c r="S228" s="342"/>
      <c r="T228" s="160"/>
      <c r="U228" s="160"/>
      <c r="V228" s="160"/>
    </row>
    <row r="229" spans="1:22">
      <c r="A229" s="121" t="str">
        <f>CONCATENATE(B229,C229,D229,E229,F229,G229)</f>
        <v>71040901064861</v>
      </c>
      <c r="B229" s="123" t="s">
        <v>439</v>
      </c>
      <c r="C229" s="116" t="s">
        <v>155</v>
      </c>
      <c r="D229" s="117" t="s">
        <v>187</v>
      </c>
      <c r="E229" s="118" t="s">
        <v>106</v>
      </c>
      <c r="F229" s="119" t="s">
        <v>157</v>
      </c>
      <c r="G229" s="120">
        <v>4861</v>
      </c>
      <c r="H229" s="24"/>
      <c r="I229" s="24"/>
      <c r="J229" s="25"/>
      <c r="K229" s="25"/>
      <c r="L229" s="28" t="s">
        <v>137</v>
      </c>
      <c r="M229" s="11">
        <v>5129</v>
      </c>
      <c r="N229" s="182">
        <f t="shared" si="26"/>
        <v>0</v>
      </c>
      <c r="O229" s="182">
        <v>0</v>
      </c>
      <c r="P229" s="182"/>
      <c r="Q229" s="160"/>
      <c r="R229" s="160"/>
      <c r="S229" s="342"/>
      <c r="T229" s="160"/>
      <c r="U229" s="160"/>
      <c r="V229" s="160"/>
    </row>
    <row r="230" spans="1:22" s="114" customFormat="1">
      <c r="A230" s="121" t="str">
        <f t="shared" si="31"/>
        <v>71040901070000</v>
      </c>
      <c r="B230" s="123" t="s">
        <v>439</v>
      </c>
      <c r="C230" s="116" t="s">
        <v>155</v>
      </c>
      <c r="D230" s="117" t="s">
        <v>187</v>
      </c>
      <c r="E230" s="118" t="s">
        <v>106</v>
      </c>
      <c r="F230" s="119" t="s">
        <v>183</v>
      </c>
      <c r="G230" s="128" t="s">
        <v>440</v>
      </c>
      <c r="H230" s="24"/>
      <c r="I230" s="24"/>
      <c r="J230" s="25"/>
      <c r="K230" s="25"/>
      <c r="L230" s="31" t="s">
        <v>194</v>
      </c>
      <c r="M230" s="47">
        <v>5221</v>
      </c>
      <c r="N230" s="182">
        <f t="shared" si="26"/>
        <v>0</v>
      </c>
      <c r="O230" s="182"/>
      <c r="P230" s="182"/>
      <c r="Q230" s="160"/>
      <c r="R230" s="160"/>
      <c r="S230" s="342"/>
      <c r="T230" s="160"/>
      <c r="U230" s="160"/>
      <c r="V230" s="160"/>
    </row>
    <row r="231" spans="1:22" ht="54">
      <c r="A231" s="121" t="str">
        <f t="shared" si="31"/>
        <v>71040901074239</v>
      </c>
      <c r="B231" s="123" t="s">
        <v>439</v>
      </c>
      <c r="C231" s="116" t="s">
        <v>155</v>
      </c>
      <c r="D231" s="117" t="s">
        <v>187</v>
      </c>
      <c r="E231" s="118" t="s">
        <v>106</v>
      </c>
      <c r="F231" s="119" t="s">
        <v>183</v>
      </c>
      <c r="G231" s="120">
        <v>4239</v>
      </c>
      <c r="H231" s="44"/>
      <c r="I231" s="146"/>
      <c r="J231" s="147"/>
      <c r="K231" s="147"/>
      <c r="L231" s="26" t="s">
        <v>732</v>
      </c>
      <c r="M231" s="27"/>
      <c r="N231" s="196">
        <f>O231+P231</f>
        <v>0</v>
      </c>
      <c r="O231" s="196">
        <f>SUM(O232:O233)</f>
        <v>0</v>
      </c>
      <c r="P231" s="196">
        <f>SUM(P232:P233)</f>
        <v>0</v>
      </c>
      <c r="Q231" s="160"/>
      <c r="R231" s="160"/>
      <c r="S231" s="342"/>
      <c r="T231" s="160"/>
      <c r="U231" s="160"/>
      <c r="V231" s="160"/>
    </row>
    <row r="232" spans="1:22" ht="16.5">
      <c r="A232" s="121" t="str">
        <f t="shared" ref="A232" si="32">CONCATENATE(B232,C232,D232,E232,F232,G232)</f>
        <v>71040901058111</v>
      </c>
      <c r="B232" s="123" t="s">
        <v>439</v>
      </c>
      <c r="C232" s="116" t="s">
        <v>155</v>
      </c>
      <c r="D232" s="117" t="s">
        <v>187</v>
      </c>
      <c r="E232" s="118" t="s">
        <v>106</v>
      </c>
      <c r="F232" s="119" t="s">
        <v>149</v>
      </c>
      <c r="G232" s="120">
        <v>8111</v>
      </c>
      <c r="H232" s="24"/>
      <c r="I232" s="24"/>
      <c r="J232" s="25"/>
      <c r="K232" s="25"/>
      <c r="L232" s="28" t="s">
        <v>114</v>
      </c>
      <c r="M232" s="32">
        <v>4212</v>
      </c>
      <c r="N232" s="182">
        <f t="shared" ref="N232" si="33">O232+P232</f>
        <v>0</v>
      </c>
      <c r="O232" s="303"/>
      <c r="P232" s="303"/>
      <c r="Q232" s="160"/>
      <c r="R232" s="160"/>
      <c r="S232" s="342"/>
      <c r="T232" s="160"/>
      <c r="U232" s="160"/>
      <c r="V232" s="160"/>
    </row>
    <row r="233" spans="1:22" s="114" customFormat="1">
      <c r="A233" s="121" t="str">
        <f t="shared" si="31"/>
        <v>71040901080000</v>
      </c>
      <c r="B233" s="123" t="s">
        <v>439</v>
      </c>
      <c r="C233" s="116" t="s">
        <v>155</v>
      </c>
      <c r="D233" s="117" t="s">
        <v>187</v>
      </c>
      <c r="E233" s="118" t="s">
        <v>106</v>
      </c>
      <c r="F233" s="119" t="s">
        <v>185</v>
      </c>
      <c r="G233" s="128" t="s">
        <v>440</v>
      </c>
      <c r="H233" s="24"/>
      <c r="I233" s="24"/>
      <c r="J233" s="25"/>
      <c r="K233" s="25"/>
      <c r="L233" s="31" t="s">
        <v>134</v>
      </c>
      <c r="M233" s="11">
        <v>4861</v>
      </c>
      <c r="N233" s="182">
        <f t="shared" si="26"/>
        <v>0</v>
      </c>
      <c r="O233" s="306"/>
      <c r="P233" s="306"/>
      <c r="Q233" s="160"/>
      <c r="R233" s="160"/>
      <c r="S233" s="342"/>
      <c r="T233" s="160"/>
      <c r="U233" s="160"/>
      <c r="V233" s="160"/>
    </row>
    <row r="234" spans="1:22" ht="27">
      <c r="A234" s="121" t="str">
        <f t="shared" si="31"/>
        <v>71040901084234</v>
      </c>
      <c r="B234" s="123" t="s">
        <v>439</v>
      </c>
      <c r="C234" s="116" t="s">
        <v>155</v>
      </c>
      <c r="D234" s="117" t="s">
        <v>187</v>
      </c>
      <c r="E234" s="118" t="s">
        <v>106</v>
      </c>
      <c r="F234" s="119" t="s">
        <v>185</v>
      </c>
      <c r="G234" s="120">
        <v>4234</v>
      </c>
      <c r="H234" s="145"/>
      <c r="I234" s="146"/>
      <c r="J234" s="147"/>
      <c r="K234" s="147"/>
      <c r="L234" s="349" t="s">
        <v>811</v>
      </c>
      <c r="M234" s="27"/>
      <c r="N234" s="196">
        <f>O234+P234</f>
        <v>0</v>
      </c>
      <c r="O234" s="196">
        <f>SUM(O235)</f>
        <v>0</v>
      </c>
      <c r="P234" s="196">
        <f>SUM(P235)</f>
        <v>0</v>
      </c>
      <c r="Q234" s="160"/>
      <c r="R234" s="160"/>
      <c r="S234" s="342"/>
      <c r="T234" s="160"/>
      <c r="U234" s="160"/>
      <c r="V234" s="160"/>
    </row>
    <row r="235" spans="1:22" ht="25.5">
      <c r="A235" s="121" t="str">
        <f t="shared" si="31"/>
        <v>71040901084511</v>
      </c>
      <c r="B235" s="123" t="s">
        <v>439</v>
      </c>
      <c r="C235" s="116" t="s">
        <v>155</v>
      </c>
      <c r="D235" s="117" t="s">
        <v>187</v>
      </c>
      <c r="E235" s="118" t="s">
        <v>106</v>
      </c>
      <c r="F235" s="119" t="s">
        <v>185</v>
      </c>
      <c r="G235" s="120">
        <v>4511</v>
      </c>
      <c r="H235" s="24"/>
      <c r="I235" s="24"/>
      <c r="J235" s="25"/>
      <c r="K235" s="25"/>
      <c r="L235" s="31" t="s">
        <v>131</v>
      </c>
      <c r="M235" s="47">
        <v>4511</v>
      </c>
      <c r="N235" s="182">
        <f t="shared" si="26"/>
        <v>0</v>
      </c>
      <c r="O235" s="306"/>
      <c r="P235" s="306">
        <v>0</v>
      </c>
      <c r="Q235" s="160"/>
      <c r="R235" s="160"/>
      <c r="S235" s="342"/>
      <c r="T235" s="160"/>
      <c r="U235" s="160"/>
      <c r="V235" s="160"/>
    </row>
    <row r="236" spans="1:22" ht="27">
      <c r="B236" s="123"/>
      <c r="H236" s="44"/>
      <c r="I236" s="146"/>
      <c r="J236" s="147"/>
      <c r="K236" s="147"/>
      <c r="L236" s="26" t="s">
        <v>812</v>
      </c>
      <c r="M236" s="27"/>
      <c r="N236" s="196">
        <f>O236+P236</f>
        <v>0</v>
      </c>
      <c r="O236" s="196">
        <f>SUM(O237)</f>
        <v>0</v>
      </c>
      <c r="P236" s="196">
        <f>SUM(P237)</f>
        <v>0</v>
      </c>
      <c r="Q236" s="160"/>
      <c r="R236" s="160"/>
      <c r="S236" s="342"/>
      <c r="T236" s="160"/>
      <c r="U236" s="160"/>
      <c r="V236" s="160"/>
    </row>
    <row r="237" spans="1:22" s="181" customFormat="1" ht="25.5">
      <c r="A237" s="121" t="str">
        <f t="shared" ref="A237" si="34">CONCATENATE(B237,C237,D237,E237,F237,G237)</f>
        <v>71050000000000</v>
      </c>
      <c r="B237" s="123" t="s">
        <v>439</v>
      </c>
      <c r="C237" s="116" t="s">
        <v>149</v>
      </c>
      <c r="D237" s="117" t="s">
        <v>441</v>
      </c>
      <c r="E237" s="118" t="s">
        <v>441</v>
      </c>
      <c r="F237" s="119" t="s">
        <v>441</v>
      </c>
      <c r="G237" s="128" t="s">
        <v>440</v>
      </c>
      <c r="H237" s="24"/>
      <c r="I237" s="24"/>
      <c r="J237" s="25"/>
      <c r="K237" s="25"/>
      <c r="L237" s="28" t="s">
        <v>131</v>
      </c>
      <c r="M237" s="11">
        <v>4511</v>
      </c>
      <c r="N237" s="182">
        <f t="shared" ref="N237" si="35">O237+P237</f>
        <v>0</v>
      </c>
      <c r="O237" s="310"/>
      <c r="P237" s="310"/>
      <c r="Q237" s="160"/>
      <c r="R237" s="160"/>
      <c r="S237" s="342"/>
      <c r="T237" s="160"/>
      <c r="U237" s="160"/>
      <c r="V237" s="160"/>
    </row>
    <row r="238" spans="1:22" ht="24.75" customHeight="1">
      <c r="B238" s="123"/>
      <c r="H238" s="145"/>
      <c r="I238" s="146"/>
      <c r="J238" s="147"/>
      <c r="K238" s="147"/>
      <c r="L238" s="344" t="s">
        <v>813</v>
      </c>
      <c r="M238" s="27"/>
      <c r="N238" s="196">
        <f>O238+P238</f>
        <v>0</v>
      </c>
      <c r="O238" s="196">
        <f>SUM(O239:O243)</f>
        <v>0</v>
      </c>
      <c r="P238" s="196">
        <f>SUM(P239:P243)</f>
        <v>0</v>
      </c>
      <c r="Q238" s="160"/>
      <c r="R238" s="160"/>
      <c r="S238" s="342"/>
      <c r="T238" s="160"/>
      <c r="U238" s="160"/>
      <c r="V238" s="160"/>
    </row>
    <row r="239" spans="1:22" ht="25.5">
      <c r="B239" s="123"/>
      <c r="G239" s="128"/>
      <c r="H239" s="24"/>
      <c r="I239" s="24"/>
      <c r="J239" s="25"/>
      <c r="K239" s="25"/>
      <c r="L239" s="29" t="s">
        <v>847</v>
      </c>
      <c r="M239" s="47" t="s">
        <v>848</v>
      </c>
      <c r="N239" s="182">
        <f>O239+P239</f>
        <v>0</v>
      </c>
      <c r="O239" s="303"/>
      <c r="P239" s="303"/>
      <c r="Q239" s="160"/>
      <c r="R239" s="160"/>
      <c r="S239" s="342"/>
      <c r="T239" s="160"/>
      <c r="U239" s="160"/>
      <c r="V239" s="160"/>
    </row>
    <row r="240" spans="1:22">
      <c r="B240" s="123"/>
      <c r="H240" s="24"/>
      <c r="I240" s="24"/>
      <c r="J240" s="25"/>
      <c r="K240" s="25"/>
      <c r="L240" s="28" t="s">
        <v>762</v>
      </c>
      <c r="M240" s="11" t="s">
        <v>761</v>
      </c>
      <c r="N240" s="182">
        <f t="shared" si="26"/>
        <v>0</v>
      </c>
      <c r="O240" s="309"/>
      <c r="P240" s="309"/>
      <c r="Q240" s="160"/>
      <c r="R240" s="160"/>
      <c r="S240" s="342"/>
      <c r="T240" s="160"/>
      <c r="U240" s="160"/>
      <c r="V240" s="160"/>
    </row>
    <row r="241" spans="1:22">
      <c r="B241" s="123"/>
      <c r="H241" s="24"/>
      <c r="I241" s="24"/>
      <c r="J241" s="25"/>
      <c r="K241" s="25"/>
      <c r="L241" s="29" t="s">
        <v>173</v>
      </c>
      <c r="M241" s="30">
        <v>5112</v>
      </c>
      <c r="N241" s="182">
        <f t="shared" ref="N241" si="36">O241+P241</f>
        <v>0</v>
      </c>
      <c r="O241" s="309"/>
      <c r="P241" s="309"/>
      <c r="Q241" s="160"/>
      <c r="R241" s="160"/>
      <c r="S241" s="342"/>
      <c r="T241" s="160"/>
      <c r="U241" s="160"/>
      <c r="V241" s="160"/>
    </row>
    <row r="242" spans="1:22">
      <c r="B242" s="123"/>
      <c r="H242" s="24"/>
      <c r="I242" s="24"/>
      <c r="J242" s="25"/>
      <c r="K242" s="25"/>
      <c r="L242" s="321" t="s">
        <v>174</v>
      </c>
      <c r="M242" s="322">
        <v>5113</v>
      </c>
      <c r="N242" s="182">
        <f t="shared" si="26"/>
        <v>0</v>
      </c>
      <c r="O242" s="309"/>
      <c r="P242" s="309"/>
      <c r="Q242" s="160"/>
      <c r="R242" s="160"/>
      <c r="S242" s="342"/>
      <c r="T242" s="160"/>
      <c r="U242" s="160"/>
      <c r="V242" s="160"/>
    </row>
    <row r="243" spans="1:22">
      <c r="B243" s="123"/>
      <c r="H243" s="24"/>
      <c r="I243" s="24"/>
      <c r="J243" s="25"/>
      <c r="K243" s="25"/>
      <c r="L243" s="28" t="s">
        <v>135</v>
      </c>
      <c r="M243" s="11">
        <v>5121</v>
      </c>
      <c r="N243" s="182">
        <f t="shared" si="26"/>
        <v>0</v>
      </c>
      <c r="O243" s="309"/>
      <c r="P243" s="309"/>
      <c r="Q243" s="160"/>
      <c r="R243" s="160"/>
      <c r="S243" s="342"/>
      <c r="T243" s="160"/>
      <c r="U243" s="160"/>
      <c r="V243" s="160"/>
    </row>
    <row r="244" spans="1:22" ht="20.45" customHeight="1">
      <c r="B244" s="123"/>
      <c r="H244" s="145"/>
      <c r="I244" s="146"/>
      <c r="J244" s="147"/>
      <c r="K244" s="147"/>
      <c r="L244" s="344" t="s">
        <v>845</v>
      </c>
      <c r="M244" s="27"/>
      <c r="N244" s="196">
        <f>O244+P244</f>
        <v>0</v>
      </c>
      <c r="O244" s="196">
        <f>SUM(O245)</f>
        <v>0</v>
      </c>
      <c r="P244" s="196">
        <f>SUM(P245)</f>
        <v>0</v>
      </c>
      <c r="Q244" s="160"/>
      <c r="R244" s="160"/>
      <c r="S244" s="342"/>
      <c r="T244" s="160"/>
      <c r="U244" s="160"/>
      <c r="V244" s="160"/>
    </row>
    <row r="245" spans="1:22">
      <c r="B245" s="123"/>
      <c r="H245" s="24"/>
      <c r="I245" s="24"/>
      <c r="J245" s="25"/>
      <c r="K245" s="25"/>
      <c r="L245" s="29" t="s">
        <v>173</v>
      </c>
      <c r="M245" s="30">
        <v>5112</v>
      </c>
      <c r="N245" s="182">
        <f t="shared" ref="N245" si="37">O245+P245</f>
        <v>0</v>
      </c>
      <c r="O245" s="309">
        <v>0</v>
      </c>
      <c r="P245" s="309"/>
      <c r="Q245" s="160"/>
      <c r="R245" s="160"/>
      <c r="S245" s="342"/>
      <c r="T245" s="160"/>
      <c r="U245" s="160"/>
      <c r="V245" s="160"/>
    </row>
    <row r="246" spans="1:22">
      <c r="A246" s="121" t="str">
        <f t="shared" si="31"/>
        <v>71040901114512</v>
      </c>
      <c r="B246" s="123" t="s">
        <v>439</v>
      </c>
      <c r="C246" s="116" t="s">
        <v>155</v>
      </c>
      <c r="D246" s="117" t="s">
        <v>187</v>
      </c>
      <c r="E246" s="118" t="s">
        <v>106</v>
      </c>
      <c r="F246" s="119" t="s">
        <v>104</v>
      </c>
      <c r="G246" s="120" t="s">
        <v>229</v>
      </c>
      <c r="H246" s="150">
        <v>2455</v>
      </c>
      <c r="I246" s="151" t="s">
        <v>155</v>
      </c>
      <c r="J246" s="152">
        <v>5</v>
      </c>
      <c r="K246" s="152">
        <v>5</v>
      </c>
      <c r="L246" s="153" t="s">
        <v>199</v>
      </c>
      <c r="M246" s="154"/>
      <c r="N246" s="191">
        <f>+N248+N251+N253+N255+N258</f>
        <v>0</v>
      </c>
      <c r="O246" s="191">
        <f t="shared" ref="O246:P246" si="38">+O248+O251+O253+O255+O258</f>
        <v>0</v>
      </c>
      <c r="P246" s="191">
        <f t="shared" si="38"/>
        <v>0</v>
      </c>
      <c r="Q246" s="160"/>
      <c r="R246" s="160"/>
      <c r="S246" s="342"/>
      <c r="T246" s="160"/>
      <c r="U246" s="160"/>
      <c r="V246" s="160"/>
    </row>
    <row r="247" spans="1:22">
      <c r="B247" s="123"/>
      <c r="H247" s="24"/>
      <c r="I247" s="24"/>
      <c r="J247" s="25"/>
      <c r="K247" s="25"/>
      <c r="L247" s="29" t="s">
        <v>108</v>
      </c>
      <c r="M247" s="30"/>
      <c r="N247" s="189"/>
      <c r="O247" s="189"/>
      <c r="P247" s="189"/>
      <c r="Q247" s="160"/>
      <c r="R247" s="160"/>
      <c r="S247" s="342"/>
      <c r="T247" s="160"/>
      <c r="U247" s="160"/>
      <c r="V247" s="160"/>
    </row>
    <row r="248" spans="1:22">
      <c r="B248" s="123"/>
      <c r="H248" s="44"/>
      <c r="I248" s="146"/>
      <c r="J248" s="147"/>
      <c r="K248" s="147"/>
      <c r="L248" s="26" t="s">
        <v>200</v>
      </c>
      <c r="M248" s="27"/>
      <c r="N248" s="196">
        <f>O248+P248</f>
        <v>0</v>
      </c>
      <c r="O248" s="196">
        <f>SUM(O249:O250)</f>
        <v>0</v>
      </c>
      <c r="P248" s="196">
        <f>SUM(P249:P250)</f>
        <v>0</v>
      </c>
      <c r="Q248" s="160"/>
      <c r="R248" s="160"/>
      <c r="S248" s="342"/>
      <c r="T248" s="160"/>
      <c r="U248" s="160"/>
      <c r="V248" s="160"/>
    </row>
    <row r="249" spans="1:22">
      <c r="B249" s="123"/>
      <c r="H249" s="16"/>
      <c r="I249" s="24"/>
      <c r="J249" s="25"/>
      <c r="K249" s="25"/>
      <c r="L249" s="28" t="s">
        <v>126</v>
      </c>
      <c r="M249" s="11">
        <v>4241</v>
      </c>
      <c r="N249" s="182">
        <f t="shared" ref="N249:N259" si="39">O249+P249</f>
        <v>0</v>
      </c>
      <c r="O249" s="182"/>
      <c r="P249" s="182"/>
      <c r="Q249" s="160"/>
      <c r="R249" s="160"/>
      <c r="S249" s="342"/>
      <c r="T249" s="160"/>
      <c r="U249" s="160"/>
      <c r="V249" s="160"/>
    </row>
    <row r="250" spans="1:22" ht="16.5">
      <c r="B250" s="123"/>
      <c r="H250" s="16"/>
      <c r="I250" s="24"/>
      <c r="J250" s="25"/>
      <c r="K250" s="25"/>
      <c r="L250" s="29" t="s">
        <v>137</v>
      </c>
      <c r="M250" s="12">
        <v>5129</v>
      </c>
      <c r="N250" s="182">
        <f t="shared" si="39"/>
        <v>0</v>
      </c>
      <c r="O250" s="302"/>
      <c r="P250" s="302"/>
      <c r="Q250" s="160"/>
      <c r="R250" s="160"/>
      <c r="S250" s="342"/>
      <c r="T250" s="160"/>
      <c r="U250" s="160"/>
      <c r="V250" s="160"/>
    </row>
    <row r="251" spans="1:22" ht="27">
      <c r="B251" s="123"/>
      <c r="H251" s="44"/>
      <c r="I251" s="146"/>
      <c r="J251" s="147"/>
      <c r="K251" s="147"/>
      <c r="L251" s="26" t="s">
        <v>201</v>
      </c>
      <c r="M251" s="27"/>
      <c r="N251" s="196">
        <f>O251+P251</f>
        <v>0</v>
      </c>
      <c r="O251" s="196">
        <f>SUM(O252)</f>
        <v>0</v>
      </c>
      <c r="P251" s="196">
        <f>SUM(P252)</f>
        <v>0</v>
      </c>
      <c r="Q251" s="160"/>
      <c r="R251" s="160"/>
      <c r="S251" s="342"/>
      <c r="T251" s="160"/>
      <c r="U251" s="160"/>
      <c r="V251" s="160"/>
    </row>
    <row r="252" spans="1:22" ht="25.5">
      <c r="B252" s="123"/>
      <c r="H252" s="24"/>
      <c r="I252" s="24"/>
      <c r="J252" s="25"/>
      <c r="K252" s="25"/>
      <c r="L252" s="28" t="s">
        <v>131</v>
      </c>
      <c r="M252" s="11">
        <v>4511</v>
      </c>
      <c r="N252" s="182">
        <f t="shared" si="39"/>
        <v>0</v>
      </c>
      <c r="O252" s="306"/>
      <c r="P252" s="306"/>
      <c r="Q252" s="160"/>
      <c r="R252" s="160"/>
      <c r="S252" s="342"/>
      <c r="T252" s="160"/>
      <c r="U252" s="160"/>
      <c r="V252" s="160"/>
    </row>
    <row r="253" spans="1:22" ht="49.15" customHeight="1">
      <c r="A253" s="121" t="str">
        <f t="shared" si="31"/>
        <v>71050100000001</v>
      </c>
      <c r="B253" s="123" t="s">
        <v>439</v>
      </c>
      <c r="C253" s="116" t="s">
        <v>149</v>
      </c>
      <c r="D253" s="117" t="s">
        <v>106</v>
      </c>
      <c r="E253" s="118" t="s">
        <v>441</v>
      </c>
      <c r="F253" s="119" t="s">
        <v>441</v>
      </c>
      <c r="G253" s="128" t="s">
        <v>96</v>
      </c>
      <c r="H253" s="44"/>
      <c r="I253" s="146"/>
      <c r="J253" s="147"/>
      <c r="K253" s="147"/>
      <c r="L253" s="26" t="s">
        <v>814</v>
      </c>
      <c r="M253" s="27"/>
      <c r="N253" s="196">
        <f>O253+P253</f>
        <v>0</v>
      </c>
      <c r="O253" s="196">
        <f>SUM(O254)</f>
        <v>0</v>
      </c>
      <c r="P253" s="196">
        <f>SUM(P254)</f>
        <v>0</v>
      </c>
      <c r="Q253" s="160"/>
      <c r="R253" s="160"/>
      <c r="S253" s="342"/>
      <c r="T253" s="160"/>
      <c r="U253" s="160"/>
      <c r="V253" s="160"/>
    </row>
    <row r="254" spans="1:22" s="155" customFormat="1" ht="24" customHeight="1">
      <c r="A254" s="121" t="str">
        <f t="shared" si="31"/>
        <v>71050101000000</v>
      </c>
      <c r="B254" s="123" t="s">
        <v>439</v>
      </c>
      <c r="C254" s="116" t="s">
        <v>149</v>
      </c>
      <c r="D254" s="117" t="s">
        <v>106</v>
      </c>
      <c r="E254" s="118" t="s">
        <v>106</v>
      </c>
      <c r="F254" s="119" t="s">
        <v>441</v>
      </c>
      <c r="G254" s="128" t="s">
        <v>440</v>
      </c>
      <c r="H254" s="24"/>
      <c r="I254" s="24"/>
      <c r="J254" s="25"/>
      <c r="K254" s="25"/>
      <c r="L254" s="31" t="s">
        <v>134</v>
      </c>
      <c r="M254" s="47">
        <v>4861</v>
      </c>
      <c r="N254" s="182">
        <f t="shared" si="39"/>
        <v>0</v>
      </c>
      <c r="O254" s="306"/>
      <c r="P254" s="306"/>
      <c r="Q254" s="160"/>
      <c r="R254" s="160"/>
      <c r="S254" s="342"/>
      <c r="T254" s="160"/>
      <c r="U254" s="160"/>
      <c r="V254" s="160"/>
    </row>
    <row r="255" spans="1:22" ht="27">
      <c r="A255" s="121" t="str">
        <f t="shared" si="31"/>
        <v>71050101000001</v>
      </c>
      <c r="B255" s="123" t="s">
        <v>439</v>
      </c>
      <c r="C255" s="116" t="s">
        <v>149</v>
      </c>
      <c r="D255" s="117" t="s">
        <v>106</v>
      </c>
      <c r="E255" s="118" t="s">
        <v>106</v>
      </c>
      <c r="F255" s="119" t="s">
        <v>441</v>
      </c>
      <c r="G255" s="128" t="s">
        <v>96</v>
      </c>
      <c r="H255" s="311"/>
      <c r="I255" s="312"/>
      <c r="J255" s="313"/>
      <c r="K255" s="313"/>
      <c r="L255" s="348" t="s">
        <v>815</v>
      </c>
      <c r="M255" s="314"/>
      <c r="N255" s="196">
        <f>O255+P255</f>
        <v>0</v>
      </c>
      <c r="O255" s="315">
        <f>SUM(O256:O257)</f>
        <v>0</v>
      </c>
      <c r="P255" s="315">
        <f>SUM(P256:P257)</f>
        <v>0</v>
      </c>
      <c r="Q255" s="160"/>
      <c r="R255" s="160"/>
      <c r="S255" s="342"/>
      <c r="T255" s="160"/>
      <c r="U255" s="160"/>
      <c r="V255" s="160"/>
    </row>
    <row r="256" spans="1:22" s="114" customFormat="1">
      <c r="A256" s="121" t="str">
        <f t="shared" si="31"/>
        <v>71050101010000</v>
      </c>
      <c r="B256" s="123" t="s">
        <v>439</v>
      </c>
      <c r="C256" s="116" t="s">
        <v>149</v>
      </c>
      <c r="D256" s="117" t="s">
        <v>106</v>
      </c>
      <c r="E256" s="118" t="s">
        <v>106</v>
      </c>
      <c r="F256" s="119" t="s">
        <v>106</v>
      </c>
      <c r="G256" s="128" t="s">
        <v>440</v>
      </c>
      <c r="H256" s="176"/>
      <c r="I256" s="316"/>
      <c r="J256" s="317"/>
      <c r="K256" s="318"/>
      <c r="L256" s="31" t="s">
        <v>134</v>
      </c>
      <c r="M256" s="47">
        <v>4861</v>
      </c>
      <c r="N256" s="182">
        <f t="shared" si="39"/>
        <v>0</v>
      </c>
      <c r="O256" s="178"/>
      <c r="P256" s="178"/>
      <c r="Q256" s="160"/>
      <c r="R256" s="160"/>
      <c r="S256" s="342"/>
      <c r="T256" s="160"/>
      <c r="U256" s="160"/>
      <c r="V256" s="160"/>
    </row>
    <row r="257" spans="1:22">
      <c r="A257" s="121" t="str">
        <f t="shared" si="31"/>
        <v>71050101014213</v>
      </c>
      <c r="B257" s="123" t="s">
        <v>439</v>
      </c>
      <c r="C257" s="116" t="s">
        <v>149</v>
      </c>
      <c r="D257" s="117" t="s">
        <v>106</v>
      </c>
      <c r="E257" s="118" t="s">
        <v>106</v>
      </c>
      <c r="F257" s="119" t="s">
        <v>106</v>
      </c>
      <c r="G257" s="120">
        <v>4213</v>
      </c>
      <c r="H257" s="319"/>
      <c r="I257" s="319"/>
      <c r="J257" s="320"/>
      <c r="K257" s="320"/>
      <c r="L257" s="321" t="s">
        <v>174</v>
      </c>
      <c r="M257" s="322">
        <v>5113</v>
      </c>
      <c r="N257" s="182">
        <f t="shared" si="39"/>
        <v>0</v>
      </c>
      <c r="O257" s="323"/>
      <c r="P257" s="323"/>
      <c r="Q257" s="160"/>
      <c r="R257" s="160"/>
      <c r="S257" s="342"/>
      <c r="T257" s="160"/>
      <c r="U257" s="160"/>
      <c r="V257" s="160"/>
    </row>
    <row r="258" spans="1:22" s="114" customFormat="1" ht="27">
      <c r="A258" s="121" t="str">
        <f t="shared" si="31"/>
        <v>71050101030000</v>
      </c>
      <c r="B258" s="123" t="s">
        <v>439</v>
      </c>
      <c r="C258" s="116" t="s">
        <v>149</v>
      </c>
      <c r="D258" s="117" t="s">
        <v>106</v>
      </c>
      <c r="E258" s="118" t="s">
        <v>106</v>
      </c>
      <c r="F258" s="119" t="s">
        <v>442</v>
      </c>
      <c r="G258" s="128" t="s">
        <v>440</v>
      </c>
      <c r="H258" s="44"/>
      <c r="I258" s="146"/>
      <c r="J258" s="147"/>
      <c r="K258" s="147"/>
      <c r="L258" s="26" t="s">
        <v>816</v>
      </c>
      <c r="M258" s="27"/>
      <c r="N258" s="196">
        <f>O258+P258</f>
        <v>0</v>
      </c>
      <c r="O258" s="196">
        <f>SUM(O259)</f>
        <v>0</v>
      </c>
      <c r="P258" s="196">
        <f>SUM(P259)</f>
        <v>0</v>
      </c>
      <c r="Q258" s="160"/>
      <c r="R258" s="160"/>
      <c r="S258" s="342"/>
      <c r="T258" s="160"/>
      <c r="U258" s="160"/>
      <c r="V258" s="160"/>
    </row>
    <row r="259" spans="1:22">
      <c r="A259" s="121" t="str">
        <f t="shared" si="31"/>
        <v>71050101034861</v>
      </c>
      <c r="B259" s="123" t="s">
        <v>439</v>
      </c>
      <c r="C259" s="116" t="s">
        <v>149</v>
      </c>
      <c r="D259" s="117" t="s">
        <v>106</v>
      </c>
      <c r="E259" s="118" t="s">
        <v>106</v>
      </c>
      <c r="F259" s="119" t="s">
        <v>442</v>
      </c>
      <c r="G259" s="128" t="s">
        <v>84</v>
      </c>
      <c r="H259" s="24"/>
      <c r="I259" s="24"/>
      <c r="J259" s="25"/>
      <c r="K259" s="25"/>
      <c r="L259" s="31" t="s">
        <v>134</v>
      </c>
      <c r="M259" s="299">
        <v>4861</v>
      </c>
      <c r="N259" s="182">
        <f t="shared" si="39"/>
        <v>0</v>
      </c>
      <c r="O259" s="306"/>
      <c r="P259" s="306">
        <v>0</v>
      </c>
      <c r="Q259" s="160"/>
      <c r="R259" s="160"/>
      <c r="S259" s="342"/>
      <c r="T259" s="160"/>
      <c r="U259" s="160"/>
      <c r="V259" s="160"/>
    </row>
    <row r="260" spans="1:22" s="114" customFormat="1">
      <c r="A260" s="121" t="str">
        <f t="shared" si="31"/>
        <v>71050101040000</v>
      </c>
      <c r="B260" s="123" t="s">
        <v>439</v>
      </c>
      <c r="C260" s="116" t="s">
        <v>149</v>
      </c>
      <c r="D260" s="117" t="s">
        <v>106</v>
      </c>
      <c r="E260" s="118" t="s">
        <v>106</v>
      </c>
      <c r="F260" s="119" t="s">
        <v>155</v>
      </c>
      <c r="G260" s="128" t="s">
        <v>440</v>
      </c>
      <c r="H260" s="164" t="s">
        <v>206</v>
      </c>
      <c r="I260" s="165" t="s">
        <v>155</v>
      </c>
      <c r="J260" s="166">
        <v>7</v>
      </c>
      <c r="K260" s="166">
        <v>0</v>
      </c>
      <c r="L260" s="167" t="s">
        <v>207</v>
      </c>
      <c r="M260" s="175"/>
      <c r="N260" s="187">
        <f>+N262</f>
        <v>0</v>
      </c>
      <c r="O260" s="187">
        <f>+O262</f>
        <v>0</v>
      </c>
      <c r="P260" s="187">
        <f>+P262</f>
        <v>0</v>
      </c>
      <c r="Q260" s="160"/>
      <c r="R260" s="160"/>
      <c r="S260" s="342"/>
      <c r="T260" s="160"/>
      <c r="U260" s="160"/>
      <c r="V260" s="160"/>
    </row>
    <row r="261" spans="1:22">
      <c r="A261" s="121" t="str">
        <f t="shared" si="31"/>
        <v>71050101044861</v>
      </c>
      <c r="B261" s="123" t="s">
        <v>439</v>
      </c>
      <c r="C261" s="116" t="s">
        <v>149</v>
      </c>
      <c r="D261" s="117" t="s">
        <v>106</v>
      </c>
      <c r="E261" s="118" t="s">
        <v>106</v>
      </c>
      <c r="F261" s="119" t="s">
        <v>155</v>
      </c>
      <c r="G261" s="128">
        <v>4861</v>
      </c>
      <c r="H261" s="24"/>
      <c r="I261" s="17"/>
      <c r="J261" s="18"/>
      <c r="K261" s="18"/>
      <c r="L261" s="29" t="s">
        <v>110</v>
      </c>
      <c r="M261" s="30"/>
      <c r="N261" s="189"/>
      <c r="O261" s="189"/>
      <c r="P261" s="189"/>
      <c r="Q261" s="160"/>
      <c r="R261" s="160"/>
      <c r="S261" s="342"/>
      <c r="T261" s="160"/>
      <c r="U261" s="160"/>
      <c r="V261" s="160"/>
    </row>
    <row r="262" spans="1:22" s="114" customFormat="1">
      <c r="A262" s="121" t="str">
        <f t="shared" si="31"/>
        <v>71050101050000</v>
      </c>
      <c r="B262" s="123" t="s">
        <v>439</v>
      </c>
      <c r="C262" s="116" t="s">
        <v>149</v>
      </c>
      <c r="D262" s="117" t="s">
        <v>106</v>
      </c>
      <c r="E262" s="118" t="s">
        <v>106</v>
      </c>
      <c r="F262" s="119" t="s">
        <v>149</v>
      </c>
      <c r="G262" s="128" t="s">
        <v>440</v>
      </c>
      <c r="H262" s="150" t="s">
        <v>208</v>
      </c>
      <c r="I262" s="151" t="s">
        <v>155</v>
      </c>
      <c r="J262" s="152">
        <v>7</v>
      </c>
      <c r="K262" s="152">
        <v>3</v>
      </c>
      <c r="L262" s="153" t="s">
        <v>209</v>
      </c>
      <c r="M262" s="154"/>
      <c r="N262" s="191">
        <f>+N264</f>
        <v>0</v>
      </c>
      <c r="O262" s="191">
        <f>+O264</f>
        <v>0</v>
      </c>
      <c r="P262" s="191">
        <f>+P264</f>
        <v>0</v>
      </c>
      <c r="Q262" s="160"/>
      <c r="R262" s="160"/>
      <c r="S262" s="342"/>
      <c r="T262" s="160"/>
      <c r="U262" s="160"/>
      <c r="V262" s="160"/>
    </row>
    <row r="263" spans="1:22">
      <c r="A263" s="121" t="str">
        <f t="shared" si="31"/>
        <v>71050101054861</v>
      </c>
      <c r="B263" s="123" t="s">
        <v>439</v>
      </c>
      <c r="C263" s="116" t="s">
        <v>149</v>
      </c>
      <c r="D263" s="117" t="s">
        <v>106</v>
      </c>
      <c r="E263" s="118" t="s">
        <v>106</v>
      </c>
      <c r="F263" s="119" t="s">
        <v>149</v>
      </c>
      <c r="G263" s="128">
        <v>4861</v>
      </c>
      <c r="H263" s="24"/>
      <c r="I263" s="24"/>
      <c r="J263" s="25"/>
      <c r="K263" s="25"/>
      <c r="L263" s="29" t="s">
        <v>108</v>
      </c>
      <c r="M263" s="30"/>
      <c r="N263" s="189"/>
      <c r="O263" s="189"/>
      <c r="P263" s="189"/>
      <c r="Q263" s="160"/>
      <c r="R263" s="160"/>
      <c r="S263" s="342"/>
      <c r="T263" s="160"/>
      <c r="U263" s="160"/>
      <c r="V263" s="160"/>
    </row>
    <row r="264" spans="1:22" s="114" customFormat="1">
      <c r="A264" s="121" t="str">
        <f t="shared" si="31"/>
        <v>71050101060000</v>
      </c>
      <c r="B264" s="123" t="s">
        <v>439</v>
      </c>
      <c r="C264" s="116" t="s">
        <v>149</v>
      </c>
      <c r="D264" s="117" t="s">
        <v>106</v>
      </c>
      <c r="E264" s="118" t="s">
        <v>106</v>
      </c>
      <c r="F264" s="119" t="s">
        <v>157</v>
      </c>
      <c r="G264" s="128" t="s">
        <v>440</v>
      </c>
      <c r="H264" s="44"/>
      <c r="I264" s="146"/>
      <c r="J264" s="147"/>
      <c r="K264" s="147"/>
      <c r="L264" s="26" t="s">
        <v>210</v>
      </c>
      <c r="M264" s="27"/>
      <c r="N264" s="196">
        <f>O264+P264</f>
        <v>0</v>
      </c>
      <c r="O264" s="196">
        <f>SUM(O265:O271)</f>
        <v>0</v>
      </c>
      <c r="P264" s="196">
        <f>SUM(P265:P271)</f>
        <v>0</v>
      </c>
      <c r="Q264" s="160"/>
      <c r="R264" s="160"/>
      <c r="S264" s="342"/>
      <c r="T264" s="160"/>
      <c r="U264" s="160"/>
      <c r="V264" s="160"/>
    </row>
    <row r="265" spans="1:22">
      <c r="A265" s="121" t="str">
        <f t="shared" si="31"/>
        <v>71050101064861</v>
      </c>
      <c r="B265" s="123" t="s">
        <v>439</v>
      </c>
      <c r="C265" s="116" t="s">
        <v>149</v>
      </c>
      <c r="D265" s="117" t="s">
        <v>106</v>
      </c>
      <c r="E265" s="118" t="s">
        <v>106</v>
      </c>
      <c r="F265" s="119" t="s">
        <v>157</v>
      </c>
      <c r="G265" s="128">
        <v>4861</v>
      </c>
      <c r="H265" s="24"/>
      <c r="I265" s="24"/>
      <c r="J265" s="25"/>
      <c r="K265" s="25"/>
      <c r="L265" s="31" t="s">
        <v>122</v>
      </c>
      <c r="M265" s="47">
        <v>4234</v>
      </c>
      <c r="N265" s="182">
        <f t="shared" ref="N265:N271" si="40">O265+P265</f>
        <v>0</v>
      </c>
      <c r="O265" s="324"/>
      <c r="P265" s="324"/>
      <c r="Q265" s="160"/>
      <c r="R265" s="160"/>
      <c r="S265" s="342"/>
      <c r="T265" s="160"/>
      <c r="U265" s="160"/>
      <c r="V265" s="160"/>
    </row>
    <row r="266" spans="1:22" s="114" customFormat="1">
      <c r="A266" s="121" t="str">
        <f t="shared" si="31"/>
        <v>71050101070000</v>
      </c>
      <c r="B266" s="123" t="s">
        <v>439</v>
      </c>
      <c r="C266" s="116" t="s">
        <v>149</v>
      </c>
      <c r="D266" s="117" t="s">
        <v>106</v>
      </c>
      <c r="E266" s="118" t="s">
        <v>106</v>
      </c>
      <c r="F266" s="119" t="s">
        <v>183</v>
      </c>
      <c r="G266" s="128" t="s">
        <v>440</v>
      </c>
      <c r="H266" s="24"/>
      <c r="I266" s="24"/>
      <c r="J266" s="25"/>
      <c r="K266" s="25"/>
      <c r="L266" s="31" t="s">
        <v>125</v>
      </c>
      <c r="M266" s="32">
        <v>4239</v>
      </c>
      <c r="N266" s="182">
        <f t="shared" si="40"/>
        <v>0</v>
      </c>
      <c r="O266" s="324"/>
      <c r="P266" s="324"/>
      <c r="Q266" s="160"/>
      <c r="R266" s="160"/>
      <c r="S266" s="342"/>
      <c r="T266" s="160"/>
      <c r="U266" s="160"/>
      <c r="V266" s="160"/>
    </row>
    <row r="267" spans="1:22">
      <c r="A267" s="121" t="str">
        <f t="shared" si="31"/>
        <v>71050101074861</v>
      </c>
      <c r="B267" s="123" t="s">
        <v>439</v>
      </c>
      <c r="C267" s="116" t="s">
        <v>149</v>
      </c>
      <c r="D267" s="117" t="s">
        <v>106</v>
      </c>
      <c r="E267" s="118" t="s">
        <v>106</v>
      </c>
      <c r="F267" s="119" t="s">
        <v>183</v>
      </c>
      <c r="G267" s="128">
        <v>4861</v>
      </c>
      <c r="H267" s="24"/>
      <c r="I267" s="24"/>
      <c r="J267" s="25"/>
      <c r="K267" s="25"/>
      <c r="L267" s="31" t="s">
        <v>364</v>
      </c>
      <c r="M267" s="47">
        <v>4269</v>
      </c>
      <c r="N267" s="182">
        <f t="shared" si="40"/>
        <v>0</v>
      </c>
      <c r="O267" s="324"/>
      <c r="P267" s="324"/>
      <c r="Q267" s="160"/>
      <c r="R267" s="160"/>
      <c r="S267" s="342"/>
      <c r="T267" s="160"/>
      <c r="U267" s="160"/>
      <c r="V267" s="160"/>
    </row>
    <row r="268" spans="1:22" s="114" customFormat="1">
      <c r="A268" s="121"/>
      <c r="B268" s="123"/>
      <c r="C268" s="116"/>
      <c r="D268" s="117"/>
      <c r="E268" s="118"/>
      <c r="F268" s="119"/>
      <c r="G268" s="128"/>
      <c r="H268" s="24"/>
      <c r="I268" s="24"/>
      <c r="J268" s="25"/>
      <c r="K268" s="25"/>
      <c r="L268" s="31" t="s">
        <v>211</v>
      </c>
      <c r="M268" s="47">
        <v>4639</v>
      </c>
      <c r="N268" s="182">
        <f t="shared" si="40"/>
        <v>0</v>
      </c>
      <c r="O268" s="182"/>
      <c r="P268" s="182"/>
      <c r="Q268" s="160"/>
      <c r="R268" s="160"/>
      <c r="S268" s="342"/>
      <c r="T268" s="160"/>
      <c r="U268" s="160"/>
      <c r="V268" s="160"/>
    </row>
    <row r="269" spans="1:22">
      <c r="B269" s="123"/>
      <c r="G269" s="128"/>
      <c r="H269" s="24"/>
      <c r="I269" s="24"/>
      <c r="J269" s="25"/>
      <c r="K269" s="25"/>
      <c r="L269" s="31" t="s">
        <v>134</v>
      </c>
      <c r="M269" s="47">
        <v>4861</v>
      </c>
      <c r="N269" s="182">
        <f t="shared" si="40"/>
        <v>0</v>
      </c>
      <c r="O269" s="182"/>
      <c r="P269" s="182"/>
      <c r="Q269" s="160"/>
      <c r="R269" s="160"/>
      <c r="S269" s="342"/>
      <c r="T269" s="160"/>
      <c r="U269" s="160"/>
      <c r="V269" s="160"/>
    </row>
    <row r="270" spans="1:22">
      <c r="B270" s="123"/>
      <c r="G270" s="128"/>
      <c r="H270" s="24"/>
      <c r="I270" s="24"/>
      <c r="J270" s="25"/>
      <c r="K270" s="25"/>
      <c r="L270" s="29" t="s">
        <v>173</v>
      </c>
      <c r="M270" s="30">
        <v>5112</v>
      </c>
      <c r="N270" s="182">
        <f t="shared" si="40"/>
        <v>0</v>
      </c>
      <c r="O270" s="324"/>
      <c r="P270" s="324"/>
      <c r="Q270" s="160"/>
      <c r="R270" s="160"/>
      <c r="S270" s="342"/>
      <c r="T270" s="160"/>
      <c r="U270" s="160"/>
      <c r="V270" s="160"/>
    </row>
    <row r="271" spans="1:22">
      <c r="B271" s="123"/>
      <c r="G271" s="128"/>
      <c r="H271" s="24"/>
      <c r="I271" s="24"/>
      <c r="J271" s="25"/>
      <c r="K271" s="25"/>
      <c r="L271" s="28" t="s">
        <v>138</v>
      </c>
      <c r="M271" s="11">
        <v>5132</v>
      </c>
      <c r="N271" s="182">
        <f t="shared" si="40"/>
        <v>0</v>
      </c>
      <c r="O271" s="182"/>
      <c r="P271" s="182"/>
      <c r="Q271" s="160"/>
      <c r="R271" s="160"/>
      <c r="S271" s="342"/>
      <c r="T271" s="160"/>
      <c r="U271" s="160"/>
      <c r="V271" s="160"/>
    </row>
    <row r="272" spans="1:22" ht="27">
      <c r="B272" s="123"/>
      <c r="G272" s="128"/>
      <c r="H272" s="164">
        <v>2490</v>
      </c>
      <c r="I272" s="165" t="s">
        <v>155</v>
      </c>
      <c r="J272" s="166">
        <v>9</v>
      </c>
      <c r="K272" s="166">
        <v>0</v>
      </c>
      <c r="L272" s="167" t="s">
        <v>212</v>
      </c>
      <c r="M272" s="175"/>
      <c r="N272" s="187">
        <f>+N274</f>
        <v>0</v>
      </c>
      <c r="O272" s="187">
        <f>+O274</f>
        <v>0</v>
      </c>
      <c r="P272" s="187">
        <f>+P274</f>
        <v>0</v>
      </c>
      <c r="Q272" s="160"/>
      <c r="R272" s="160"/>
      <c r="S272" s="342"/>
      <c r="T272" s="160"/>
      <c r="U272" s="160"/>
      <c r="V272" s="160"/>
    </row>
    <row r="273" spans="2:22">
      <c r="B273" s="123"/>
      <c r="G273" s="128"/>
      <c r="H273" s="24"/>
      <c r="I273" s="17"/>
      <c r="J273" s="18"/>
      <c r="K273" s="18"/>
      <c r="L273" s="29" t="s">
        <v>110</v>
      </c>
      <c r="M273" s="30"/>
      <c r="N273" s="189"/>
      <c r="O273" s="189"/>
      <c r="P273" s="189"/>
      <c r="Q273" s="160"/>
      <c r="R273" s="160"/>
      <c r="S273" s="342"/>
      <c r="T273" s="160"/>
      <c r="U273" s="160"/>
      <c r="V273" s="160"/>
    </row>
    <row r="274" spans="2:22" ht="25.5">
      <c r="B274" s="123"/>
      <c r="G274" s="128"/>
      <c r="H274" s="150">
        <v>2491</v>
      </c>
      <c r="I274" s="151" t="s">
        <v>155</v>
      </c>
      <c r="J274" s="152">
        <v>9</v>
      </c>
      <c r="K274" s="152">
        <v>1</v>
      </c>
      <c r="L274" s="153" t="s">
        <v>212</v>
      </c>
      <c r="M274" s="154"/>
      <c r="N274" s="191">
        <f>+N276+N279+N283+N285+N291+N295+N300+N303+N307+N311+N314+N317</f>
        <v>0</v>
      </c>
      <c r="O274" s="191">
        <f t="shared" ref="O274:P274" si="41">+O276+O279+O283+O285+O291+O295+O300+O303+O307+O311+O314+O317</f>
        <v>0</v>
      </c>
      <c r="P274" s="191">
        <f t="shared" si="41"/>
        <v>0</v>
      </c>
      <c r="Q274" s="160"/>
      <c r="R274" s="160"/>
      <c r="S274" s="342"/>
      <c r="T274" s="160"/>
      <c r="U274" s="160"/>
      <c r="V274" s="160"/>
    </row>
    <row r="275" spans="2:22">
      <c r="B275" s="123"/>
      <c r="G275" s="128"/>
      <c r="H275" s="24"/>
      <c r="I275" s="24"/>
      <c r="J275" s="25"/>
      <c r="K275" s="25"/>
      <c r="L275" s="29" t="s">
        <v>108</v>
      </c>
      <c r="M275" s="30"/>
      <c r="N275" s="189"/>
      <c r="O275" s="189"/>
      <c r="P275" s="189"/>
      <c r="Q275" s="160"/>
      <c r="R275" s="160"/>
      <c r="S275" s="342"/>
      <c r="T275" s="160"/>
      <c r="U275" s="160"/>
      <c r="V275" s="160"/>
    </row>
    <row r="276" spans="2:22">
      <c r="B276" s="123"/>
      <c r="G276" s="128"/>
      <c r="H276" s="44"/>
      <c r="I276" s="146"/>
      <c r="J276" s="147"/>
      <c r="K276" s="147"/>
      <c r="L276" s="26" t="s">
        <v>213</v>
      </c>
      <c r="M276" s="27"/>
      <c r="N276" s="196">
        <f>O276+P276</f>
        <v>0</v>
      </c>
      <c r="O276" s="196">
        <f>SUM(O277:O278)</f>
        <v>0</v>
      </c>
      <c r="P276" s="196">
        <f>SUM(P277:P278)</f>
        <v>0</v>
      </c>
      <c r="Q276" s="160"/>
      <c r="R276" s="160"/>
      <c r="S276" s="342"/>
      <c r="T276" s="160"/>
      <c r="U276" s="160"/>
      <c r="V276" s="160"/>
    </row>
    <row r="277" spans="2:22">
      <c r="B277" s="123"/>
      <c r="G277" s="128"/>
      <c r="H277" s="16"/>
      <c r="I277" s="24"/>
      <c r="J277" s="25"/>
      <c r="K277" s="25"/>
      <c r="L277" s="31" t="s">
        <v>364</v>
      </c>
      <c r="M277" s="47">
        <v>4269</v>
      </c>
      <c r="N277" s="182">
        <f t="shared" ref="N277:N313" si="42">O277+P277</f>
        <v>0</v>
      </c>
      <c r="O277" s="182"/>
      <c r="P277" s="182"/>
      <c r="Q277" s="160"/>
      <c r="R277" s="160"/>
      <c r="S277" s="342"/>
      <c r="T277" s="160"/>
      <c r="U277" s="160"/>
      <c r="V277" s="160"/>
    </row>
    <row r="278" spans="2:22">
      <c r="B278" s="123"/>
      <c r="G278" s="128"/>
      <c r="H278" s="24"/>
      <c r="I278" s="24"/>
      <c r="J278" s="25"/>
      <c r="K278" s="25"/>
      <c r="L278" s="28" t="s">
        <v>137</v>
      </c>
      <c r="M278" s="11">
        <v>5129</v>
      </c>
      <c r="N278" s="182">
        <f t="shared" si="42"/>
        <v>0</v>
      </c>
      <c r="O278" s="182"/>
      <c r="P278" s="182"/>
      <c r="Q278" s="160"/>
      <c r="R278" s="160"/>
      <c r="S278" s="342"/>
      <c r="T278" s="160"/>
      <c r="U278" s="160"/>
      <c r="V278" s="160"/>
    </row>
    <row r="279" spans="2:22" ht="54">
      <c r="B279" s="123"/>
      <c r="G279" s="128"/>
      <c r="H279" s="44"/>
      <c r="I279" s="146"/>
      <c r="J279" s="147"/>
      <c r="K279" s="147"/>
      <c r="L279" s="26" t="s">
        <v>214</v>
      </c>
      <c r="M279" s="27"/>
      <c r="N279" s="196">
        <f>O279+P279</f>
        <v>0</v>
      </c>
      <c r="O279" s="196">
        <f>SUM(O280:O282)</f>
        <v>0</v>
      </c>
      <c r="P279" s="196">
        <f>SUM(P280:P282)</f>
        <v>0</v>
      </c>
      <c r="Q279" s="160"/>
      <c r="R279" s="160"/>
      <c r="S279" s="342"/>
      <c r="T279" s="160"/>
      <c r="U279" s="160"/>
      <c r="V279" s="160"/>
    </row>
    <row r="280" spans="2:22" ht="25.5">
      <c r="B280" s="123"/>
      <c r="G280" s="128"/>
      <c r="H280" s="24"/>
      <c r="I280" s="24"/>
      <c r="J280" s="25"/>
      <c r="K280" s="25"/>
      <c r="L280" s="28" t="s">
        <v>217</v>
      </c>
      <c r="M280" s="11">
        <v>4511</v>
      </c>
      <c r="N280" s="182">
        <f t="shared" ref="N280" si="43">O280+P280</f>
        <v>0</v>
      </c>
      <c r="O280" s="302"/>
      <c r="P280" s="302"/>
      <c r="Q280" s="160"/>
      <c r="R280" s="160"/>
      <c r="S280" s="342"/>
      <c r="T280" s="160"/>
      <c r="U280" s="160"/>
      <c r="V280" s="160"/>
    </row>
    <row r="281" spans="2:22" ht="25.5">
      <c r="B281" s="123"/>
      <c r="G281" s="128"/>
      <c r="H281" s="24"/>
      <c r="I281" s="24"/>
      <c r="J281" s="25"/>
      <c r="K281" s="25"/>
      <c r="L281" s="31" t="s">
        <v>215</v>
      </c>
      <c r="M281" s="47">
        <v>4637</v>
      </c>
      <c r="N281" s="182">
        <f t="shared" si="42"/>
        <v>0</v>
      </c>
      <c r="O281" s="182"/>
      <c r="P281" s="182"/>
      <c r="Q281" s="160"/>
      <c r="R281" s="160"/>
      <c r="S281" s="342"/>
      <c r="T281" s="160"/>
      <c r="U281" s="160"/>
      <c r="V281" s="160"/>
    </row>
    <row r="282" spans="2:22">
      <c r="B282" s="123"/>
      <c r="G282" s="128"/>
      <c r="H282" s="24"/>
      <c r="I282" s="24"/>
      <c r="J282" s="25"/>
      <c r="K282" s="25"/>
      <c r="L282" s="31" t="s">
        <v>733</v>
      </c>
      <c r="M282" s="47" t="s">
        <v>734</v>
      </c>
      <c r="N282" s="182">
        <f t="shared" ref="N282" si="44">O282+P282</f>
        <v>0</v>
      </c>
      <c r="O282" s="182"/>
      <c r="P282" s="182"/>
      <c r="Q282" s="160"/>
      <c r="R282" s="160"/>
      <c r="S282" s="342"/>
      <c r="T282" s="160"/>
      <c r="U282" s="160"/>
      <c r="V282" s="160"/>
    </row>
    <row r="283" spans="2:22" ht="27">
      <c r="B283" s="123"/>
      <c r="G283" s="128"/>
      <c r="H283" s="44"/>
      <c r="I283" s="146"/>
      <c r="J283" s="147"/>
      <c r="K283" s="147"/>
      <c r="L283" s="26" t="s">
        <v>216</v>
      </c>
      <c r="M283" s="27"/>
      <c r="N283" s="196">
        <f>O283+P283</f>
        <v>0</v>
      </c>
      <c r="O283" s="196">
        <f>SUM(O284)</f>
        <v>0</v>
      </c>
      <c r="P283" s="196">
        <f>SUM(P284)</f>
        <v>0</v>
      </c>
      <c r="Q283" s="160"/>
      <c r="R283" s="160"/>
      <c r="S283" s="342"/>
      <c r="T283" s="160"/>
      <c r="U283" s="160"/>
      <c r="V283" s="160"/>
    </row>
    <row r="284" spans="2:22" ht="25.5">
      <c r="B284" s="123"/>
      <c r="G284" s="128"/>
      <c r="H284" s="24"/>
      <c r="I284" s="24"/>
      <c r="J284" s="25"/>
      <c r="K284" s="25"/>
      <c r="L284" s="28" t="s">
        <v>217</v>
      </c>
      <c r="M284" s="11">
        <v>4511</v>
      </c>
      <c r="N284" s="182">
        <f t="shared" si="42"/>
        <v>0</v>
      </c>
      <c r="O284" s="302"/>
      <c r="P284" s="302"/>
      <c r="Q284" s="160"/>
      <c r="R284" s="160"/>
      <c r="S284" s="342"/>
      <c r="T284" s="160"/>
      <c r="U284" s="160"/>
      <c r="V284" s="160"/>
    </row>
    <row r="285" spans="2:22" ht="27">
      <c r="B285" s="123"/>
      <c r="G285" s="128"/>
      <c r="H285" s="44"/>
      <c r="I285" s="146"/>
      <c r="J285" s="147"/>
      <c r="K285" s="147"/>
      <c r="L285" s="26" t="s">
        <v>218</v>
      </c>
      <c r="M285" s="27"/>
      <c r="N285" s="196">
        <f>O285+P285</f>
        <v>0</v>
      </c>
      <c r="O285" s="196">
        <f>SUM(O286:O290)</f>
        <v>0</v>
      </c>
      <c r="P285" s="196">
        <f>SUM(P286:P290)</f>
        <v>0</v>
      </c>
      <c r="Q285" s="160"/>
      <c r="R285" s="160"/>
      <c r="S285" s="342"/>
      <c r="T285" s="160"/>
      <c r="U285" s="160"/>
      <c r="V285" s="160"/>
    </row>
    <row r="286" spans="2:22" ht="25.5">
      <c r="B286" s="123"/>
      <c r="G286" s="128"/>
      <c r="H286" s="24"/>
      <c r="I286" s="24"/>
      <c r="J286" s="25"/>
      <c r="K286" s="25"/>
      <c r="L286" s="29" t="s">
        <v>241</v>
      </c>
      <c r="M286" s="30">
        <v>4638</v>
      </c>
      <c r="N286" s="182">
        <f t="shared" si="42"/>
        <v>0</v>
      </c>
      <c r="O286" s="182"/>
      <c r="P286" s="182"/>
      <c r="Q286" s="160"/>
      <c r="R286" s="160"/>
      <c r="S286" s="342"/>
      <c r="T286" s="160"/>
      <c r="U286" s="160"/>
      <c r="V286" s="160"/>
    </row>
    <row r="287" spans="2:22" ht="16.5">
      <c r="B287" s="123"/>
      <c r="G287" s="128"/>
      <c r="H287" s="24"/>
      <c r="I287" s="24"/>
      <c r="J287" s="25"/>
      <c r="K287" s="25"/>
      <c r="L287" s="31" t="s">
        <v>211</v>
      </c>
      <c r="M287" s="47">
        <v>4639</v>
      </c>
      <c r="N287" s="182">
        <f t="shared" si="42"/>
        <v>0</v>
      </c>
      <c r="O287" s="303"/>
      <c r="P287" s="303"/>
      <c r="Q287" s="160"/>
      <c r="R287" s="160"/>
      <c r="S287" s="342"/>
      <c r="T287" s="160"/>
      <c r="U287" s="160"/>
      <c r="V287" s="160"/>
    </row>
    <row r="288" spans="2:22" ht="16.5">
      <c r="B288" s="123"/>
      <c r="G288" s="128"/>
      <c r="H288" s="24"/>
      <c r="I288" s="24"/>
      <c r="J288" s="25"/>
      <c r="K288" s="25"/>
      <c r="L288" s="31" t="s">
        <v>733</v>
      </c>
      <c r="M288" s="47" t="s">
        <v>734</v>
      </c>
      <c r="N288" s="182">
        <f t="shared" si="42"/>
        <v>0</v>
      </c>
      <c r="O288" s="303"/>
      <c r="P288" s="303"/>
      <c r="Q288" s="160"/>
      <c r="R288" s="160"/>
      <c r="S288" s="342"/>
      <c r="T288" s="160"/>
      <c r="U288" s="160"/>
      <c r="V288" s="160"/>
    </row>
    <row r="289" spans="1:22">
      <c r="B289" s="123"/>
      <c r="G289" s="128"/>
      <c r="H289" s="24"/>
      <c r="I289" s="24"/>
      <c r="J289" s="25"/>
      <c r="K289" s="25"/>
      <c r="L289" s="28" t="s">
        <v>348</v>
      </c>
      <c r="M289" s="30">
        <v>4729</v>
      </c>
      <c r="N289" s="182">
        <f t="shared" si="42"/>
        <v>0</v>
      </c>
      <c r="O289" s="182"/>
      <c r="P289" s="182"/>
      <c r="Q289" s="160"/>
      <c r="R289" s="160"/>
      <c r="S289" s="342"/>
      <c r="T289" s="160"/>
      <c r="U289" s="160"/>
      <c r="V289" s="160"/>
    </row>
    <row r="290" spans="1:22" ht="25.5">
      <c r="B290" s="123"/>
      <c r="G290" s="128"/>
      <c r="H290" s="24"/>
      <c r="I290" s="24"/>
      <c r="J290" s="25"/>
      <c r="K290" s="25"/>
      <c r="L290" s="29" t="s">
        <v>219</v>
      </c>
      <c r="M290" s="30">
        <v>4819</v>
      </c>
      <c r="N290" s="182">
        <f t="shared" si="42"/>
        <v>0</v>
      </c>
      <c r="O290" s="303"/>
      <c r="P290" s="303"/>
      <c r="Q290" s="160"/>
      <c r="R290" s="160"/>
      <c r="S290" s="342"/>
      <c r="T290" s="160"/>
      <c r="U290" s="160"/>
      <c r="V290" s="160"/>
    </row>
    <row r="291" spans="1:22">
      <c r="B291" s="123"/>
      <c r="G291" s="128"/>
      <c r="H291" s="44"/>
      <c r="I291" s="146"/>
      <c r="J291" s="147"/>
      <c r="K291" s="147"/>
      <c r="L291" s="26" t="s">
        <v>220</v>
      </c>
      <c r="M291" s="27"/>
      <c r="N291" s="196">
        <f>O291+P291</f>
        <v>0</v>
      </c>
      <c r="O291" s="196">
        <f>SUM(O292:O294)</f>
        <v>0</v>
      </c>
      <c r="P291" s="196">
        <f>SUM(P292:P294)</f>
        <v>0</v>
      </c>
      <c r="Q291" s="160"/>
      <c r="R291" s="160"/>
      <c r="S291" s="342"/>
      <c r="T291" s="160"/>
      <c r="U291" s="160"/>
      <c r="V291" s="160"/>
    </row>
    <row r="292" spans="1:22">
      <c r="B292" s="123"/>
      <c r="G292" s="128"/>
      <c r="H292" s="24"/>
      <c r="I292" s="24"/>
      <c r="J292" s="25"/>
      <c r="K292" s="25"/>
      <c r="L292" s="29" t="s">
        <v>221</v>
      </c>
      <c r="M292" s="30">
        <v>8111</v>
      </c>
      <c r="N292" s="182">
        <f t="shared" si="42"/>
        <v>0</v>
      </c>
      <c r="O292" s="309"/>
      <c r="P292" s="309"/>
      <c r="Q292" s="160"/>
      <c r="R292" s="160"/>
      <c r="S292" s="342"/>
      <c r="T292" s="160"/>
      <c r="U292" s="160"/>
      <c r="V292" s="160"/>
    </row>
    <row r="293" spans="1:22">
      <c r="B293" s="123"/>
      <c r="G293" s="128"/>
      <c r="H293" s="24"/>
      <c r="I293" s="24"/>
      <c r="J293" s="25"/>
      <c r="K293" s="25"/>
      <c r="L293" s="29" t="s">
        <v>735</v>
      </c>
      <c r="M293" s="30">
        <v>8121</v>
      </c>
      <c r="N293" s="182">
        <f t="shared" si="42"/>
        <v>0</v>
      </c>
      <c r="O293" s="309"/>
      <c r="P293" s="309"/>
      <c r="Q293" s="160"/>
      <c r="R293" s="160"/>
      <c r="S293" s="342"/>
      <c r="T293" s="160"/>
      <c r="U293" s="160"/>
      <c r="V293" s="160"/>
    </row>
    <row r="294" spans="1:22">
      <c r="B294" s="123"/>
      <c r="G294" s="128"/>
      <c r="H294" s="24"/>
      <c r="I294" s="24"/>
      <c r="J294" s="25"/>
      <c r="K294" s="25"/>
      <c r="L294" s="28" t="s">
        <v>222</v>
      </c>
      <c r="M294" s="11">
        <v>8411</v>
      </c>
      <c r="N294" s="182">
        <f t="shared" si="42"/>
        <v>0</v>
      </c>
      <c r="O294" s="309"/>
      <c r="P294" s="309"/>
      <c r="Q294" s="160"/>
      <c r="R294" s="160"/>
      <c r="S294" s="342"/>
      <c r="T294" s="160"/>
      <c r="U294" s="160"/>
      <c r="V294" s="160"/>
    </row>
    <row r="295" spans="1:22" s="169" customFormat="1">
      <c r="A295" s="121" t="str">
        <f t="shared" si="31"/>
        <v>71050300000000</v>
      </c>
      <c r="B295" s="123" t="s">
        <v>439</v>
      </c>
      <c r="C295" s="116" t="s">
        <v>149</v>
      </c>
      <c r="D295" s="117" t="s">
        <v>442</v>
      </c>
      <c r="E295" s="118" t="s">
        <v>441</v>
      </c>
      <c r="F295" s="119" t="s">
        <v>441</v>
      </c>
      <c r="G295" s="128" t="s">
        <v>440</v>
      </c>
      <c r="H295" s="44"/>
      <c r="I295" s="146"/>
      <c r="J295" s="147"/>
      <c r="K295" s="147"/>
      <c r="L295" s="26" t="s">
        <v>817</v>
      </c>
      <c r="M295" s="27"/>
      <c r="N295" s="196">
        <f>O295+P295</f>
        <v>0</v>
      </c>
      <c r="O295" s="196">
        <f>SUM(O296:O299)</f>
        <v>0</v>
      </c>
      <c r="P295" s="196">
        <f>SUM(P296:P299)</f>
        <v>0</v>
      </c>
      <c r="Q295" s="160"/>
      <c r="R295" s="160"/>
      <c r="S295" s="342"/>
      <c r="T295" s="160"/>
      <c r="U295" s="160"/>
      <c r="V295" s="160"/>
    </row>
    <row r="296" spans="1:22">
      <c r="A296" s="121" t="str">
        <f t="shared" si="31"/>
        <v>71050300000001</v>
      </c>
      <c r="B296" s="123" t="s">
        <v>439</v>
      </c>
      <c r="C296" s="116" t="s">
        <v>149</v>
      </c>
      <c r="D296" s="117" t="s">
        <v>442</v>
      </c>
      <c r="E296" s="118" t="s">
        <v>441</v>
      </c>
      <c r="F296" s="119" t="s">
        <v>441</v>
      </c>
      <c r="G296" s="128" t="s">
        <v>96</v>
      </c>
      <c r="H296" s="24"/>
      <c r="I296" s="24"/>
      <c r="J296" s="25"/>
      <c r="K296" s="25"/>
      <c r="L296" s="28" t="s">
        <v>125</v>
      </c>
      <c r="M296" s="32">
        <v>4239</v>
      </c>
      <c r="N296" s="182">
        <f t="shared" si="42"/>
        <v>0</v>
      </c>
      <c r="O296" s="182"/>
      <c r="P296" s="182"/>
      <c r="Q296" s="160"/>
      <c r="R296" s="160"/>
      <c r="S296" s="342"/>
      <c r="T296" s="160"/>
      <c r="U296" s="160"/>
      <c r="V296" s="160"/>
    </row>
    <row r="297" spans="1:22" ht="25.5">
      <c r="A297" s="121" t="str">
        <f t="shared" ref="A297" si="45">CONCATENATE(B297,C297,D297,E297,F297,G297)</f>
        <v>71050601014213</v>
      </c>
      <c r="B297" s="123" t="s">
        <v>439</v>
      </c>
      <c r="C297" s="116" t="s">
        <v>149</v>
      </c>
      <c r="D297" s="117" t="s">
        <v>157</v>
      </c>
      <c r="E297" s="118" t="s">
        <v>106</v>
      </c>
      <c r="F297" s="119" t="s">
        <v>106</v>
      </c>
      <c r="G297" s="120">
        <v>4213</v>
      </c>
      <c r="H297" s="24"/>
      <c r="I297" s="24"/>
      <c r="J297" s="25"/>
      <c r="K297" s="25"/>
      <c r="L297" s="28" t="s">
        <v>142</v>
      </c>
      <c r="M297" s="11">
        <v>4251</v>
      </c>
      <c r="N297" s="182">
        <f t="shared" ref="N297" si="46">O297+P297</f>
        <v>0</v>
      </c>
      <c r="O297" s="182"/>
      <c r="P297" s="182"/>
      <c r="Q297" s="160"/>
      <c r="R297" s="160"/>
      <c r="S297" s="342"/>
      <c r="T297" s="160"/>
      <c r="U297" s="160"/>
      <c r="V297" s="160"/>
    </row>
    <row r="298" spans="1:22" s="155" customFormat="1" ht="25.5">
      <c r="A298" s="121" t="str">
        <f t="shared" ref="A298" si="47">CONCATENATE(B298,C298,D298,E298,F298,G298)</f>
        <v>71050601000000</v>
      </c>
      <c r="B298" s="123" t="s">
        <v>439</v>
      </c>
      <c r="C298" s="116" t="s">
        <v>149</v>
      </c>
      <c r="D298" s="117" t="s">
        <v>157</v>
      </c>
      <c r="E298" s="118" t="s">
        <v>106</v>
      </c>
      <c r="F298" s="119" t="s">
        <v>441</v>
      </c>
      <c r="G298" s="128" t="s">
        <v>440</v>
      </c>
      <c r="H298" s="24"/>
      <c r="I298" s="24"/>
      <c r="J298" s="25"/>
      <c r="K298" s="25"/>
      <c r="L298" s="28" t="s">
        <v>217</v>
      </c>
      <c r="M298" s="11">
        <v>4511</v>
      </c>
      <c r="N298" s="182">
        <f t="shared" ref="N298" si="48">O298+P298</f>
        <v>0</v>
      </c>
      <c r="O298" s="302"/>
      <c r="P298" s="302"/>
      <c r="Q298" s="160"/>
      <c r="R298" s="160"/>
      <c r="S298" s="342"/>
      <c r="T298" s="160"/>
      <c r="U298" s="160"/>
      <c r="V298" s="160"/>
    </row>
    <row r="299" spans="1:22" s="155" customFormat="1">
      <c r="A299" s="121" t="str">
        <f t="shared" si="31"/>
        <v>71050301000000</v>
      </c>
      <c r="B299" s="123" t="s">
        <v>439</v>
      </c>
      <c r="C299" s="116" t="s">
        <v>149</v>
      </c>
      <c r="D299" s="117" t="s">
        <v>442</v>
      </c>
      <c r="E299" s="118" t="s">
        <v>106</v>
      </c>
      <c r="F299" s="119" t="s">
        <v>441</v>
      </c>
      <c r="G299" s="128" t="s">
        <v>440</v>
      </c>
      <c r="H299" s="24"/>
      <c r="I299" s="24"/>
      <c r="J299" s="25"/>
      <c r="K299" s="25"/>
      <c r="L299" s="35" t="s">
        <v>134</v>
      </c>
      <c r="M299" s="30" t="s">
        <v>84</v>
      </c>
      <c r="N299" s="182">
        <f t="shared" si="42"/>
        <v>0</v>
      </c>
      <c r="O299" s="182"/>
      <c r="P299" s="182"/>
      <c r="Q299" s="160"/>
      <c r="R299" s="160"/>
      <c r="S299" s="342"/>
      <c r="T299" s="160"/>
      <c r="U299" s="160"/>
      <c r="V299" s="160"/>
    </row>
    <row r="300" spans="1:22">
      <c r="A300" s="121" t="str">
        <f>CONCATENATE(B300,C300,D300,E300,F300,G300)</f>
        <v>71060601074251</v>
      </c>
      <c r="B300" s="123" t="s">
        <v>439</v>
      </c>
      <c r="C300" s="116" t="s">
        <v>157</v>
      </c>
      <c r="D300" s="117" t="s">
        <v>157</v>
      </c>
      <c r="E300" s="118" t="s">
        <v>106</v>
      </c>
      <c r="F300" s="119" t="s">
        <v>183</v>
      </c>
      <c r="G300" s="120">
        <v>4251</v>
      </c>
      <c r="H300" s="44"/>
      <c r="I300" s="146"/>
      <c r="J300" s="147"/>
      <c r="K300" s="147"/>
      <c r="L300" s="26" t="s">
        <v>818</v>
      </c>
      <c r="M300" s="27"/>
      <c r="N300" s="196">
        <f>O300+P300</f>
        <v>0</v>
      </c>
      <c r="O300" s="196">
        <f t="shared" ref="O300:P300" si="49">P300+Q300</f>
        <v>0</v>
      </c>
      <c r="P300" s="196">
        <f t="shared" si="49"/>
        <v>0</v>
      </c>
      <c r="Q300" s="160"/>
      <c r="R300" s="160"/>
      <c r="S300" s="342"/>
      <c r="T300" s="160"/>
      <c r="U300" s="160"/>
      <c r="V300" s="160"/>
    </row>
    <row r="301" spans="1:22" s="114" customFormat="1">
      <c r="A301" s="121" t="str">
        <f>CONCATENATE(B301,C301,D301,E301,F301,G301)</f>
        <v>71060601080000</v>
      </c>
      <c r="B301" s="123" t="s">
        <v>439</v>
      </c>
      <c r="C301" s="116" t="s">
        <v>157</v>
      </c>
      <c r="D301" s="117" t="s">
        <v>157</v>
      </c>
      <c r="E301" s="118" t="s">
        <v>106</v>
      </c>
      <c r="F301" s="119" t="s">
        <v>185</v>
      </c>
      <c r="G301" s="128" t="s">
        <v>440</v>
      </c>
      <c r="H301" s="24"/>
      <c r="I301" s="24"/>
      <c r="J301" s="25"/>
      <c r="K301" s="25"/>
      <c r="L301" s="28" t="s">
        <v>125</v>
      </c>
      <c r="M301" s="30">
        <v>4239</v>
      </c>
      <c r="N301" s="182">
        <f>O301+P301</f>
        <v>0</v>
      </c>
      <c r="O301" s="182"/>
      <c r="P301" s="182"/>
      <c r="Q301" s="160"/>
      <c r="R301" s="160"/>
      <c r="S301" s="342"/>
      <c r="T301" s="160"/>
      <c r="U301" s="160"/>
      <c r="V301" s="160"/>
    </row>
    <row r="302" spans="1:22" ht="16.5">
      <c r="A302" s="121" t="str">
        <f>CONCATENATE(B302,C302,D302,E302,F302,G302)</f>
        <v>71060601084251</v>
      </c>
      <c r="B302" s="123" t="s">
        <v>439</v>
      </c>
      <c r="C302" s="116" t="s">
        <v>157</v>
      </c>
      <c r="D302" s="117" t="s">
        <v>157</v>
      </c>
      <c r="E302" s="118" t="s">
        <v>106</v>
      </c>
      <c r="F302" s="119" t="s">
        <v>185</v>
      </c>
      <c r="G302" s="120">
        <v>4251</v>
      </c>
      <c r="H302" s="24"/>
      <c r="I302" s="24"/>
      <c r="J302" s="25"/>
      <c r="K302" s="25"/>
      <c r="L302" s="28" t="s">
        <v>134</v>
      </c>
      <c r="M302" s="11">
        <v>4861</v>
      </c>
      <c r="N302" s="182">
        <f>O302+P302</f>
        <v>0</v>
      </c>
      <c r="O302" s="302"/>
      <c r="P302" s="302"/>
      <c r="Q302" s="160"/>
      <c r="R302" s="160"/>
      <c r="S302" s="342"/>
      <c r="T302" s="160"/>
      <c r="U302" s="160"/>
      <c r="V302" s="160"/>
    </row>
    <row r="303" spans="1:22">
      <c r="A303" s="121" t="str">
        <f t="shared" si="31"/>
        <v>71050301014213</v>
      </c>
      <c r="B303" s="123" t="s">
        <v>439</v>
      </c>
      <c r="C303" s="116" t="s">
        <v>149</v>
      </c>
      <c r="D303" s="117" t="s">
        <v>442</v>
      </c>
      <c r="E303" s="118" t="s">
        <v>106</v>
      </c>
      <c r="F303" s="119" t="s">
        <v>106</v>
      </c>
      <c r="G303" s="120">
        <v>4213</v>
      </c>
      <c r="H303" s="44"/>
      <c r="I303" s="146"/>
      <c r="J303" s="147"/>
      <c r="K303" s="147"/>
      <c r="L303" s="26" t="s">
        <v>225</v>
      </c>
      <c r="M303" s="27"/>
      <c r="N303" s="196">
        <f>O303+P303</f>
        <v>0</v>
      </c>
      <c r="O303" s="196">
        <f>SUM(O304:O306)</f>
        <v>0</v>
      </c>
      <c r="P303" s="196">
        <f>SUM(P304:P306)</f>
        <v>0</v>
      </c>
      <c r="Q303" s="160"/>
      <c r="R303" s="160"/>
      <c r="S303" s="342"/>
      <c r="T303" s="160"/>
      <c r="U303" s="160"/>
      <c r="V303" s="160"/>
    </row>
    <row r="304" spans="1:22" s="169" customFormat="1">
      <c r="A304" s="121" t="str">
        <f t="shared" si="31"/>
        <v>71050600000000</v>
      </c>
      <c r="B304" s="123" t="s">
        <v>439</v>
      </c>
      <c r="C304" s="116" t="s">
        <v>149</v>
      </c>
      <c r="D304" s="117" t="s">
        <v>157</v>
      </c>
      <c r="E304" s="118" t="s">
        <v>441</v>
      </c>
      <c r="F304" s="119" t="s">
        <v>441</v>
      </c>
      <c r="G304" s="128" t="s">
        <v>440</v>
      </c>
      <c r="H304" s="24"/>
      <c r="I304" s="24"/>
      <c r="J304" s="25"/>
      <c r="K304" s="25"/>
      <c r="L304" s="28" t="s">
        <v>122</v>
      </c>
      <c r="M304" s="11">
        <v>4234</v>
      </c>
      <c r="N304" s="182">
        <f t="shared" si="42"/>
        <v>0</v>
      </c>
      <c r="O304" s="182"/>
      <c r="P304" s="182"/>
      <c r="Q304" s="160"/>
      <c r="R304" s="160"/>
      <c r="S304" s="342"/>
      <c r="T304" s="160"/>
      <c r="U304" s="160"/>
      <c r="V304" s="160"/>
    </row>
    <row r="305" spans="1:22">
      <c r="A305" s="121" t="str">
        <f t="shared" si="31"/>
        <v>71050600000001</v>
      </c>
      <c r="B305" s="123" t="s">
        <v>439</v>
      </c>
      <c r="C305" s="116" t="s">
        <v>149</v>
      </c>
      <c r="D305" s="117" t="s">
        <v>157</v>
      </c>
      <c r="E305" s="118" t="s">
        <v>441</v>
      </c>
      <c r="F305" s="119" t="s">
        <v>441</v>
      </c>
      <c r="G305" s="128" t="s">
        <v>96</v>
      </c>
      <c r="H305" s="24"/>
      <c r="I305" s="24"/>
      <c r="J305" s="25"/>
      <c r="K305" s="25"/>
      <c r="L305" s="28" t="s">
        <v>125</v>
      </c>
      <c r="M305" s="11">
        <v>4239</v>
      </c>
      <c r="N305" s="182">
        <f t="shared" si="42"/>
        <v>0</v>
      </c>
      <c r="O305" s="182"/>
      <c r="P305" s="182"/>
      <c r="Q305" s="160"/>
      <c r="R305" s="160"/>
      <c r="S305" s="342"/>
      <c r="T305" s="160"/>
      <c r="U305" s="160"/>
      <c r="V305" s="160"/>
    </row>
    <row r="306" spans="1:22" s="155" customFormat="1" ht="25.5">
      <c r="A306" s="121" t="str">
        <f t="shared" si="31"/>
        <v>71050601000000</v>
      </c>
      <c r="B306" s="123" t="s">
        <v>439</v>
      </c>
      <c r="C306" s="116" t="s">
        <v>149</v>
      </c>
      <c r="D306" s="117" t="s">
        <v>157</v>
      </c>
      <c r="E306" s="118" t="s">
        <v>106</v>
      </c>
      <c r="F306" s="119" t="s">
        <v>441</v>
      </c>
      <c r="G306" s="128" t="s">
        <v>440</v>
      </c>
      <c r="H306" s="24"/>
      <c r="I306" s="24"/>
      <c r="J306" s="25"/>
      <c r="K306" s="25"/>
      <c r="L306" s="28" t="s">
        <v>217</v>
      </c>
      <c r="M306" s="11">
        <v>4511</v>
      </c>
      <c r="N306" s="182">
        <f t="shared" si="42"/>
        <v>0</v>
      </c>
      <c r="O306" s="302"/>
      <c r="P306" s="302"/>
      <c r="Q306" s="160"/>
      <c r="R306" s="160"/>
      <c r="S306" s="342"/>
      <c r="T306" s="160"/>
      <c r="U306" s="160"/>
      <c r="V306" s="160"/>
    </row>
    <row r="307" spans="1:22" ht="36.75" customHeight="1">
      <c r="A307" s="121" t="str">
        <f t="shared" si="31"/>
        <v>71050601000001</v>
      </c>
      <c r="B307" s="123" t="s">
        <v>439</v>
      </c>
      <c r="C307" s="116" t="s">
        <v>149</v>
      </c>
      <c r="D307" s="117" t="s">
        <v>157</v>
      </c>
      <c r="E307" s="118" t="s">
        <v>106</v>
      </c>
      <c r="F307" s="119" t="s">
        <v>441</v>
      </c>
      <c r="G307" s="128" t="s">
        <v>96</v>
      </c>
      <c r="H307" s="44"/>
      <c r="I307" s="146"/>
      <c r="J307" s="147"/>
      <c r="K307" s="147"/>
      <c r="L307" s="26" t="s">
        <v>767</v>
      </c>
      <c r="M307" s="27"/>
      <c r="N307" s="196">
        <f>O307+P307</f>
        <v>0</v>
      </c>
      <c r="O307" s="196">
        <f>SUM(O308:O310)</f>
        <v>0</v>
      </c>
      <c r="P307" s="196">
        <f>SUM(P308:P310)</f>
        <v>0</v>
      </c>
      <c r="Q307" s="160"/>
      <c r="R307" s="160"/>
      <c r="S307" s="342"/>
      <c r="T307" s="160"/>
      <c r="U307" s="160"/>
      <c r="V307" s="160"/>
    </row>
    <row r="308" spans="1:22" s="114" customFormat="1">
      <c r="A308" s="121" t="str">
        <f t="shared" si="31"/>
        <v>71050601010000</v>
      </c>
      <c r="B308" s="123" t="s">
        <v>439</v>
      </c>
      <c r="C308" s="116" t="s">
        <v>149</v>
      </c>
      <c r="D308" s="117" t="s">
        <v>157</v>
      </c>
      <c r="E308" s="118" t="s">
        <v>106</v>
      </c>
      <c r="F308" s="119" t="s">
        <v>106</v>
      </c>
      <c r="G308" s="128" t="s">
        <v>440</v>
      </c>
      <c r="H308" s="24"/>
      <c r="I308" s="24"/>
      <c r="J308" s="25"/>
      <c r="K308" s="25"/>
      <c r="L308" s="28" t="s">
        <v>125</v>
      </c>
      <c r="M308" s="32">
        <v>4239</v>
      </c>
      <c r="N308" s="182">
        <f t="shared" si="42"/>
        <v>0</v>
      </c>
      <c r="O308" s="182"/>
      <c r="P308" s="182">
        <v>0</v>
      </c>
      <c r="Q308" s="160"/>
      <c r="R308" s="160"/>
      <c r="S308" s="342"/>
      <c r="T308" s="160"/>
      <c r="U308" s="160"/>
      <c r="V308" s="160"/>
    </row>
    <row r="309" spans="1:22" ht="25.5">
      <c r="A309" s="121" t="str">
        <f t="shared" si="31"/>
        <v>71050601014213</v>
      </c>
      <c r="B309" s="123" t="s">
        <v>439</v>
      </c>
      <c r="C309" s="116" t="s">
        <v>149</v>
      </c>
      <c r="D309" s="117" t="s">
        <v>157</v>
      </c>
      <c r="E309" s="118" t="s">
        <v>106</v>
      </c>
      <c r="F309" s="119" t="s">
        <v>106</v>
      </c>
      <c r="G309" s="120">
        <v>4213</v>
      </c>
      <c r="H309" s="24"/>
      <c r="I309" s="24"/>
      <c r="J309" s="25"/>
      <c r="K309" s="25"/>
      <c r="L309" s="28" t="s">
        <v>142</v>
      </c>
      <c r="M309" s="11">
        <v>4251</v>
      </c>
      <c r="N309" s="182">
        <f t="shared" si="42"/>
        <v>0</v>
      </c>
      <c r="O309" s="182"/>
      <c r="P309" s="182"/>
      <c r="Q309" s="160"/>
      <c r="R309" s="160"/>
      <c r="S309" s="342"/>
      <c r="T309" s="160"/>
      <c r="U309" s="160"/>
      <c r="V309" s="160"/>
    </row>
    <row r="310" spans="1:22">
      <c r="A310" s="121" t="str">
        <f t="shared" si="31"/>
        <v>71050601014269</v>
      </c>
      <c r="B310" s="123" t="s">
        <v>439</v>
      </c>
      <c r="C310" s="116" t="s">
        <v>149</v>
      </c>
      <c r="D310" s="117" t="s">
        <v>157</v>
      </c>
      <c r="E310" s="118" t="s">
        <v>106</v>
      </c>
      <c r="F310" s="119" t="s">
        <v>106</v>
      </c>
      <c r="G310" s="120">
        <v>4269</v>
      </c>
      <c r="H310" s="24"/>
      <c r="I310" s="24"/>
      <c r="J310" s="25"/>
      <c r="K310" s="25"/>
      <c r="L310" s="28" t="s">
        <v>134</v>
      </c>
      <c r="M310" s="11">
        <v>4861</v>
      </c>
      <c r="N310" s="182">
        <f t="shared" si="42"/>
        <v>0</v>
      </c>
      <c r="O310" s="182"/>
      <c r="P310" s="182"/>
      <c r="Q310" s="160"/>
      <c r="R310" s="160"/>
      <c r="S310" s="342"/>
      <c r="T310" s="160"/>
      <c r="U310" s="160"/>
      <c r="V310" s="160"/>
    </row>
    <row r="311" spans="1:22" ht="24" customHeight="1">
      <c r="A311" s="121" t="str">
        <f t="shared" si="31"/>
        <v>71050601014638</v>
      </c>
      <c r="B311" s="123" t="s">
        <v>439</v>
      </c>
      <c r="C311" s="116" t="s">
        <v>149</v>
      </c>
      <c r="D311" s="117" t="s">
        <v>157</v>
      </c>
      <c r="E311" s="118" t="s">
        <v>106</v>
      </c>
      <c r="F311" s="119" t="s">
        <v>106</v>
      </c>
      <c r="G311" s="120">
        <v>4638</v>
      </c>
      <c r="H311" s="44"/>
      <c r="I311" s="146"/>
      <c r="J311" s="147"/>
      <c r="K311" s="147"/>
      <c r="L311" s="26" t="s">
        <v>819</v>
      </c>
      <c r="M311" s="27"/>
      <c r="N311" s="196">
        <f>O311+P311</f>
        <v>0</v>
      </c>
      <c r="O311" s="196">
        <f>SUM(O312:O313)</f>
        <v>0</v>
      </c>
      <c r="P311" s="196">
        <f>SUM(P312:P313)</f>
        <v>0</v>
      </c>
      <c r="Q311" s="160"/>
      <c r="R311" s="160"/>
      <c r="S311" s="342"/>
      <c r="T311" s="160"/>
      <c r="U311" s="160"/>
      <c r="V311" s="160"/>
    </row>
    <row r="312" spans="1:22" ht="16.5">
      <c r="A312" s="121" t="str">
        <f t="shared" si="31"/>
        <v>71040901058111</v>
      </c>
      <c r="B312" s="123" t="s">
        <v>439</v>
      </c>
      <c r="C312" s="116" t="s">
        <v>155</v>
      </c>
      <c r="D312" s="117" t="s">
        <v>187</v>
      </c>
      <c r="E312" s="118" t="s">
        <v>106</v>
      </c>
      <c r="F312" s="119" t="s">
        <v>149</v>
      </c>
      <c r="G312" s="120">
        <v>8111</v>
      </c>
      <c r="H312" s="24"/>
      <c r="I312" s="24"/>
      <c r="J312" s="25"/>
      <c r="K312" s="25"/>
      <c r="L312" s="28" t="s">
        <v>114</v>
      </c>
      <c r="M312" s="32">
        <v>4212</v>
      </c>
      <c r="N312" s="182">
        <f t="shared" ref="N312" si="50">O312+P312</f>
        <v>0</v>
      </c>
      <c r="O312" s="303"/>
      <c r="P312" s="303"/>
      <c r="Q312" s="160"/>
      <c r="R312" s="160"/>
      <c r="S312" s="342"/>
      <c r="T312" s="160"/>
      <c r="U312" s="160"/>
      <c r="V312" s="160"/>
    </row>
    <row r="313" spans="1:22" ht="16.5">
      <c r="A313" s="121" t="str">
        <f t="shared" si="31"/>
        <v>71050601015113</v>
      </c>
      <c r="B313" s="123" t="s">
        <v>439</v>
      </c>
      <c r="C313" s="116" t="s">
        <v>149</v>
      </c>
      <c r="D313" s="117" t="s">
        <v>157</v>
      </c>
      <c r="E313" s="118" t="s">
        <v>106</v>
      </c>
      <c r="F313" s="119" t="s">
        <v>106</v>
      </c>
      <c r="G313" s="120">
        <v>5113</v>
      </c>
      <c r="H313" s="24"/>
      <c r="I313" s="24"/>
      <c r="J313" s="25"/>
      <c r="K313" s="25"/>
      <c r="L313" s="28" t="s">
        <v>137</v>
      </c>
      <c r="M313" s="11">
        <v>5129</v>
      </c>
      <c r="N313" s="182">
        <f t="shared" si="42"/>
        <v>0</v>
      </c>
      <c r="O313" s="303"/>
      <c r="P313" s="303"/>
      <c r="Q313" s="160"/>
      <c r="R313" s="160"/>
      <c r="S313" s="342"/>
      <c r="T313" s="160"/>
      <c r="U313" s="160"/>
      <c r="V313" s="160"/>
    </row>
    <row r="314" spans="1:22" s="114" customFormat="1">
      <c r="A314" s="121" t="str">
        <f t="shared" si="31"/>
        <v>71050601020000</v>
      </c>
      <c r="B314" s="123" t="s">
        <v>439</v>
      </c>
      <c r="C314" s="116" t="s">
        <v>149</v>
      </c>
      <c r="D314" s="117" t="s">
        <v>157</v>
      </c>
      <c r="E314" s="118" t="s">
        <v>106</v>
      </c>
      <c r="F314" s="119" t="s">
        <v>140</v>
      </c>
      <c r="G314" s="128" t="s">
        <v>440</v>
      </c>
      <c r="H314" s="44"/>
      <c r="I314" s="146"/>
      <c r="J314" s="147"/>
      <c r="K314" s="147"/>
      <c r="L314" s="26" t="s">
        <v>820</v>
      </c>
      <c r="M314" s="27"/>
      <c r="N314" s="196">
        <f>O314+P314</f>
        <v>0</v>
      </c>
      <c r="O314" s="196">
        <f>SUM(O315:O316)</f>
        <v>0</v>
      </c>
      <c r="P314" s="196">
        <f>SUM(P315:P316)</f>
        <v>0</v>
      </c>
      <c r="Q314" s="160"/>
      <c r="R314" s="160"/>
      <c r="S314" s="342"/>
      <c r="T314" s="160"/>
      <c r="U314" s="160"/>
      <c r="V314" s="160"/>
    </row>
    <row r="315" spans="1:22" s="114" customFormat="1" ht="25.5">
      <c r="A315" s="121" t="str">
        <f t="shared" si="31"/>
        <v>71050601050000</v>
      </c>
      <c r="B315" s="123" t="s">
        <v>439</v>
      </c>
      <c r="C315" s="116" t="s">
        <v>149</v>
      </c>
      <c r="D315" s="117" t="s">
        <v>157</v>
      </c>
      <c r="E315" s="118" t="s">
        <v>106</v>
      </c>
      <c r="F315" s="119" t="s">
        <v>149</v>
      </c>
      <c r="G315" s="128" t="s">
        <v>440</v>
      </c>
      <c r="H315" s="24"/>
      <c r="I315" s="24"/>
      <c r="J315" s="25"/>
      <c r="K315" s="25"/>
      <c r="L315" s="28" t="s">
        <v>142</v>
      </c>
      <c r="M315" s="11">
        <v>4251</v>
      </c>
      <c r="N315" s="182">
        <f t="shared" ref="N315" si="51">O315+P315</f>
        <v>0</v>
      </c>
      <c r="O315" s="182"/>
      <c r="P315" s="182"/>
      <c r="Q315" s="160"/>
      <c r="R315" s="160"/>
      <c r="S315" s="342"/>
      <c r="T315" s="160"/>
      <c r="U315" s="160"/>
      <c r="V315" s="160"/>
    </row>
    <row r="316" spans="1:22">
      <c r="B316" s="123"/>
      <c r="G316" s="128"/>
      <c r="H316" s="24"/>
      <c r="I316" s="24"/>
      <c r="J316" s="25"/>
      <c r="K316" s="25"/>
      <c r="L316" s="29" t="s">
        <v>173</v>
      </c>
      <c r="M316" s="30">
        <v>5112</v>
      </c>
      <c r="N316" s="182">
        <f t="shared" ref="N316" si="52">O316+P316</f>
        <v>0</v>
      </c>
      <c r="O316" s="182"/>
      <c r="P316" s="182"/>
      <c r="Q316" s="160"/>
      <c r="R316" s="160"/>
      <c r="S316" s="342"/>
      <c r="T316" s="160"/>
      <c r="U316" s="160"/>
      <c r="V316" s="160"/>
    </row>
    <row r="317" spans="1:22" s="114" customFormat="1" ht="27">
      <c r="A317" s="121" t="str">
        <f t="shared" ref="A317:A318" si="53">CONCATENATE(B317,C317,D317,E317,F317,G317)</f>
        <v>71050601020000</v>
      </c>
      <c r="B317" s="123" t="s">
        <v>439</v>
      </c>
      <c r="C317" s="116" t="s">
        <v>149</v>
      </c>
      <c r="D317" s="117" t="s">
        <v>157</v>
      </c>
      <c r="E317" s="118" t="s">
        <v>106</v>
      </c>
      <c r="F317" s="119" t="s">
        <v>140</v>
      </c>
      <c r="G317" s="128" t="s">
        <v>440</v>
      </c>
      <c r="H317" s="44"/>
      <c r="I317" s="146"/>
      <c r="J317" s="147"/>
      <c r="K317" s="147"/>
      <c r="L317" s="26" t="s">
        <v>846</v>
      </c>
      <c r="M317" s="27"/>
      <c r="N317" s="196">
        <f>O317+P317</f>
        <v>0</v>
      </c>
      <c r="O317" s="196">
        <f>SUM(O318)</f>
        <v>0</v>
      </c>
      <c r="P317" s="196">
        <f>SUM(P318)</f>
        <v>0</v>
      </c>
      <c r="Q317" s="160"/>
      <c r="R317" s="160"/>
      <c r="S317" s="342"/>
      <c r="T317" s="160"/>
      <c r="U317" s="160"/>
      <c r="V317" s="160"/>
    </row>
    <row r="318" spans="1:22" s="114" customFormat="1" ht="25.5">
      <c r="A318" s="121" t="str">
        <f t="shared" si="53"/>
        <v>71050601050000</v>
      </c>
      <c r="B318" s="123" t="s">
        <v>439</v>
      </c>
      <c r="C318" s="116" t="s">
        <v>149</v>
      </c>
      <c r="D318" s="117" t="s">
        <v>157</v>
      </c>
      <c r="E318" s="118" t="s">
        <v>106</v>
      </c>
      <c r="F318" s="119" t="s">
        <v>149</v>
      </c>
      <c r="G318" s="128" t="s">
        <v>440</v>
      </c>
      <c r="H318" s="24"/>
      <c r="I318" s="24"/>
      <c r="J318" s="25"/>
      <c r="K318" s="25"/>
      <c r="L318" s="28" t="s">
        <v>217</v>
      </c>
      <c r="M318" s="11">
        <v>4511</v>
      </c>
      <c r="N318" s="182">
        <f t="shared" ref="N318" si="54">O318+P318</f>
        <v>0</v>
      </c>
      <c r="O318" s="182"/>
      <c r="P318" s="182"/>
      <c r="Q318" s="160"/>
      <c r="R318" s="160"/>
      <c r="S318" s="342"/>
      <c r="T318" s="160"/>
      <c r="U318" s="160"/>
      <c r="V318" s="160"/>
    </row>
    <row r="319" spans="1:22" s="114" customFormat="1">
      <c r="A319" s="121" t="str">
        <f t="shared" ref="A319:A361" si="55">CONCATENATE(B319,C319,D319,E319,F319,G319)</f>
        <v>71050601050000</v>
      </c>
      <c r="B319" s="123" t="s">
        <v>439</v>
      </c>
      <c r="C319" s="116" t="s">
        <v>149</v>
      </c>
      <c r="D319" s="117" t="s">
        <v>157</v>
      </c>
      <c r="E319" s="118" t="s">
        <v>106</v>
      </c>
      <c r="F319" s="119" t="s">
        <v>149</v>
      </c>
      <c r="G319" s="128" t="s">
        <v>440</v>
      </c>
      <c r="H319" s="179">
        <v>2500</v>
      </c>
      <c r="I319" s="211" t="s">
        <v>149</v>
      </c>
      <c r="J319" s="212">
        <v>0</v>
      </c>
      <c r="K319" s="212">
        <v>0</v>
      </c>
      <c r="L319" s="161" t="s">
        <v>231</v>
      </c>
      <c r="M319" s="173"/>
      <c r="N319" s="162">
        <f>+N321+N362+N370+N377</f>
        <v>0</v>
      </c>
      <c r="O319" s="162">
        <f>+O321+O362+O370+O377</f>
        <v>0</v>
      </c>
      <c r="P319" s="162">
        <f>+P321+P362+P370+P377</f>
        <v>0</v>
      </c>
      <c r="Q319" s="160"/>
      <c r="R319" s="160"/>
      <c r="S319" s="342"/>
      <c r="T319" s="160"/>
      <c r="U319" s="160"/>
      <c r="V319" s="160"/>
    </row>
    <row r="320" spans="1:22">
      <c r="A320" s="121" t="str">
        <f t="shared" si="55"/>
        <v>71050601054861</v>
      </c>
      <c r="B320" s="123" t="s">
        <v>439</v>
      </c>
      <c r="C320" s="116" t="s">
        <v>149</v>
      </c>
      <c r="D320" s="117" t="s">
        <v>157</v>
      </c>
      <c r="E320" s="118" t="s">
        <v>106</v>
      </c>
      <c r="F320" s="119" t="s">
        <v>149</v>
      </c>
      <c r="G320" s="120">
        <v>4861</v>
      </c>
      <c r="H320" s="24"/>
      <c r="I320" s="17"/>
      <c r="J320" s="18"/>
      <c r="K320" s="18"/>
      <c r="L320" s="29" t="s">
        <v>108</v>
      </c>
      <c r="M320" s="30"/>
      <c r="N320" s="189"/>
      <c r="O320" s="189"/>
      <c r="P320" s="189"/>
      <c r="Q320" s="160"/>
      <c r="R320" s="160"/>
      <c r="S320" s="342"/>
      <c r="T320" s="160"/>
      <c r="U320" s="160"/>
      <c r="V320" s="160"/>
    </row>
    <row r="321" spans="1:231" s="181" customFormat="1">
      <c r="A321" s="121" t="str">
        <f t="shared" si="55"/>
        <v>71060000000000</v>
      </c>
      <c r="B321" s="123" t="s">
        <v>439</v>
      </c>
      <c r="C321" s="116" t="s">
        <v>157</v>
      </c>
      <c r="D321" s="117" t="s">
        <v>441</v>
      </c>
      <c r="E321" s="118" t="s">
        <v>441</v>
      </c>
      <c r="F321" s="119" t="s">
        <v>441</v>
      </c>
      <c r="G321" s="128" t="s">
        <v>440</v>
      </c>
      <c r="H321" s="164">
        <v>2510</v>
      </c>
      <c r="I321" s="165" t="s">
        <v>149</v>
      </c>
      <c r="J321" s="166">
        <v>1</v>
      </c>
      <c r="K321" s="166">
        <v>0</v>
      </c>
      <c r="L321" s="167" t="s">
        <v>232</v>
      </c>
      <c r="M321" s="175"/>
      <c r="N321" s="187">
        <f>+N323</f>
        <v>0</v>
      </c>
      <c r="O321" s="187">
        <f>+O323</f>
        <v>0</v>
      </c>
      <c r="P321" s="187">
        <f>+P323</f>
        <v>0</v>
      </c>
      <c r="Q321" s="160"/>
      <c r="R321" s="160"/>
      <c r="S321" s="342"/>
      <c r="T321" s="160"/>
      <c r="U321" s="160"/>
      <c r="V321" s="160"/>
    </row>
    <row r="322" spans="1:231">
      <c r="A322" s="121" t="str">
        <f t="shared" si="55"/>
        <v>71060000000001</v>
      </c>
      <c r="B322" s="123" t="s">
        <v>439</v>
      </c>
      <c r="C322" s="116" t="s">
        <v>157</v>
      </c>
      <c r="D322" s="117" t="s">
        <v>441</v>
      </c>
      <c r="E322" s="118" t="s">
        <v>441</v>
      </c>
      <c r="F322" s="119" t="s">
        <v>441</v>
      </c>
      <c r="G322" s="128" t="s">
        <v>96</v>
      </c>
      <c r="H322" s="16"/>
      <c r="I322" s="17"/>
      <c r="J322" s="18"/>
      <c r="K322" s="18"/>
      <c r="L322" s="29" t="s">
        <v>110</v>
      </c>
      <c r="M322" s="30"/>
      <c r="N322" s="189"/>
      <c r="O322" s="189"/>
      <c r="P322" s="189"/>
      <c r="Q322" s="160"/>
      <c r="R322" s="160"/>
      <c r="S322" s="342"/>
      <c r="T322" s="160"/>
      <c r="U322" s="160"/>
      <c r="V322" s="160"/>
      <c r="DC322" s="178"/>
      <c r="DD322" s="178"/>
      <c r="DE322" s="178"/>
      <c r="DF322" s="178"/>
      <c r="DG322" s="178"/>
      <c r="DO322" s="178"/>
      <c r="DP322" s="178"/>
      <c r="DQ322" s="178"/>
      <c r="DR322" s="178"/>
      <c r="DS322" s="178"/>
      <c r="EA322" s="178"/>
      <c r="EB322" s="178"/>
      <c r="EC322" s="178"/>
      <c r="ED322" s="178"/>
      <c r="EE322" s="178"/>
      <c r="EM322" s="178"/>
      <c r="EN322" s="178"/>
      <c r="EO322" s="178"/>
      <c r="EP322" s="178"/>
      <c r="EQ322" s="178"/>
      <c r="EY322" s="178"/>
      <c r="EZ322" s="178"/>
      <c r="FA322" s="178"/>
      <c r="FB322" s="178"/>
      <c r="FC322" s="178"/>
      <c r="FK322" s="178"/>
      <c r="FL322" s="178"/>
      <c r="FM322" s="178"/>
      <c r="FN322" s="178"/>
      <c r="FO322" s="178"/>
      <c r="FW322" s="178"/>
      <c r="FX322" s="178"/>
      <c r="FY322" s="178"/>
      <c r="FZ322" s="178"/>
      <c r="GA322" s="178"/>
      <c r="GI322" s="178"/>
      <c r="GJ322" s="178"/>
      <c r="GK322" s="178"/>
      <c r="GL322" s="178"/>
      <c r="GM322" s="178"/>
      <c r="GU322" s="178"/>
      <c r="GV322" s="178"/>
      <c r="GW322" s="178"/>
      <c r="GX322" s="178"/>
      <c r="GY322" s="178"/>
      <c r="HG322" s="178"/>
      <c r="HH322" s="178"/>
      <c r="HI322" s="178"/>
      <c r="HJ322" s="178"/>
      <c r="HK322" s="178"/>
      <c r="HS322" s="178"/>
      <c r="HT322" s="178"/>
      <c r="HU322" s="178"/>
      <c r="HV322" s="178"/>
      <c r="HW322" s="178"/>
    </row>
    <row r="323" spans="1:231" s="169" customFormat="1">
      <c r="A323" s="121" t="str">
        <f t="shared" si="55"/>
        <v>71060100000000</v>
      </c>
      <c r="B323" s="123" t="s">
        <v>439</v>
      </c>
      <c r="C323" s="116" t="s">
        <v>157</v>
      </c>
      <c r="D323" s="117" t="s">
        <v>106</v>
      </c>
      <c r="E323" s="118" t="s">
        <v>441</v>
      </c>
      <c r="F323" s="119" t="s">
        <v>441</v>
      </c>
      <c r="G323" s="128" t="s">
        <v>440</v>
      </c>
      <c r="H323" s="150">
        <v>2511</v>
      </c>
      <c r="I323" s="151" t="s">
        <v>149</v>
      </c>
      <c r="J323" s="152">
        <v>1</v>
      </c>
      <c r="K323" s="152">
        <v>1</v>
      </c>
      <c r="L323" s="153" t="s">
        <v>232</v>
      </c>
      <c r="M323" s="154"/>
      <c r="N323" s="191">
        <f>+N325+N335+N337+N360</f>
        <v>0</v>
      </c>
      <c r="O323" s="191">
        <f t="shared" ref="O323:P323" si="56">+O325+O335+O337+O360</f>
        <v>0</v>
      </c>
      <c r="P323" s="191">
        <f t="shared" si="56"/>
        <v>0</v>
      </c>
      <c r="Q323" s="160"/>
      <c r="R323" s="160"/>
      <c r="S323" s="342"/>
      <c r="T323" s="160"/>
      <c r="U323" s="160"/>
      <c r="V323" s="160"/>
    </row>
    <row r="324" spans="1:231">
      <c r="A324" s="121" t="str">
        <f t="shared" si="55"/>
        <v>71060100000001</v>
      </c>
      <c r="B324" s="123" t="s">
        <v>439</v>
      </c>
      <c r="C324" s="116" t="s">
        <v>157</v>
      </c>
      <c r="D324" s="117" t="s">
        <v>106</v>
      </c>
      <c r="E324" s="118" t="s">
        <v>441</v>
      </c>
      <c r="F324" s="119" t="s">
        <v>441</v>
      </c>
      <c r="G324" s="128" t="s">
        <v>96</v>
      </c>
      <c r="H324" s="16"/>
      <c r="I324" s="24"/>
      <c r="J324" s="25"/>
      <c r="K324" s="25"/>
      <c r="L324" s="29" t="s">
        <v>108</v>
      </c>
      <c r="M324" s="30"/>
      <c r="N324" s="189"/>
      <c r="O324" s="189"/>
      <c r="P324" s="189"/>
      <c r="Q324" s="160"/>
      <c r="R324" s="160"/>
      <c r="S324" s="342"/>
      <c r="T324" s="160"/>
      <c r="U324" s="160"/>
      <c r="V324" s="160"/>
    </row>
    <row r="325" spans="1:231" s="155" customFormat="1">
      <c r="A325" s="121" t="str">
        <f t="shared" si="55"/>
        <v>71060101000000</v>
      </c>
      <c r="B325" s="123" t="s">
        <v>439</v>
      </c>
      <c r="C325" s="116" t="s">
        <v>157</v>
      </c>
      <c r="D325" s="117" t="s">
        <v>106</v>
      </c>
      <c r="E325" s="118" t="s">
        <v>106</v>
      </c>
      <c r="F325" s="119" t="s">
        <v>441</v>
      </c>
      <c r="G325" s="128" t="s">
        <v>440</v>
      </c>
      <c r="H325" s="44"/>
      <c r="I325" s="146"/>
      <c r="J325" s="147"/>
      <c r="K325" s="147"/>
      <c r="L325" s="26" t="s">
        <v>233</v>
      </c>
      <c r="M325" s="27"/>
      <c r="N325" s="196">
        <f>O325+P325</f>
        <v>0</v>
      </c>
      <c r="O325" s="196">
        <f>SUM(O326:O334)</f>
        <v>0</v>
      </c>
      <c r="P325" s="196">
        <f>SUM(P326:P334)</f>
        <v>0</v>
      </c>
      <c r="Q325" s="160"/>
      <c r="R325" s="160"/>
      <c r="S325" s="342"/>
      <c r="T325" s="160"/>
      <c r="U325" s="160"/>
      <c r="V325" s="160"/>
    </row>
    <row r="326" spans="1:231">
      <c r="A326" s="121" t="str">
        <f t="shared" si="55"/>
        <v>71060101000001</v>
      </c>
      <c r="B326" s="123" t="s">
        <v>439</v>
      </c>
      <c r="C326" s="116" t="s">
        <v>157</v>
      </c>
      <c r="D326" s="117" t="s">
        <v>106</v>
      </c>
      <c r="E326" s="118" t="s">
        <v>106</v>
      </c>
      <c r="F326" s="119" t="s">
        <v>441</v>
      </c>
      <c r="G326" s="128" t="s">
        <v>96</v>
      </c>
      <c r="H326" s="24"/>
      <c r="I326" s="24"/>
      <c r="J326" s="25"/>
      <c r="K326" s="25"/>
      <c r="L326" s="29" t="s">
        <v>115</v>
      </c>
      <c r="M326" s="30">
        <v>4213</v>
      </c>
      <c r="N326" s="182">
        <f t="shared" ref="N326:N336" si="57">O326+P326</f>
        <v>0</v>
      </c>
      <c r="O326" s="182"/>
      <c r="P326" s="182">
        <v>0</v>
      </c>
      <c r="Q326" s="160"/>
      <c r="R326" s="160"/>
      <c r="S326" s="342"/>
      <c r="T326" s="160"/>
      <c r="U326" s="160"/>
      <c r="V326" s="160"/>
    </row>
    <row r="327" spans="1:231" ht="25.5">
      <c r="A327" s="121" t="str">
        <f t="shared" si="55"/>
        <v>71050601014213</v>
      </c>
      <c r="B327" s="123" t="s">
        <v>439</v>
      </c>
      <c r="C327" s="116" t="s">
        <v>149</v>
      </c>
      <c r="D327" s="117" t="s">
        <v>157</v>
      </c>
      <c r="E327" s="118" t="s">
        <v>106</v>
      </c>
      <c r="F327" s="119" t="s">
        <v>106</v>
      </c>
      <c r="G327" s="120">
        <v>4213</v>
      </c>
      <c r="H327" s="24"/>
      <c r="I327" s="24"/>
      <c r="J327" s="25"/>
      <c r="K327" s="25"/>
      <c r="L327" s="28" t="s">
        <v>142</v>
      </c>
      <c r="M327" s="11">
        <v>4251</v>
      </c>
      <c r="N327" s="182">
        <f t="shared" si="57"/>
        <v>0</v>
      </c>
      <c r="O327" s="182"/>
      <c r="P327" s="182"/>
      <c r="Q327" s="160"/>
      <c r="R327" s="160"/>
      <c r="S327" s="342"/>
      <c r="T327" s="160"/>
      <c r="U327" s="160"/>
      <c r="V327" s="160"/>
    </row>
    <row r="328" spans="1:231" s="114" customFormat="1">
      <c r="A328" s="121" t="str">
        <f t="shared" si="55"/>
        <v>71060101010000</v>
      </c>
      <c r="B328" s="123" t="s">
        <v>439</v>
      </c>
      <c r="C328" s="116" t="s">
        <v>157</v>
      </c>
      <c r="D328" s="117" t="s">
        <v>106</v>
      </c>
      <c r="E328" s="118" t="s">
        <v>106</v>
      </c>
      <c r="F328" s="119" t="s">
        <v>106</v>
      </c>
      <c r="G328" s="128" t="s">
        <v>440</v>
      </c>
      <c r="H328" s="24"/>
      <c r="I328" s="24"/>
      <c r="J328" s="25"/>
      <c r="K328" s="25"/>
      <c r="L328" s="31" t="s">
        <v>130</v>
      </c>
      <c r="M328" s="47">
        <v>4267</v>
      </c>
      <c r="N328" s="182">
        <f t="shared" si="57"/>
        <v>0</v>
      </c>
      <c r="O328" s="182"/>
      <c r="P328" s="182"/>
      <c r="Q328" s="160"/>
      <c r="R328" s="160"/>
      <c r="S328" s="342"/>
      <c r="T328" s="160"/>
      <c r="U328" s="160"/>
      <c r="V328" s="160"/>
    </row>
    <row r="329" spans="1:231">
      <c r="A329" s="121" t="str">
        <f t="shared" si="55"/>
        <v>71060101014639</v>
      </c>
      <c r="B329" s="123" t="s">
        <v>439</v>
      </c>
      <c r="C329" s="116" t="s">
        <v>157</v>
      </c>
      <c r="D329" s="117" t="s">
        <v>106</v>
      </c>
      <c r="E329" s="118" t="s">
        <v>106</v>
      </c>
      <c r="F329" s="119" t="s">
        <v>106</v>
      </c>
      <c r="G329" s="120">
        <v>4639</v>
      </c>
      <c r="H329" s="24"/>
      <c r="I329" s="24"/>
      <c r="J329" s="25"/>
      <c r="K329" s="25"/>
      <c r="L329" s="31" t="s">
        <v>364</v>
      </c>
      <c r="M329" s="47">
        <v>4269</v>
      </c>
      <c r="N329" s="182">
        <f t="shared" si="57"/>
        <v>0</v>
      </c>
      <c r="O329" s="182"/>
      <c r="P329" s="182"/>
      <c r="Q329" s="160"/>
      <c r="R329" s="160"/>
      <c r="S329" s="342"/>
      <c r="T329" s="160"/>
      <c r="U329" s="160"/>
      <c r="V329" s="160"/>
    </row>
    <row r="330" spans="1:231">
      <c r="A330" s="121" t="str">
        <f t="shared" si="55"/>
        <v>71060101014861</v>
      </c>
      <c r="B330" s="123" t="s">
        <v>439</v>
      </c>
      <c r="C330" s="116" t="s">
        <v>157</v>
      </c>
      <c r="D330" s="117" t="s">
        <v>106</v>
      </c>
      <c r="E330" s="118" t="s">
        <v>106</v>
      </c>
      <c r="F330" s="119" t="s">
        <v>106</v>
      </c>
      <c r="G330" s="120">
        <v>4861</v>
      </c>
      <c r="H330" s="24"/>
      <c r="I330" s="24"/>
      <c r="J330" s="25"/>
      <c r="K330" s="25"/>
      <c r="L330" s="28" t="s">
        <v>348</v>
      </c>
      <c r="M330" s="30">
        <v>4729</v>
      </c>
      <c r="N330" s="182">
        <f t="shared" si="57"/>
        <v>0</v>
      </c>
      <c r="O330" s="182"/>
      <c r="P330" s="182"/>
      <c r="Q330" s="160"/>
      <c r="R330" s="160"/>
      <c r="S330" s="342"/>
      <c r="T330" s="160"/>
      <c r="U330" s="160"/>
      <c r="V330" s="160"/>
    </row>
    <row r="331" spans="1:231" ht="16.5">
      <c r="B331" s="123"/>
      <c r="H331" s="24"/>
      <c r="I331" s="24"/>
      <c r="J331" s="25"/>
      <c r="K331" s="25"/>
      <c r="L331" s="29" t="s">
        <v>173</v>
      </c>
      <c r="M331" s="30">
        <v>5112</v>
      </c>
      <c r="N331" s="182">
        <f t="shared" si="57"/>
        <v>0</v>
      </c>
      <c r="O331" s="303">
        <v>0</v>
      </c>
      <c r="P331" s="303"/>
      <c r="Q331" s="160"/>
      <c r="R331" s="160"/>
      <c r="S331" s="342"/>
      <c r="T331" s="160"/>
      <c r="U331" s="160"/>
      <c r="V331" s="160"/>
    </row>
    <row r="332" spans="1:231" s="114" customFormat="1">
      <c r="A332" s="121" t="str">
        <f t="shared" si="55"/>
        <v>71060101020000</v>
      </c>
      <c r="B332" s="123" t="s">
        <v>439</v>
      </c>
      <c r="C332" s="116" t="s">
        <v>157</v>
      </c>
      <c r="D332" s="117" t="s">
        <v>106</v>
      </c>
      <c r="E332" s="118" t="s">
        <v>106</v>
      </c>
      <c r="F332" s="119" t="s">
        <v>140</v>
      </c>
      <c r="G332" s="128" t="s">
        <v>440</v>
      </c>
      <c r="H332" s="24"/>
      <c r="I332" s="24"/>
      <c r="J332" s="25"/>
      <c r="K332" s="25"/>
      <c r="L332" s="28" t="s">
        <v>174</v>
      </c>
      <c r="M332" s="11">
        <v>5113</v>
      </c>
      <c r="N332" s="182">
        <f t="shared" si="57"/>
        <v>0</v>
      </c>
      <c r="O332" s="182"/>
      <c r="P332" s="182"/>
      <c r="Q332" s="160"/>
      <c r="R332" s="160"/>
      <c r="S332" s="342"/>
      <c r="T332" s="160"/>
      <c r="U332" s="160"/>
      <c r="V332" s="160"/>
    </row>
    <row r="333" spans="1:231" ht="16.5">
      <c r="A333" s="121" t="str">
        <f t="shared" si="55"/>
        <v>71060101024819</v>
      </c>
      <c r="B333" s="123" t="s">
        <v>439</v>
      </c>
      <c r="C333" s="116" t="s">
        <v>157</v>
      </c>
      <c r="D333" s="117" t="s">
        <v>106</v>
      </c>
      <c r="E333" s="118" t="s">
        <v>106</v>
      </c>
      <c r="F333" s="119" t="s">
        <v>140</v>
      </c>
      <c r="G333" s="120">
        <v>4819</v>
      </c>
      <c r="H333" s="24"/>
      <c r="I333" s="24"/>
      <c r="J333" s="25"/>
      <c r="K333" s="25"/>
      <c r="L333" s="28" t="s">
        <v>135</v>
      </c>
      <c r="M333" s="11">
        <v>5121</v>
      </c>
      <c r="N333" s="182">
        <f t="shared" si="57"/>
        <v>0</v>
      </c>
      <c r="O333" s="303">
        <v>0</v>
      </c>
      <c r="P333" s="303"/>
      <c r="Q333" s="160"/>
      <c r="R333" s="160"/>
      <c r="S333" s="342"/>
      <c r="T333" s="160"/>
      <c r="U333" s="160"/>
      <c r="V333" s="160"/>
    </row>
    <row r="334" spans="1:231">
      <c r="A334" s="121" t="str">
        <f t="shared" si="55"/>
        <v>71060101025111</v>
      </c>
      <c r="B334" s="123" t="s">
        <v>439</v>
      </c>
      <c r="C334" s="116" t="s">
        <v>157</v>
      </c>
      <c r="D334" s="117" t="s">
        <v>106</v>
      </c>
      <c r="E334" s="118" t="s">
        <v>106</v>
      </c>
      <c r="F334" s="119" t="s">
        <v>140</v>
      </c>
      <c r="G334" s="120">
        <v>5111</v>
      </c>
      <c r="H334" s="24"/>
      <c r="I334" s="24"/>
      <c r="J334" s="25"/>
      <c r="K334" s="25"/>
      <c r="L334" s="28" t="s">
        <v>137</v>
      </c>
      <c r="M334" s="11">
        <v>5129</v>
      </c>
      <c r="N334" s="182">
        <f t="shared" si="57"/>
        <v>0</v>
      </c>
      <c r="O334" s="182">
        <v>0</v>
      </c>
      <c r="P334" s="182"/>
      <c r="Q334" s="160"/>
      <c r="R334" s="160"/>
      <c r="S334" s="342"/>
      <c r="T334" s="160"/>
      <c r="U334" s="160"/>
      <c r="V334" s="160"/>
    </row>
    <row r="335" spans="1:231" ht="27">
      <c r="A335" s="121" t="str">
        <f t="shared" si="55"/>
        <v>71060101025112</v>
      </c>
      <c r="B335" s="123" t="s">
        <v>439</v>
      </c>
      <c r="C335" s="116" t="s">
        <v>157</v>
      </c>
      <c r="D335" s="117" t="s">
        <v>106</v>
      </c>
      <c r="E335" s="118" t="s">
        <v>106</v>
      </c>
      <c r="F335" s="119" t="s">
        <v>140</v>
      </c>
      <c r="G335" s="120">
        <v>5112</v>
      </c>
      <c r="H335" s="44"/>
      <c r="I335" s="146"/>
      <c r="J335" s="147"/>
      <c r="K335" s="147"/>
      <c r="L335" s="26" t="s">
        <v>234</v>
      </c>
      <c r="M335" s="27"/>
      <c r="N335" s="196">
        <f>O335+P335</f>
        <v>0</v>
      </c>
      <c r="O335" s="196">
        <f>SUM(O336)</f>
        <v>0</v>
      </c>
      <c r="P335" s="196">
        <f>SUM(P336)</f>
        <v>0</v>
      </c>
      <c r="Q335" s="160"/>
      <c r="R335" s="160"/>
      <c r="S335" s="342"/>
      <c r="T335" s="160"/>
      <c r="U335" s="160"/>
      <c r="V335" s="160"/>
    </row>
    <row r="336" spans="1:231" ht="16.5">
      <c r="A336" s="121" t="str">
        <f t="shared" si="55"/>
        <v>71060101025113</v>
      </c>
      <c r="B336" s="123" t="s">
        <v>439</v>
      </c>
      <c r="C336" s="116" t="s">
        <v>157</v>
      </c>
      <c r="D336" s="117" t="s">
        <v>106</v>
      </c>
      <c r="E336" s="118" t="s">
        <v>106</v>
      </c>
      <c r="F336" s="119" t="s">
        <v>140</v>
      </c>
      <c r="G336" s="120">
        <v>5113</v>
      </c>
      <c r="H336" s="24"/>
      <c r="I336" s="24"/>
      <c r="J336" s="25"/>
      <c r="K336" s="25"/>
      <c r="L336" s="29" t="s">
        <v>115</v>
      </c>
      <c r="M336" s="30">
        <v>4213</v>
      </c>
      <c r="N336" s="182">
        <f t="shared" si="57"/>
        <v>0</v>
      </c>
      <c r="O336" s="303"/>
      <c r="P336" s="303"/>
      <c r="Q336" s="160"/>
      <c r="R336" s="160"/>
      <c r="S336" s="342"/>
      <c r="T336" s="160"/>
      <c r="U336" s="160"/>
      <c r="V336" s="160"/>
    </row>
    <row r="337" spans="1:22" ht="32.25" customHeight="1">
      <c r="A337" s="121" t="str">
        <f t="shared" si="55"/>
        <v>71060301014861</v>
      </c>
      <c r="B337" s="123" t="s">
        <v>439</v>
      </c>
      <c r="C337" s="116" t="s">
        <v>157</v>
      </c>
      <c r="D337" s="117" t="s">
        <v>442</v>
      </c>
      <c r="E337" s="118" t="s">
        <v>106</v>
      </c>
      <c r="F337" s="119" t="s">
        <v>106</v>
      </c>
      <c r="G337" s="120">
        <v>4861</v>
      </c>
      <c r="H337" s="44"/>
      <c r="I337" s="44"/>
      <c r="J337" s="44"/>
      <c r="K337" s="44"/>
      <c r="L337" s="26" t="s">
        <v>769</v>
      </c>
      <c r="M337" s="27"/>
      <c r="N337" s="196">
        <f>O337+P337</f>
        <v>0</v>
      </c>
      <c r="O337" s="196">
        <f>SUM(O338:O359)</f>
        <v>0</v>
      </c>
      <c r="P337" s="196">
        <f>SUM(P338:P359)</f>
        <v>0</v>
      </c>
      <c r="Q337" s="160"/>
      <c r="R337" s="160"/>
      <c r="S337" s="342"/>
      <c r="T337" s="160"/>
      <c r="U337" s="160"/>
      <c r="V337" s="160"/>
    </row>
    <row r="338" spans="1:22" ht="16.5">
      <c r="A338" s="121" t="str">
        <f t="shared" si="55"/>
        <v>71060301015112</v>
      </c>
      <c r="B338" s="123" t="s">
        <v>439</v>
      </c>
      <c r="C338" s="116" t="s">
        <v>157</v>
      </c>
      <c r="D338" s="117" t="s">
        <v>442</v>
      </c>
      <c r="E338" s="118" t="s">
        <v>106</v>
      </c>
      <c r="F338" s="119" t="s">
        <v>106</v>
      </c>
      <c r="G338" s="128" t="s">
        <v>87</v>
      </c>
      <c r="H338" s="36"/>
      <c r="I338" s="193"/>
      <c r="J338" s="194"/>
      <c r="K338" s="195"/>
      <c r="L338" s="35" t="s">
        <v>112</v>
      </c>
      <c r="M338" s="11">
        <v>4111</v>
      </c>
      <c r="N338" s="182">
        <f t="shared" ref="N338:N359" si="58">O338+P338</f>
        <v>0</v>
      </c>
      <c r="O338" s="303"/>
      <c r="P338" s="303"/>
      <c r="Q338" s="160"/>
      <c r="R338" s="160"/>
      <c r="S338" s="342"/>
      <c r="T338" s="160"/>
      <c r="U338" s="160"/>
      <c r="V338" s="160"/>
    </row>
    <row r="339" spans="1:22" ht="25.5">
      <c r="A339" s="121" t="str">
        <f t="shared" si="55"/>
        <v>71060301015113</v>
      </c>
      <c r="B339" s="123" t="s">
        <v>439</v>
      </c>
      <c r="C339" s="116" t="s">
        <v>157</v>
      </c>
      <c r="D339" s="117" t="s">
        <v>442</v>
      </c>
      <c r="E339" s="118" t="s">
        <v>106</v>
      </c>
      <c r="F339" s="119" t="s">
        <v>106</v>
      </c>
      <c r="G339" s="128" t="s">
        <v>85</v>
      </c>
      <c r="H339" s="36"/>
      <c r="I339" s="193"/>
      <c r="J339" s="194"/>
      <c r="K339" s="195"/>
      <c r="L339" s="35" t="s">
        <v>113</v>
      </c>
      <c r="M339" s="11">
        <v>4112</v>
      </c>
      <c r="N339" s="182">
        <f t="shared" si="58"/>
        <v>0</v>
      </c>
      <c r="O339" s="303"/>
      <c r="P339" s="303"/>
      <c r="Q339" s="160"/>
      <c r="R339" s="160"/>
      <c r="S339" s="342"/>
      <c r="T339" s="160"/>
      <c r="U339" s="160"/>
      <c r="V339" s="160"/>
    </row>
    <row r="340" spans="1:22" s="114" customFormat="1" ht="16.5">
      <c r="A340" s="121" t="str">
        <f t="shared" si="55"/>
        <v>71060301020000</v>
      </c>
      <c r="B340" s="123" t="s">
        <v>439</v>
      </c>
      <c r="C340" s="116" t="s">
        <v>157</v>
      </c>
      <c r="D340" s="117" t="s">
        <v>442</v>
      </c>
      <c r="E340" s="118" t="s">
        <v>106</v>
      </c>
      <c r="F340" s="119" t="s">
        <v>140</v>
      </c>
      <c r="G340" s="128" t="s">
        <v>440</v>
      </c>
      <c r="H340" s="36"/>
      <c r="I340" s="193"/>
      <c r="J340" s="194"/>
      <c r="K340" s="195"/>
      <c r="L340" s="28" t="s">
        <v>114</v>
      </c>
      <c r="M340" s="11">
        <v>4212</v>
      </c>
      <c r="N340" s="182">
        <f t="shared" si="58"/>
        <v>0</v>
      </c>
      <c r="O340" s="303"/>
      <c r="P340" s="303"/>
      <c r="Q340" s="160"/>
      <c r="R340" s="160"/>
      <c r="S340" s="342"/>
      <c r="T340" s="160"/>
      <c r="U340" s="160"/>
      <c r="V340" s="160"/>
    </row>
    <row r="341" spans="1:22" ht="16.5">
      <c r="A341" s="121" t="str">
        <f t="shared" si="55"/>
        <v>71060301024861</v>
      </c>
      <c r="B341" s="123" t="s">
        <v>439</v>
      </c>
      <c r="C341" s="116" t="s">
        <v>157</v>
      </c>
      <c r="D341" s="117" t="s">
        <v>442</v>
      </c>
      <c r="E341" s="118" t="s">
        <v>106</v>
      </c>
      <c r="F341" s="119" t="s">
        <v>140</v>
      </c>
      <c r="G341" s="120">
        <v>4861</v>
      </c>
      <c r="H341" s="36"/>
      <c r="I341" s="193"/>
      <c r="J341" s="194"/>
      <c r="K341" s="195"/>
      <c r="L341" s="29" t="s">
        <v>115</v>
      </c>
      <c r="M341" s="30">
        <v>4213</v>
      </c>
      <c r="N341" s="182">
        <f t="shared" si="58"/>
        <v>0</v>
      </c>
      <c r="O341" s="303"/>
      <c r="P341" s="303"/>
      <c r="Q341" s="160"/>
      <c r="R341" s="160"/>
      <c r="S341" s="342"/>
      <c r="T341" s="160"/>
      <c r="U341" s="160"/>
      <c r="V341" s="160"/>
    </row>
    <row r="342" spans="1:22" s="114" customFormat="1" ht="16.5">
      <c r="A342" s="121" t="str">
        <f t="shared" si="55"/>
        <v>71060301030000</v>
      </c>
      <c r="B342" s="123" t="s">
        <v>439</v>
      </c>
      <c r="C342" s="116" t="s">
        <v>157</v>
      </c>
      <c r="D342" s="117" t="s">
        <v>442</v>
      </c>
      <c r="E342" s="118" t="s">
        <v>106</v>
      </c>
      <c r="F342" s="119" t="s">
        <v>442</v>
      </c>
      <c r="G342" s="128" t="s">
        <v>440</v>
      </c>
      <c r="H342" s="36"/>
      <c r="I342" s="193"/>
      <c r="J342" s="194"/>
      <c r="K342" s="195"/>
      <c r="L342" s="29" t="s">
        <v>116</v>
      </c>
      <c r="M342" s="30">
        <v>4214</v>
      </c>
      <c r="N342" s="182">
        <f t="shared" si="58"/>
        <v>0</v>
      </c>
      <c r="O342" s="303"/>
      <c r="P342" s="303"/>
      <c r="Q342" s="160"/>
      <c r="R342" s="160"/>
      <c r="S342" s="342"/>
      <c r="T342" s="160"/>
      <c r="U342" s="160"/>
      <c r="V342" s="160"/>
    </row>
    <row r="343" spans="1:22" ht="16.5">
      <c r="A343" s="121" t="str">
        <f t="shared" si="55"/>
        <v>71060301034861</v>
      </c>
      <c r="B343" s="123" t="s">
        <v>439</v>
      </c>
      <c r="C343" s="116" t="s">
        <v>157</v>
      </c>
      <c r="D343" s="117" t="s">
        <v>442</v>
      </c>
      <c r="E343" s="118" t="s">
        <v>106</v>
      </c>
      <c r="F343" s="119" t="s">
        <v>442</v>
      </c>
      <c r="G343" s="120">
        <v>4861</v>
      </c>
      <c r="H343" s="36"/>
      <c r="I343" s="193"/>
      <c r="J343" s="194"/>
      <c r="K343" s="195"/>
      <c r="L343" s="28" t="s">
        <v>117</v>
      </c>
      <c r="M343" s="11">
        <v>4215</v>
      </c>
      <c r="N343" s="182">
        <f t="shared" si="58"/>
        <v>0</v>
      </c>
      <c r="O343" s="302"/>
      <c r="P343" s="302"/>
      <c r="Q343" s="160"/>
      <c r="R343" s="160"/>
      <c r="S343" s="342"/>
      <c r="T343" s="160"/>
      <c r="U343" s="160"/>
      <c r="V343" s="160"/>
    </row>
    <row r="344" spans="1:22" s="114" customFormat="1" ht="16.5">
      <c r="A344" s="121" t="str">
        <f t="shared" si="55"/>
        <v>71060301040000</v>
      </c>
      <c r="B344" s="123" t="s">
        <v>439</v>
      </c>
      <c r="C344" s="116" t="s">
        <v>157</v>
      </c>
      <c r="D344" s="117" t="s">
        <v>442</v>
      </c>
      <c r="E344" s="118" t="s">
        <v>106</v>
      </c>
      <c r="F344" s="119" t="s">
        <v>155</v>
      </c>
      <c r="G344" s="128" t="s">
        <v>440</v>
      </c>
      <c r="H344" s="36"/>
      <c r="I344" s="193"/>
      <c r="J344" s="194"/>
      <c r="K344" s="195"/>
      <c r="L344" s="29" t="s">
        <v>118</v>
      </c>
      <c r="M344" s="43">
        <v>4216</v>
      </c>
      <c r="N344" s="182">
        <f t="shared" si="58"/>
        <v>0</v>
      </c>
      <c r="O344" s="303"/>
      <c r="P344" s="303"/>
      <c r="Q344" s="160"/>
      <c r="R344" s="160"/>
      <c r="S344" s="342"/>
      <c r="T344" s="160"/>
      <c r="U344" s="160"/>
      <c r="V344" s="160"/>
    </row>
    <row r="345" spans="1:22" ht="16.5">
      <c r="A345" s="121" t="str">
        <f t="shared" si="55"/>
        <v>71060301044861</v>
      </c>
      <c r="B345" s="123" t="s">
        <v>439</v>
      </c>
      <c r="C345" s="116" t="s">
        <v>157</v>
      </c>
      <c r="D345" s="117" t="s">
        <v>442</v>
      </c>
      <c r="E345" s="118" t="s">
        <v>106</v>
      </c>
      <c r="F345" s="119" t="s">
        <v>155</v>
      </c>
      <c r="G345" s="120">
        <v>4861</v>
      </c>
      <c r="H345" s="36"/>
      <c r="I345" s="193"/>
      <c r="J345" s="194"/>
      <c r="K345" s="195"/>
      <c r="L345" s="28" t="s">
        <v>121</v>
      </c>
      <c r="M345" s="11">
        <v>4232</v>
      </c>
      <c r="N345" s="182">
        <f t="shared" si="58"/>
        <v>0</v>
      </c>
      <c r="O345" s="303"/>
      <c r="P345" s="303"/>
      <c r="Q345" s="160"/>
      <c r="R345" s="160"/>
      <c r="S345" s="342"/>
      <c r="T345" s="160"/>
      <c r="U345" s="160"/>
      <c r="V345" s="160"/>
    </row>
    <row r="346" spans="1:22" s="114" customFormat="1" ht="16.5">
      <c r="A346" s="121" t="str">
        <f t="shared" si="55"/>
        <v>71060301050000</v>
      </c>
      <c r="B346" s="123" t="s">
        <v>439</v>
      </c>
      <c r="C346" s="116" t="s">
        <v>157</v>
      </c>
      <c r="D346" s="117" t="s">
        <v>442</v>
      </c>
      <c r="E346" s="118" t="s">
        <v>106</v>
      </c>
      <c r="F346" s="119" t="s">
        <v>149</v>
      </c>
      <c r="G346" s="128" t="s">
        <v>440</v>
      </c>
      <c r="H346" s="36"/>
      <c r="I346" s="193"/>
      <c r="J346" s="194"/>
      <c r="K346" s="195"/>
      <c r="L346" s="28" t="s">
        <v>125</v>
      </c>
      <c r="M346" s="11">
        <v>4239</v>
      </c>
      <c r="N346" s="182">
        <f t="shared" si="58"/>
        <v>0</v>
      </c>
      <c r="O346" s="303"/>
      <c r="P346" s="303"/>
      <c r="Q346" s="160"/>
      <c r="R346" s="160"/>
      <c r="S346" s="342"/>
      <c r="T346" s="160"/>
      <c r="U346" s="160"/>
      <c r="V346" s="160"/>
    </row>
    <row r="347" spans="1:22" ht="16.5">
      <c r="A347" s="121" t="str">
        <f t="shared" si="55"/>
        <v>71060301054861</v>
      </c>
      <c r="B347" s="123" t="s">
        <v>439</v>
      </c>
      <c r="C347" s="116" t="s">
        <v>157</v>
      </c>
      <c r="D347" s="117" t="s">
        <v>442</v>
      </c>
      <c r="E347" s="118" t="s">
        <v>106</v>
      </c>
      <c r="F347" s="119" t="s">
        <v>149</v>
      </c>
      <c r="G347" s="120">
        <v>4861</v>
      </c>
      <c r="H347" s="36"/>
      <c r="I347" s="193"/>
      <c r="J347" s="194"/>
      <c r="K347" s="195"/>
      <c r="L347" s="28" t="s">
        <v>126</v>
      </c>
      <c r="M347" s="11">
        <v>4241</v>
      </c>
      <c r="N347" s="182">
        <f t="shared" si="58"/>
        <v>0</v>
      </c>
      <c r="O347" s="303"/>
      <c r="P347" s="303"/>
      <c r="Q347" s="160"/>
      <c r="R347" s="160"/>
      <c r="S347" s="342"/>
      <c r="T347" s="160"/>
      <c r="U347" s="160"/>
      <c r="V347" s="160"/>
    </row>
    <row r="348" spans="1:22" s="169" customFormat="1" ht="25.5">
      <c r="A348" s="121" t="str">
        <f t="shared" si="55"/>
        <v>71060400000000</v>
      </c>
      <c r="B348" s="123" t="s">
        <v>439</v>
      </c>
      <c r="C348" s="116" t="s">
        <v>157</v>
      </c>
      <c r="D348" s="117" t="s">
        <v>155</v>
      </c>
      <c r="E348" s="118" t="s">
        <v>441</v>
      </c>
      <c r="F348" s="119" t="s">
        <v>441</v>
      </c>
      <c r="G348" s="128" t="s">
        <v>440</v>
      </c>
      <c r="H348" s="36"/>
      <c r="I348" s="193"/>
      <c r="J348" s="194"/>
      <c r="K348" s="195"/>
      <c r="L348" s="28" t="s">
        <v>127</v>
      </c>
      <c r="M348" s="11">
        <v>4252</v>
      </c>
      <c r="N348" s="182">
        <f t="shared" si="58"/>
        <v>0</v>
      </c>
      <c r="O348" s="303"/>
      <c r="P348" s="303"/>
      <c r="Q348" s="160"/>
      <c r="R348" s="160"/>
      <c r="S348" s="342"/>
      <c r="T348" s="160"/>
      <c r="U348" s="160"/>
      <c r="V348" s="160"/>
    </row>
    <row r="349" spans="1:22" ht="16.5">
      <c r="A349" s="121" t="str">
        <f t="shared" si="55"/>
        <v>71060400000001</v>
      </c>
      <c r="B349" s="123" t="s">
        <v>439</v>
      </c>
      <c r="C349" s="116" t="s">
        <v>157</v>
      </c>
      <c r="D349" s="117" t="s">
        <v>155</v>
      </c>
      <c r="E349" s="118" t="s">
        <v>441</v>
      </c>
      <c r="F349" s="119" t="s">
        <v>441</v>
      </c>
      <c r="G349" s="128" t="s">
        <v>96</v>
      </c>
      <c r="H349" s="36"/>
      <c r="I349" s="193"/>
      <c r="J349" s="194"/>
      <c r="K349" s="195"/>
      <c r="L349" s="29" t="s">
        <v>128</v>
      </c>
      <c r="M349" s="30">
        <v>4261</v>
      </c>
      <c r="N349" s="182">
        <f t="shared" si="58"/>
        <v>0</v>
      </c>
      <c r="O349" s="303"/>
      <c r="P349" s="303"/>
      <c r="Q349" s="160"/>
      <c r="R349" s="160"/>
      <c r="S349" s="342"/>
      <c r="T349" s="160"/>
      <c r="U349" s="160"/>
      <c r="V349" s="160"/>
    </row>
    <row r="350" spans="1:22" s="155" customFormat="1" ht="16.5">
      <c r="A350" s="121" t="str">
        <f t="shared" si="55"/>
        <v>71060401000000</v>
      </c>
      <c r="B350" s="123" t="s">
        <v>439</v>
      </c>
      <c r="C350" s="116" t="s">
        <v>157</v>
      </c>
      <c r="D350" s="117" t="s">
        <v>155</v>
      </c>
      <c r="E350" s="118" t="s">
        <v>106</v>
      </c>
      <c r="F350" s="119" t="s">
        <v>441</v>
      </c>
      <c r="G350" s="128" t="s">
        <v>440</v>
      </c>
      <c r="H350" s="36"/>
      <c r="I350" s="193"/>
      <c r="J350" s="194"/>
      <c r="K350" s="195"/>
      <c r="L350" s="31" t="s">
        <v>129</v>
      </c>
      <c r="M350" s="47">
        <v>4264</v>
      </c>
      <c r="N350" s="182">
        <f t="shared" si="58"/>
        <v>0</v>
      </c>
      <c r="O350" s="303"/>
      <c r="P350" s="303"/>
      <c r="Q350" s="160"/>
      <c r="R350" s="160"/>
      <c r="S350" s="342"/>
      <c r="T350" s="160"/>
      <c r="U350" s="160"/>
      <c r="V350" s="160"/>
    </row>
    <row r="351" spans="1:22" ht="16.5">
      <c r="A351" s="121" t="str">
        <f t="shared" si="55"/>
        <v>71060401000001</v>
      </c>
      <c r="B351" s="123" t="s">
        <v>439</v>
      </c>
      <c r="C351" s="116" t="s">
        <v>157</v>
      </c>
      <c r="D351" s="117" t="s">
        <v>155</v>
      </c>
      <c r="E351" s="118" t="s">
        <v>106</v>
      </c>
      <c r="F351" s="119" t="s">
        <v>441</v>
      </c>
      <c r="G351" s="128" t="s">
        <v>96</v>
      </c>
      <c r="H351" s="36"/>
      <c r="I351" s="193"/>
      <c r="J351" s="194"/>
      <c r="K351" s="195"/>
      <c r="L351" s="31" t="s">
        <v>130</v>
      </c>
      <c r="M351" s="47">
        <v>4267</v>
      </c>
      <c r="N351" s="182">
        <f t="shared" si="58"/>
        <v>0</v>
      </c>
      <c r="O351" s="303"/>
      <c r="P351" s="303"/>
      <c r="Q351" s="160"/>
      <c r="R351" s="160"/>
      <c r="S351" s="342"/>
      <c r="T351" s="160"/>
      <c r="U351" s="160"/>
      <c r="V351" s="160"/>
    </row>
    <row r="352" spans="1:22" s="114" customFormat="1" ht="16.5">
      <c r="A352" s="121" t="str">
        <f t="shared" si="55"/>
        <v>71060401010000</v>
      </c>
      <c r="B352" s="123" t="s">
        <v>439</v>
      </c>
      <c r="C352" s="116" t="s">
        <v>157</v>
      </c>
      <c r="D352" s="117" t="s">
        <v>155</v>
      </c>
      <c r="E352" s="118" t="s">
        <v>106</v>
      </c>
      <c r="F352" s="119" t="s">
        <v>106</v>
      </c>
      <c r="G352" s="128" t="s">
        <v>440</v>
      </c>
      <c r="H352" s="36"/>
      <c r="I352" s="193"/>
      <c r="J352" s="194"/>
      <c r="K352" s="195"/>
      <c r="L352" s="31" t="s">
        <v>364</v>
      </c>
      <c r="M352" s="47">
        <v>4269</v>
      </c>
      <c r="N352" s="182">
        <f t="shared" si="58"/>
        <v>0</v>
      </c>
      <c r="O352" s="303"/>
      <c r="P352" s="303"/>
      <c r="Q352" s="160"/>
      <c r="R352" s="160"/>
      <c r="S352" s="342"/>
      <c r="T352" s="160"/>
      <c r="U352" s="160"/>
      <c r="V352" s="160"/>
    </row>
    <row r="353" spans="1:22" s="114" customFormat="1" ht="16.5">
      <c r="A353" s="121"/>
      <c r="B353" s="123"/>
      <c r="C353" s="116"/>
      <c r="D353" s="117"/>
      <c r="E353" s="118"/>
      <c r="F353" s="119"/>
      <c r="G353" s="128"/>
      <c r="H353" s="36"/>
      <c r="I353" s="193"/>
      <c r="J353" s="194"/>
      <c r="K353" s="195"/>
      <c r="L353" s="331" t="s">
        <v>763</v>
      </c>
      <c r="M353" s="299" t="s">
        <v>761</v>
      </c>
      <c r="N353" s="182">
        <f t="shared" si="58"/>
        <v>0</v>
      </c>
      <c r="O353" s="303"/>
      <c r="P353" s="303"/>
      <c r="Q353" s="160"/>
      <c r="R353" s="160"/>
      <c r="S353" s="342"/>
      <c r="T353" s="160"/>
      <c r="U353" s="160"/>
      <c r="V353" s="160"/>
    </row>
    <row r="354" spans="1:22" ht="16.5">
      <c r="A354" s="121" t="str">
        <f t="shared" si="55"/>
        <v>71060401014251</v>
      </c>
      <c r="B354" s="115" t="s">
        <v>439</v>
      </c>
      <c r="C354" s="116" t="s">
        <v>157</v>
      </c>
      <c r="D354" s="117" t="s">
        <v>155</v>
      </c>
      <c r="E354" s="118" t="s">
        <v>106</v>
      </c>
      <c r="F354" s="119" t="s">
        <v>106</v>
      </c>
      <c r="G354" s="120">
        <v>4251</v>
      </c>
      <c r="H354" s="36"/>
      <c r="I354" s="193"/>
      <c r="J354" s="194"/>
      <c r="K354" s="195"/>
      <c r="L354" s="28" t="s">
        <v>133</v>
      </c>
      <c r="M354" s="11">
        <v>4823</v>
      </c>
      <c r="N354" s="182">
        <f t="shared" si="58"/>
        <v>0</v>
      </c>
      <c r="O354" s="303"/>
      <c r="P354" s="303"/>
      <c r="Q354" s="160"/>
      <c r="R354" s="160"/>
      <c r="S354" s="342"/>
      <c r="T354" s="160"/>
      <c r="U354" s="160"/>
      <c r="V354" s="160"/>
    </row>
    <row r="355" spans="1:22" ht="25.5">
      <c r="A355" s="121" t="str">
        <f t="shared" si="55"/>
        <v>71060401015113</v>
      </c>
      <c r="B355" s="123" t="s">
        <v>439</v>
      </c>
      <c r="C355" s="116" t="s">
        <v>157</v>
      </c>
      <c r="D355" s="117" t="s">
        <v>155</v>
      </c>
      <c r="E355" s="118" t="s">
        <v>106</v>
      </c>
      <c r="F355" s="119" t="s">
        <v>106</v>
      </c>
      <c r="G355" s="120">
        <v>5113</v>
      </c>
      <c r="H355" s="36"/>
      <c r="I355" s="193"/>
      <c r="J355" s="194"/>
      <c r="K355" s="195"/>
      <c r="L355" s="28" t="s">
        <v>736</v>
      </c>
      <c r="M355" s="11" t="s">
        <v>737</v>
      </c>
      <c r="N355" s="182">
        <f t="shared" si="58"/>
        <v>0</v>
      </c>
      <c r="O355" s="303"/>
      <c r="P355" s="303"/>
      <c r="Q355" s="160"/>
      <c r="R355" s="160"/>
      <c r="S355" s="342"/>
      <c r="T355" s="160"/>
      <c r="U355" s="160"/>
      <c r="V355" s="160"/>
    </row>
    <row r="356" spans="1:22" ht="16.5">
      <c r="A356" s="121" t="str">
        <f t="shared" si="55"/>
        <v>71060401015113</v>
      </c>
      <c r="B356" s="123" t="s">
        <v>439</v>
      </c>
      <c r="C356" s="116" t="s">
        <v>157</v>
      </c>
      <c r="D356" s="117" t="s">
        <v>155</v>
      </c>
      <c r="E356" s="118" t="s">
        <v>106</v>
      </c>
      <c r="F356" s="119" t="s">
        <v>106</v>
      </c>
      <c r="G356" s="120">
        <v>5113</v>
      </c>
      <c r="H356" s="36"/>
      <c r="I356" s="193"/>
      <c r="J356" s="194"/>
      <c r="K356" s="195"/>
      <c r="L356" s="35" t="s">
        <v>134</v>
      </c>
      <c r="M356" s="30">
        <v>4861</v>
      </c>
      <c r="N356" s="182">
        <f t="shared" si="58"/>
        <v>0</v>
      </c>
      <c r="O356" s="303"/>
      <c r="P356" s="303"/>
      <c r="Q356" s="160"/>
      <c r="R356" s="160"/>
      <c r="S356" s="342"/>
      <c r="T356" s="160"/>
      <c r="U356" s="160"/>
      <c r="V356" s="160"/>
    </row>
    <row r="357" spans="1:22" ht="16.5">
      <c r="A357" s="121" t="str">
        <f t="shared" si="55"/>
        <v>71060401015129</v>
      </c>
      <c r="B357" s="123" t="s">
        <v>439</v>
      </c>
      <c r="C357" s="116" t="s">
        <v>157</v>
      </c>
      <c r="D357" s="117" t="s">
        <v>155</v>
      </c>
      <c r="E357" s="118" t="s">
        <v>106</v>
      </c>
      <c r="F357" s="119" t="s">
        <v>106</v>
      </c>
      <c r="G357" s="120">
        <v>5129</v>
      </c>
      <c r="H357" s="36"/>
      <c r="I357" s="193"/>
      <c r="J357" s="194"/>
      <c r="K357" s="195"/>
      <c r="L357" s="28" t="s">
        <v>136</v>
      </c>
      <c r="M357" s="11">
        <v>5122</v>
      </c>
      <c r="N357" s="182">
        <f t="shared" si="58"/>
        <v>0</v>
      </c>
      <c r="O357" s="303"/>
      <c r="P357" s="303"/>
      <c r="Q357" s="160"/>
      <c r="R357" s="160"/>
      <c r="S357" s="342"/>
      <c r="T357" s="160"/>
      <c r="U357" s="160"/>
      <c r="V357" s="160"/>
    </row>
    <row r="358" spans="1:22" s="114" customFormat="1" ht="16.5">
      <c r="A358" s="121" t="str">
        <f t="shared" si="55"/>
        <v>71060401020000</v>
      </c>
      <c r="B358" s="123" t="s">
        <v>439</v>
      </c>
      <c r="C358" s="116" t="s">
        <v>157</v>
      </c>
      <c r="D358" s="117" t="s">
        <v>155</v>
      </c>
      <c r="E358" s="118" t="s">
        <v>106</v>
      </c>
      <c r="F358" s="119" t="s">
        <v>140</v>
      </c>
      <c r="G358" s="128" t="s">
        <v>440</v>
      </c>
      <c r="H358" s="36"/>
      <c r="I358" s="193"/>
      <c r="J358" s="194"/>
      <c r="K358" s="195"/>
      <c r="L358" s="28" t="s">
        <v>137</v>
      </c>
      <c r="M358" s="11">
        <v>5129</v>
      </c>
      <c r="N358" s="182">
        <f t="shared" si="58"/>
        <v>0</v>
      </c>
      <c r="O358" s="303"/>
      <c r="P358" s="303"/>
      <c r="Q358" s="160"/>
      <c r="R358" s="160"/>
      <c r="S358" s="342"/>
      <c r="T358" s="160"/>
      <c r="U358" s="160"/>
      <c r="V358" s="160"/>
    </row>
    <row r="359" spans="1:22">
      <c r="A359" s="121" t="str">
        <f t="shared" si="55"/>
        <v>71060401024511</v>
      </c>
      <c r="B359" s="123" t="s">
        <v>439</v>
      </c>
      <c r="C359" s="116" t="s">
        <v>157</v>
      </c>
      <c r="D359" s="117" t="s">
        <v>155</v>
      </c>
      <c r="E359" s="118" t="s">
        <v>106</v>
      </c>
      <c r="F359" s="119" t="s">
        <v>140</v>
      </c>
      <c r="G359" s="128">
        <v>4511</v>
      </c>
      <c r="H359" s="36"/>
      <c r="I359" s="193"/>
      <c r="J359" s="194"/>
      <c r="K359" s="195"/>
      <c r="L359" s="28" t="s">
        <v>138</v>
      </c>
      <c r="M359" s="11">
        <v>5132</v>
      </c>
      <c r="N359" s="182">
        <f t="shared" si="58"/>
        <v>0</v>
      </c>
      <c r="O359" s="182"/>
      <c r="P359" s="182"/>
      <c r="Q359" s="160"/>
      <c r="R359" s="160"/>
      <c r="S359" s="342"/>
      <c r="T359" s="160"/>
      <c r="U359" s="160"/>
      <c r="V359" s="160"/>
    </row>
    <row r="360" spans="1:22">
      <c r="A360" s="121" t="str">
        <f t="shared" si="55"/>
        <v>71060401024861</v>
      </c>
      <c r="B360" s="123" t="s">
        <v>439</v>
      </c>
      <c r="C360" s="116" t="s">
        <v>157</v>
      </c>
      <c r="D360" s="117" t="s">
        <v>155</v>
      </c>
      <c r="E360" s="118" t="s">
        <v>106</v>
      </c>
      <c r="F360" s="119" t="s">
        <v>140</v>
      </c>
      <c r="G360" s="120">
        <v>4861</v>
      </c>
      <c r="H360" s="44"/>
      <c r="I360" s="44"/>
      <c r="J360" s="44"/>
      <c r="K360" s="44"/>
      <c r="L360" s="26" t="s">
        <v>821</v>
      </c>
      <c r="M360" s="27"/>
      <c r="N360" s="196">
        <f>O360+P360</f>
        <v>0</v>
      </c>
      <c r="O360" s="196">
        <f>SUM(O361)</f>
        <v>0</v>
      </c>
      <c r="P360" s="196">
        <f>SUM(P361)</f>
        <v>0</v>
      </c>
      <c r="Q360" s="160"/>
      <c r="R360" s="160"/>
      <c r="S360" s="342"/>
      <c r="T360" s="160"/>
      <c r="U360" s="160"/>
      <c r="V360" s="160"/>
    </row>
    <row r="361" spans="1:22" s="114" customFormat="1" ht="25.5">
      <c r="A361" s="121" t="str">
        <f t="shared" si="55"/>
        <v>71060401030000</v>
      </c>
      <c r="B361" s="123" t="s">
        <v>439</v>
      </c>
      <c r="C361" s="116" t="s">
        <v>157</v>
      </c>
      <c r="D361" s="117" t="s">
        <v>155</v>
      </c>
      <c r="E361" s="118" t="s">
        <v>106</v>
      </c>
      <c r="F361" s="119" t="s">
        <v>442</v>
      </c>
      <c r="G361" s="128" t="s">
        <v>440</v>
      </c>
      <c r="H361" s="36"/>
      <c r="I361" s="193"/>
      <c r="J361" s="194"/>
      <c r="K361" s="195"/>
      <c r="L361" s="28" t="s">
        <v>217</v>
      </c>
      <c r="M361" s="11">
        <v>4511</v>
      </c>
      <c r="N361" s="182">
        <f t="shared" ref="N361" si="59">O361+P361</f>
        <v>0</v>
      </c>
      <c r="O361" s="302"/>
      <c r="P361" s="302"/>
      <c r="Q361" s="160"/>
      <c r="R361" s="160"/>
      <c r="S361" s="342"/>
      <c r="T361" s="160"/>
      <c r="U361" s="160"/>
      <c r="V361" s="160"/>
    </row>
    <row r="362" spans="1:22">
      <c r="A362" s="121" t="str">
        <f t="shared" ref="A362:A424" si="60">CONCATENATE(B362,C362,D362,E362,F362,G362)</f>
        <v>71060401034251</v>
      </c>
      <c r="B362" s="123" t="s">
        <v>439</v>
      </c>
      <c r="C362" s="116" t="s">
        <v>157</v>
      </c>
      <c r="D362" s="117" t="s">
        <v>155</v>
      </c>
      <c r="E362" s="118" t="s">
        <v>106</v>
      </c>
      <c r="F362" s="119" t="s">
        <v>442</v>
      </c>
      <c r="G362" s="120">
        <v>4251</v>
      </c>
      <c r="H362" s="164">
        <v>2520</v>
      </c>
      <c r="I362" s="165" t="s">
        <v>149</v>
      </c>
      <c r="J362" s="166">
        <v>2</v>
      </c>
      <c r="K362" s="166">
        <v>0</v>
      </c>
      <c r="L362" s="167" t="s">
        <v>615</v>
      </c>
      <c r="M362" s="175"/>
      <c r="N362" s="187">
        <f>+N364</f>
        <v>0</v>
      </c>
      <c r="O362" s="187">
        <f>+O364</f>
        <v>0</v>
      </c>
      <c r="P362" s="187">
        <f>+P364</f>
        <v>0</v>
      </c>
      <c r="Q362" s="160"/>
      <c r="R362" s="160"/>
      <c r="S362" s="342"/>
      <c r="T362" s="160"/>
      <c r="U362" s="160"/>
      <c r="V362" s="160"/>
    </row>
    <row r="363" spans="1:22">
      <c r="A363" s="121" t="str">
        <f t="shared" si="60"/>
        <v>71060401034861</v>
      </c>
      <c r="B363" s="123" t="s">
        <v>439</v>
      </c>
      <c r="C363" s="116" t="s">
        <v>157</v>
      </c>
      <c r="D363" s="117" t="s">
        <v>155</v>
      </c>
      <c r="E363" s="118" t="s">
        <v>106</v>
      </c>
      <c r="F363" s="119" t="s">
        <v>442</v>
      </c>
      <c r="G363" s="128">
        <v>4861</v>
      </c>
      <c r="H363" s="16"/>
      <c r="I363" s="17"/>
      <c r="J363" s="18"/>
      <c r="K363" s="18"/>
      <c r="L363" s="29" t="s">
        <v>110</v>
      </c>
      <c r="M363" s="30"/>
      <c r="N363" s="309"/>
      <c r="O363" s="309"/>
      <c r="P363" s="309"/>
      <c r="Q363" s="160"/>
      <c r="R363" s="160"/>
      <c r="S363" s="342"/>
      <c r="T363" s="160"/>
      <c r="U363" s="160"/>
      <c r="V363" s="160"/>
    </row>
    <row r="364" spans="1:22">
      <c r="A364" s="121" t="str">
        <f t="shared" si="60"/>
        <v>71060401035113</v>
      </c>
      <c r="B364" s="123" t="s">
        <v>439</v>
      </c>
      <c r="C364" s="116" t="s">
        <v>157</v>
      </c>
      <c r="D364" s="117" t="s">
        <v>155</v>
      </c>
      <c r="E364" s="118" t="s">
        <v>106</v>
      </c>
      <c r="F364" s="119" t="s">
        <v>442</v>
      </c>
      <c r="G364" s="120">
        <v>5113</v>
      </c>
      <c r="H364" s="150">
        <v>2521</v>
      </c>
      <c r="I364" s="151" t="s">
        <v>149</v>
      </c>
      <c r="J364" s="152">
        <v>2</v>
      </c>
      <c r="K364" s="152">
        <v>1</v>
      </c>
      <c r="L364" s="153" t="s">
        <v>615</v>
      </c>
      <c r="M364" s="154"/>
      <c r="N364" s="191">
        <f>+N366</f>
        <v>0</v>
      </c>
      <c r="O364" s="191">
        <f>+O366</f>
        <v>0</v>
      </c>
      <c r="P364" s="191">
        <f>+P366</f>
        <v>0</v>
      </c>
      <c r="Q364" s="160"/>
      <c r="R364" s="160"/>
      <c r="S364" s="342"/>
      <c r="T364" s="160"/>
      <c r="U364" s="160"/>
      <c r="V364" s="160"/>
    </row>
    <row r="365" spans="1:22" s="114" customFormat="1">
      <c r="A365" s="121" t="str">
        <f t="shared" si="60"/>
        <v>71060401040000</v>
      </c>
      <c r="B365" s="123" t="s">
        <v>439</v>
      </c>
      <c r="C365" s="116" t="s">
        <v>157</v>
      </c>
      <c r="D365" s="117" t="s">
        <v>155</v>
      </c>
      <c r="E365" s="118" t="s">
        <v>106</v>
      </c>
      <c r="F365" s="119" t="s">
        <v>155</v>
      </c>
      <c r="G365" s="128" t="s">
        <v>440</v>
      </c>
      <c r="H365" s="16"/>
      <c r="I365" s="24"/>
      <c r="J365" s="25"/>
      <c r="K365" s="25"/>
      <c r="L365" s="29" t="s">
        <v>108</v>
      </c>
      <c r="M365" s="30"/>
      <c r="N365" s="309"/>
      <c r="O365" s="309"/>
      <c r="P365" s="309"/>
      <c r="Q365" s="160"/>
      <c r="R365" s="160"/>
      <c r="S365" s="342"/>
      <c r="T365" s="160"/>
      <c r="U365" s="160"/>
      <c r="V365" s="160"/>
    </row>
    <row r="366" spans="1:22">
      <c r="A366" s="121" t="str">
        <f t="shared" si="60"/>
        <v>71060401044861</v>
      </c>
      <c r="B366" s="123" t="s">
        <v>439</v>
      </c>
      <c r="C366" s="116" t="s">
        <v>157</v>
      </c>
      <c r="D366" s="117" t="s">
        <v>155</v>
      </c>
      <c r="E366" s="118" t="s">
        <v>106</v>
      </c>
      <c r="F366" s="119" t="s">
        <v>155</v>
      </c>
      <c r="G366" s="120">
        <v>4861</v>
      </c>
      <c r="H366" s="44"/>
      <c r="I366" s="44"/>
      <c r="J366" s="44"/>
      <c r="K366" s="44"/>
      <c r="L366" s="26" t="s">
        <v>617</v>
      </c>
      <c r="M366" s="27"/>
      <c r="N366" s="196">
        <f>O366+P366</f>
        <v>0</v>
      </c>
      <c r="O366" s="196">
        <f>SUM(O367:O369)</f>
        <v>0</v>
      </c>
      <c r="P366" s="196">
        <f>SUM(P367:P369)</f>
        <v>0</v>
      </c>
      <c r="Q366" s="160"/>
      <c r="R366" s="160"/>
      <c r="S366" s="342"/>
      <c r="T366" s="160"/>
      <c r="U366" s="160"/>
      <c r="V366" s="160"/>
    </row>
    <row r="367" spans="1:22" s="114" customFormat="1" ht="25.5">
      <c r="A367" s="121"/>
      <c r="B367" s="123"/>
      <c r="C367" s="116"/>
      <c r="D367" s="117"/>
      <c r="E367" s="118"/>
      <c r="F367" s="119"/>
      <c r="G367" s="128"/>
      <c r="H367" s="29"/>
      <c r="I367" s="29"/>
      <c r="J367" s="29"/>
      <c r="K367" s="29"/>
      <c r="L367" s="202" t="s">
        <v>142</v>
      </c>
      <c r="M367" s="30">
        <v>4251</v>
      </c>
      <c r="N367" s="182">
        <f t="shared" ref="N367:N369" si="61">O367+P367</f>
        <v>0</v>
      </c>
      <c r="O367" s="182"/>
      <c r="P367" s="182"/>
      <c r="Q367" s="160"/>
      <c r="R367" s="160"/>
      <c r="S367" s="342"/>
      <c r="T367" s="160"/>
      <c r="U367" s="160"/>
      <c r="V367" s="160"/>
    </row>
    <row r="368" spans="1:22" ht="16.5">
      <c r="B368" s="123"/>
      <c r="H368" s="36"/>
      <c r="I368" s="193"/>
      <c r="J368" s="194"/>
      <c r="K368" s="195"/>
      <c r="L368" s="29" t="s">
        <v>173</v>
      </c>
      <c r="M368" s="30">
        <v>5112</v>
      </c>
      <c r="N368" s="182">
        <f t="shared" si="61"/>
        <v>0</v>
      </c>
      <c r="O368" s="303"/>
      <c r="P368" s="303"/>
      <c r="Q368" s="160"/>
      <c r="R368" s="160"/>
      <c r="S368" s="342"/>
      <c r="T368" s="160"/>
      <c r="U368" s="160"/>
      <c r="V368" s="160"/>
    </row>
    <row r="369" spans="1:22" s="114" customFormat="1">
      <c r="A369" s="121" t="str">
        <f t="shared" si="60"/>
        <v>71060401050000</v>
      </c>
      <c r="B369" s="123" t="s">
        <v>439</v>
      </c>
      <c r="C369" s="116" t="s">
        <v>157</v>
      </c>
      <c r="D369" s="117" t="s">
        <v>155</v>
      </c>
      <c r="E369" s="118" t="s">
        <v>106</v>
      </c>
      <c r="F369" s="119" t="s">
        <v>149</v>
      </c>
      <c r="G369" s="128" t="s">
        <v>440</v>
      </c>
      <c r="H369" s="36"/>
      <c r="I369" s="193"/>
      <c r="J369" s="194"/>
      <c r="K369" s="195"/>
      <c r="L369" s="29" t="s">
        <v>174</v>
      </c>
      <c r="M369" s="30">
        <v>5113</v>
      </c>
      <c r="N369" s="182">
        <f t="shared" si="61"/>
        <v>0</v>
      </c>
      <c r="O369" s="182"/>
      <c r="P369" s="182"/>
      <c r="Q369" s="160"/>
      <c r="R369" s="160"/>
      <c r="S369" s="342"/>
      <c r="T369" s="160"/>
      <c r="U369" s="160"/>
      <c r="V369" s="160"/>
    </row>
    <row r="370" spans="1:22">
      <c r="A370" s="121" t="str">
        <f t="shared" si="60"/>
        <v>71060401054861</v>
      </c>
      <c r="B370" s="123" t="s">
        <v>439</v>
      </c>
      <c r="C370" s="116" t="s">
        <v>157</v>
      </c>
      <c r="D370" s="117" t="s">
        <v>155</v>
      </c>
      <c r="E370" s="118" t="s">
        <v>106</v>
      </c>
      <c r="F370" s="119" t="s">
        <v>149</v>
      </c>
      <c r="G370" s="120">
        <v>4861</v>
      </c>
      <c r="H370" s="164">
        <v>2530</v>
      </c>
      <c r="I370" s="165" t="s">
        <v>149</v>
      </c>
      <c r="J370" s="166">
        <v>3</v>
      </c>
      <c r="K370" s="166">
        <v>0</v>
      </c>
      <c r="L370" s="167" t="s">
        <v>235</v>
      </c>
      <c r="M370" s="175"/>
      <c r="N370" s="187">
        <f>+N372</f>
        <v>0</v>
      </c>
      <c r="O370" s="187">
        <f>+O372</f>
        <v>0</v>
      </c>
      <c r="P370" s="187">
        <f>+P372</f>
        <v>0</v>
      </c>
      <c r="Q370" s="160"/>
      <c r="R370" s="160"/>
      <c r="S370" s="342"/>
      <c r="T370" s="160"/>
      <c r="U370" s="160"/>
      <c r="V370" s="160"/>
    </row>
    <row r="371" spans="1:22" s="169" customFormat="1">
      <c r="A371" s="121" t="str">
        <f t="shared" si="60"/>
        <v>71060500000000</v>
      </c>
      <c r="B371" s="123" t="s">
        <v>439</v>
      </c>
      <c r="C371" s="116" t="s">
        <v>157</v>
      </c>
      <c r="D371" s="117" t="s">
        <v>149</v>
      </c>
      <c r="E371" s="118" t="s">
        <v>441</v>
      </c>
      <c r="F371" s="119" t="s">
        <v>441</v>
      </c>
      <c r="G371" s="128" t="s">
        <v>440</v>
      </c>
      <c r="H371" s="16"/>
      <c r="I371" s="17"/>
      <c r="J371" s="18"/>
      <c r="K371" s="18"/>
      <c r="L371" s="29" t="s">
        <v>110</v>
      </c>
      <c r="M371" s="34"/>
      <c r="N371" s="189"/>
      <c r="O371" s="189"/>
      <c r="P371" s="189"/>
      <c r="Q371" s="160"/>
      <c r="R371" s="160"/>
      <c r="S371" s="342"/>
      <c r="T371" s="160"/>
      <c r="U371" s="160"/>
      <c r="V371" s="160"/>
    </row>
    <row r="372" spans="1:22">
      <c r="A372" s="121" t="str">
        <f t="shared" si="60"/>
        <v>71060500000001</v>
      </c>
      <c r="B372" s="123" t="s">
        <v>439</v>
      </c>
      <c r="C372" s="116" t="s">
        <v>157</v>
      </c>
      <c r="D372" s="117" t="s">
        <v>149</v>
      </c>
      <c r="E372" s="118" t="s">
        <v>441</v>
      </c>
      <c r="F372" s="119" t="s">
        <v>441</v>
      </c>
      <c r="G372" s="128" t="s">
        <v>96</v>
      </c>
      <c r="H372" s="150">
        <v>2531</v>
      </c>
      <c r="I372" s="151" t="s">
        <v>149</v>
      </c>
      <c r="J372" s="152">
        <v>3</v>
      </c>
      <c r="K372" s="152">
        <v>1</v>
      </c>
      <c r="L372" s="153" t="s">
        <v>236</v>
      </c>
      <c r="M372" s="154"/>
      <c r="N372" s="191">
        <f>+N374</f>
        <v>0</v>
      </c>
      <c r="O372" s="191">
        <f t="shared" ref="O372:P372" si="62">+O374</f>
        <v>0</v>
      </c>
      <c r="P372" s="191">
        <f t="shared" si="62"/>
        <v>0</v>
      </c>
      <c r="Q372" s="160"/>
      <c r="R372" s="160"/>
      <c r="S372" s="342"/>
      <c r="T372" s="160"/>
      <c r="U372" s="160"/>
      <c r="V372" s="160"/>
    </row>
    <row r="373" spans="1:22" s="155" customFormat="1">
      <c r="A373" s="121" t="str">
        <f t="shared" si="60"/>
        <v>71060501000000</v>
      </c>
      <c r="B373" s="123" t="s">
        <v>439</v>
      </c>
      <c r="C373" s="116" t="s">
        <v>157</v>
      </c>
      <c r="D373" s="117" t="s">
        <v>149</v>
      </c>
      <c r="E373" s="118" t="s">
        <v>106</v>
      </c>
      <c r="F373" s="119" t="s">
        <v>441</v>
      </c>
      <c r="G373" s="128" t="s">
        <v>440</v>
      </c>
      <c r="H373" s="16"/>
      <c r="I373" s="24"/>
      <c r="J373" s="25"/>
      <c r="K373" s="25"/>
      <c r="L373" s="29" t="s">
        <v>108</v>
      </c>
      <c r="M373" s="43"/>
      <c r="N373" s="189"/>
      <c r="O373" s="189"/>
      <c r="P373" s="189"/>
      <c r="Q373" s="160"/>
      <c r="R373" s="160"/>
      <c r="S373" s="342"/>
      <c r="T373" s="160"/>
      <c r="U373" s="160"/>
      <c r="V373" s="160"/>
    </row>
    <row r="374" spans="1:22" ht="27">
      <c r="B374" s="123"/>
      <c r="G374" s="128"/>
      <c r="H374" s="44"/>
      <c r="I374" s="146"/>
      <c r="J374" s="147"/>
      <c r="K374" s="147"/>
      <c r="L374" s="26" t="s">
        <v>822</v>
      </c>
      <c r="M374" s="27"/>
      <c r="N374" s="196">
        <f>O374+P374</f>
        <v>0</v>
      </c>
      <c r="O374" s="196">
        <f>SUM(O375:O376)</f>
        <v>0</v>
      </c>
      <c r="P374" s="196">
        <f>SUM(P375:P376)</f>
        <v>0</v>
      </c>
      <c r="Q374" s="160"/>
      <c r="R374" s="160"/>
      <c r="S374" s="342"/>
      <c r="T374" s="160"/>
      <c r="U374" s="160"/>
      <c r="V374" s="160"/>
    </row>
    <row r="375" spans="1:22" s="114" customFormat="1" ht="16.5">
      <c r="A375" s="121" t="str">
        <f t="shared" ref="A375:A376" si="63">CONCATENATE(B375,C375,D375,E375,F375,G375)</f>
        <v>71060301050000</v>
      </c>
      <c r="B375" s="123" t="s">
        <v>439</v>
      </c>
      <c r="C375" s="116" t="s">
        <v>157</v>
      </c>
      <c r="D375" s="117" t="s">
        <v>442</v>
      </c>
      <c r="E375" s="118" t="s">
        <v>106</v>
      </c>
      <c r="F375" s="119" t="s">
        <v>149</v>
      </c>
      <c r="G375" s="128" t="s">
        <v>440</v>
      </c>
      <c r="H375" s="36"/>
      <c r="I375" s="193"/>
      <c r="J375" s="194"/>
      <c r="K375" s="195"/>
      <c r="L375" s="28" t="s">
        <v>125</v>
      </c>
      <c r="M375" s="11">
        <v>4239</v>
      </c>
      <c r="N375" s="182">
        <f t="shared" ref="N375:N376" si="64">O375+P375</f>
        <v>0</v>
      </c>
      <c r="O375" s="303"/>
      <c r="P375" s="303"/>
      <c r="Q375" s="160"/>
      <c r="R375" s="160"/>
      <c r="S375" s="342"/>
      <c r="T375" s="160"/>
      <c r="U375" s="160"/>
      <c r="V375" s="160"/>
    </row>
    <row r="376" spans="1:22" s="114" customFormat="1" ht="25.5">
      <c r="A376" s="121" t="str">
        <f t="shared" si="63"/>
        <v>71060401030000</v>
      </c>
      <c r="B376" s="123" t="s">
        <v>439</v>
      </c>
      <c r="C376" s="116" t="s">
        <v>157</v>
      </c>
      <c r="D376" s="117" t="s">
        <v>155</v>
      </c>
      <c r="E376" s="118" t="s">
        <v>106</v>
      </c>
      <c r="F376" s="119" t="s">
        <v>442</v>
      </c>
      <c r="G376" s="128" t="s">
        <v>440</v>
      </c>
      <c r="H376" s="36"/>
      <c r="I376" s="193"/>
      <c r="J376" s="194"/>
      <c r="K376" s="195"/>
      <c r="L376" s="28" t="s">
        <v>217</v>
      </c>
      <c r="M376" s="11">
        <v>4511</v>
      </c>
      <c r="N376" s="182">
        <f t="shared" si="64"/>
        <v>0</v>
      </c>
      <c r="O376" s="302"/>
      <c r="P376" s="302"/>
      <c r="Q376" s="160"/>
      <c r="R376" s="160"/>
      <c r="S376" s="342"/>
      <c r="T376" s="160"/>
      <c r="U376" s="160"/>
      <c r="V376" s="160"/>
    </row>
    <row r="377" spans="1:22" ht="27">
      <c r="A377" s="121" t="str">
        <f t="shared" si="60"/>
        <v>71060501015134</v>
      </c>
      <c r="B377" s="123" t="s">
        <v>439</v>
      </c>
      <c r="C377" s="116" t="s">
        <v>157</v>
      </c>
      <c r="D377" s="117" t="s">
        <v>149</v>
      </c>
      <c r="E377" s="118" t="s">
        <v>106</v>
      </c>
      <c r="F377" s="119" t="s">
        <v>106</v>
      </c>
      <c r="G377" s="120">
        <v>5134</v>
      </c>
      <c r="H377" s="164">
        <v>2560</v>
      </c>
      <c r="I377" s="165" t="s">
        <v>149</v>
      </c>
      <c r="J377" s="166">
        <v>6</v>
      </c>
      <c r="K377" s="166">
        <v>0</v>
      </c>
      <c r="L377" s="167" t="s">
        <v>238</v>
      </c>
      <c r="M377" s="175"/>
      <c r="N377" s="187">
        <f>+N379</f>
        <v>0</v>
      </c>
      <c r="O377" s="187">
        <f>+O379</f>
        <v>0</v>
      </c>
      <c r="P377" s="187">
        <f>+P379</f>
        <v>0</v>
      </c>
      <c r="Q377" s="160"/>
      <c r="R377" s="160"/>
      <c r="S377" s="342"/>
      <c r="T377" s="160"/>
      <c r="U377" s="160"/>
      <c r="V377" s="160"/>
    </row>
    <row r="378" spans="1:22" s="169" customFormat="1">
      <c r="A378" s="121" t="str">
        <f t="shared" si="60"/>
        <v>71060600000000</v>
      </c>
      <c r="B378" s="123" t="s">
        <v>439</v>
      </c>
      <c r="C378" s="116" t="s">
        <v>157</v>
      </c>
      <c r="D378" s="117" t="s">
        <v>157</v>
      </c>
      <c r="E378" s="118" t="s">
        <v>441</v>
      </c>
      <c r="F378" s="119" t="s">
        <v>441</v>
      </c>
      <c r="G378" s="128" t="s">
        <v>440</v>
      </c>
      <c r="H378" s="24"/>
      <c r="I378" s="17"/>
      <c r="J378" s="18"/>
      <c r="K378" s="18"/>
      <c r="L378" s="29" t="s">
        <v>110</v>
      </c>
      <c r="M378" s="30"/>
      <c r="N378" s="189"/>
      <c r="O378" s="189"/>
      <c r="P378" s="189"/>
      <c r="Q378" s="160"/>
      <c r="R378" s="160"/>
      <c r="S378" s="342"/>
      <c r="T378" s="160"/>
      <c r="U378" s="160"/>
      <c r="V378" s="160"/>
    </row>
    <row r="379" spans="1:22" ht="25.5">
      <c r="A379" s="121" t="str">
        <f t="shared" si="60"/>
        <v>71060600000001</v>
      </c>
      <c r="B379" s="123" t="s">
        <v>439</v>
      </c>
      <c r="C379" s="116" t="s">
        <v>157</v>
      </c>
      <c r="D379" s="117" t="s">
        <v>157</v>
      </c>
      <c r="E379" s="118" t="s">
        <v>441</v>
      </c>
      <c r="F379" s="119" t="s">
        <v>441</v>
      </c>
      <c r="G379" s="128" t="s">
        <v>96</v>
      </c>
      <c r="H379" s="150">
        <v>2561</v>
      </c>
      <c r="I379" s="151" t="s">
        <v>149</v>
      </c>
      <c r="J379" s="152">
        <v>6</v>
      </c>
      <c r="K379" s="152">
        <v>1</v>
      </c>
      <c r="L379" s="153" t="s">
        <v>238</v>
      </c>
      <c r="M379" s="154"/>
      <c r="N379" s="191">
        <f>+N381+N389+N391+N396+N393+N398+N402+N404</f>
        <v>0</v>
      </c>
      <c r="O379" s="191">
        <f t="shared" ref="O379:P379" si="65">+O381+O389+O391+O396+O393+O398+O402+O404</f>
        <v>0</v>
      </c>
      <c r="P379" s="191">
        <f t="shared" si="65"/>
        <v>0</v>
      </c>
      <c r="Q379" s="160"/>
      <c r="R379" s="160"/>
      <c r="S379" s="342"/>
      <c r="T379" s="160"/>
      <c r="U379" s="160"/>
      <c r="V379" s="160"/>
    </row>
    <row r="380" spans="1:22" s="155" customFormat="1">
      <c r="A380" s="121" t="str">
        <f t="shared" si="60"/>
        <v>71060601000000</v>
      </c>
      <c r="B380" s="123" t="s">
        <v>439</v>
      </c>
      <c r="C380" s="116" t="s">
        <v>157</v>
      </c>
      <c r="D380" s="117" t="s">
        <v>157</v>
      </c>
      <c r="E380" s="118" t="s">
        <v>106</v>
      </c>
      <c r="F380" s="119" t="s">
        <v>441</v>
      </c>
      <c r="G380" s="128" t="s">
        <v>440</v>
      </c>
      <c r="H380" s="24"/>
      <c r="I380" s="24"/>
      <c r="J380" s="25"/>
      <c r="K380" s="25"/>
      <c r="L380" s="29" t="s">
        <v>108</v>
      </c>
      <c r="M380" s="30"/>
      <c r="N380" s="189"/>
      <c r="O380" s="189"/>
      <c r="P380" s="189"/>
      <c r="Q380" s="160"/>
      <c r="R380" s="160"/>
      <c r="S380" s="342"/>
      <c r="T380" s="160"/>
      <c r="U380" s="160"/>
      <c r="V380" s="160"/>
    </row>
    <row r="381" spans="1:22">
      <c r="A381" s="121" t="str">
        <f t="shared" si="60"/>
        <v>71060601000001</v>
      </c>
      <c r="B381" s="123" t="s">
        <v>439</v>
      </c>
      <c r="C381" s="116" t="s">
        <v>157</v>
      </c>
      <c r="D381" s="117" t="s">
        <v>157</v>
      </c>
      <c r="E381" s="118" t="s">
        <v>106</v>
      </c>
      <c r="F381" s="119" t="s">
        <v>441</v>
      </c>
      <c r="G381" s="128" t="s">
        <v>96</v>
      </c>
      <c r="H381" s="44"/>
      <c r="I381" s="146"/>
      <c r="J381" s="147"/>
      <c r="K381" s="147"/>
      <c r="L381" s="26" t="s">
        <v>239</v>
      </c>
      <c r="M381" s="27"/>
      <c r="N381" s="196">
        <f>O381+P381</f>
        <v>0</v>
      </c>
      <c r="O381" s="196">
        <f>SUM(O382:O388)</f>
        <v>0</v>
      </c>
      <c r="P381" s="196">
        <f>SUM(P382:P388)</f>
        <v>0</v>
      </c>
      <c r="Q381" s="160"/>
      <c r="R381" s="160"/>
      <c r="S381" s="342"/>
      <c r="T381" s="160"/>
      <c r="U381" s="160"/>
      <c r="V381" s="160"/>
    </row>
    <row r="382" spans="1:22" s="114" customFormat="1">
      <c r="A382" s="121" t="str">
        <f t="shared" si="60"/>
        <v>71060601010000</v>
      </c>
      <c r="B382" s="123" t="s">
        <v>439</v>
      </c>
      <c r="C382" s="116" t="s">
        <v>157</v>
      </c>
      <c r="D382" s="117" t="s">
        <v>157</v>
      </c>
      <c r="E382" s="118" t="s">
        <v>106</v>
      </c>
      <c r="F382" s="119" t="s">
        <v>106</v>
      </c>
      <c r="G382" s="128" t="s">
        <v>440</v>
      </c>
      <c r="H382" s="16"/>
      <c r="I382" s="24"/>
      <c r="J382" s="25"/>
      <c r="K382" s="25"/>
      <c r="L382" s="31" t="s">
        <v>115</v>
      </c>
      <c r="M382" s="32">
        <v>4213</v>
      </c>
      <c r="N382" s="182">
        <f t="shared" ref="N382:N401" si="66">O382+P382</f>
        <v>0</v>
      </c>
      <c r="O382" s="182"/>
      <c r="P382" s="182"/>
      <c r="Q382" s="160"/>
      <c r="R382" s="160"/>
      <c r="S382" s="342"/>
      <c r="T382" s="160"/>
      <c r="U382" s="160"/>
      <c r="V382" s="160"/>
    </row>
    <row r="383" spans="1:22">
      <c r="A383" s="121" t="str">
        <f t="shared" si="60"/>
        <v>71060601014251</v>
      </c>
      <c r="B383" s="123" t="s">
        <v>439</v>
      </c>
      <c r="C383" s="116" t="s">
        <v>157</v>
      </c>
      <c r="D383" s="117" t="s">
        <v>157</v>
      </c>
      <c r="E383" s="118" t="s">
        <v>106</v>
      </c>
      <c r="F383" s="119" t="s">
        <v>106</v>
      </c>
      <c r="G383" s="120">
        <v>4251</v>
      </c>
      <c r="H383" s="24"/>
      <c r="I383" s="24"/>
      <c r="J383" s="25"/>
      <c r="K383" s="25"/>
      <c r="L383" s="28" t="s">
        <v>125</v>
      </c>
      <c r="M383" s="11">
        <v>4239</v>
      </c>
      <c r="N383" s="182">
        <f t="shared" si="66"/>
        <v>0</v>
      </c>
      <c r="O383" s="182"/>
      <c r="P383" s="182"/>
      <c r="Q383" s="160"/>
      <c r="R383" s="160"/>
      <c r="S383" s="342"/>
      <c r="T383" s="160"/>
      <c r="U383" s="160"/>
      <c r="V383" s="160"/>
    </row>
    <row r="384" spans="1:22" ht="25.5">
      <c r="A384" s="121" t="str">
        <f t="shared" si="60"/>
        <v>71060601014269</v>
      </c>
      <c r="B384" s="115" t="s">
        <v>439</v>
      </c>
      <c r="C384" s="116" t="s">
        <v>157</v>
      </c>
      <c r="D384" s="117" t="s">
        <v>157</v>
      </c>
      <c r="E384" s="118" t="s">
        <v>106</v>
      </c>
      <c r="F384" s="119" t="s">
        <v>106</v>
      </c>
      <c r="G384" s="120">
        <v>4269</v>
      </c>
      <c r="H384" s="24"/>
      <c r="I384" s="24"/>
      <c r="J384" s="25"/>
      <c r="K384" s="25"/>
      <c r="L384" s="28" t="s">
        <v>217</v>
      </c>
      <c r="M384" s="11">
        <v>4511</v>
      </c>
      <c r="N384" s="182">
        <f t="shared" si="66"/>
        <v>0</v>
      </c>
      <c r="O384" s="302"/>
      <c r="P384" s="302"/>
      <c r="Q384" s="160"/>
      <c r="R384" s="160"/>
      <c r="S384" s="342"/>
      <c r="T384" s="160"/>
      <c r="U384" s="160"/>
      <c r="V384" s="160"/>
    </row>
    <row r="385" spans="1:22" ht="25.5">
      <c r="A385" s="121" t="str">
        <f t="shared" si="60"/>
        <v>71060601014521</v>
      </c>
      <c r="B385" s="115" t="s">
        <v>439</v>
      </c>
      <c r="C385" s="116" t="s">
        <v>157</v>
      </c>
      <c r="D385" s="117" t="s">
        <v>157</v>
      </c>
      <c r="E385" s="118" t="s">
        <v>106</v>
      </c>
      <c r="F385" s="119" t="s">
        <v>106</v>
      </c>
      <c r="G385" s="120">
        <v>4521</v>
      </c>
      <c r="H385" s="24"/>
      <c r="I385" s="24"/>
      <c r="J385" s="25"/>
      <c r="K385" s="25"/>
      <c r="L385" s="29" t="s">
        <v>241</v>
      </c>
      <c r="M385" s="30">
        <v>4638</v>
      </c>
      <c r="N385" s="182">
        <f t="shared" si="66"/>
        <v>0</v>
      </c>
      <c r="O385" s="182"/>
      <c r="P385" s="182"/>
      <c r="Q385" s="160"/>
      <c r="R385" s="160"/>
      <c r="S385" s="342"/>
      <c r="T385" s="160"/>
      <c r="U385" s="160"/>
      <c r="V385" s="160"/>
    </row>
    <row r="386" spans="1:22" s="114" customFormat="1">
      <c r="A386" s="121" t="str">
        <f t="shared" si="60"/>
        <v>71060601020000</v>
      </c>
      <c r="B386" s="123" t="s">
        <v>439</v>
      </c>
      <c r="C386" s="116" t="s">
        <v>157</v>
      </c>
      <c r="D386" s="117" t="s">
        <v>157</v>
      </c>
      <c r="E386" s="118" t="s">
        <v>106</v>
      </c>
      <c r="F386" s="119" t="s">
        <v>140</v>
      </c>
      <c r="G386" s="128" t="s">
        <v>440</v>
      </c>
      <c r="H386" s="24"/>
      <c r="I386" s="24"/>
      <c r="J386" s="25"/>
      <c r="K386" s="25"/>
      <c r="L386" s="29" t="s">
        <v>173</v>
      </c>
      <c r="M386" s="30">
        <v>5112</v>
      </c>
      <c r="N386" s="182">
        <f t="shared" si="66"/>
        <v>0</v>
      </c>
      <c r="O386" s="182"/>
      <c r="P386" s="182"/>
      <c r="Q386" s="160"/>
      <c r="R386" s="160"/>
      <c r="S386" s="342"/>
      <c r="T386" s="160"/>
      <c r="U386" s="160"/>
      <c r="V386" s="160"/>
    </row>
    <row r="387" spans="1:22">
      <c r="A387" s="121" t="str">
        <f t="shared" si="60"/>
        <v>71060601024269</v>
      </c>
      <c r="B387" s="123" t="s">
        <v>439</v>
      </c>
      <c r="C387" s="133" t="s">
        <v>157</v>
      </c>
      <c r="D387" s="132" t="s">
        <v>157</v>
      </c>
      <c r="E387" s="131" t="s">
        <v>106</v>
      </c>
      <c r="F387" s="129" t="s">
        <v>140</v>
      </c>
      <c r="G387" s="130">
        <v>4269</v>
      </c>
      <c r="H387" s="24"/>
      <c r="I387" s="24"/>
      <c r="J387" s="25"/>
      <c r="K387" s="25"/>
      <c r="L387" s="28" t="s">
        <v>135</v>
      </c>
      <c r="M387" s="11">
        <v>5121</v>
      </c>
      <c r="N387" s="182">
        <f t="shared" si="66"/>
        <v>0</v>
      </c>
      <c r="O387" s="182"/>
      <c r="P387" s="182"/>
      <c r="Q387" s="160"/>
      <c r="R387" s="160"/>
      <c r="S387" s="342"/>
      <c r="T387" s="160"/>
      <c r="U387" s="160"/>
      <c r="V387" s="160"/>
    </row>
    <row r="388" spans="1:22">
      <c r="A388" s="121" t="str">
        <f t="shared" si="60"/>
        <v>71060601025113</v>
      </c>
      <c r="B388" s="123" t="s">
        <v>439</v>
      </c>
      <c r="C388" s="116" t="s">
        <v>157</v>
      </c>
      <c r="D388" s="117" t="s">
        <v>157</v>
      </c>
      <c r="E388" s="118" t="s">
        <v>106</v>
      </c>
      <c r="F388" s="119" t="s">
        <v>140</v>
      </c>
      <c r="G388" s="120">
        <v>5113</v>
      </c>
      <c r="H388" s="24"/>
      <c r="I388" s="24"/>
      <c r="J388" s="25"/>
      <c r="K388" s="25"/>
      <c r="L388" s="28" t="s">
        <v>174</v>
      </c>
      <c r="M388" s="11">
        <v>5113</v>
      </c>
      <c r="N388" s="182">
        <f t="shared" si="66"/>
        <v>0</v>
      </c>
      <c r="O388" s="182"/>
      <c r="P388" s="182"/>
      <c r="Q388" s="160"/>
      <c r="R388" s="160"/>
      <c r="S388" s="342"/>
      <c r="T388" s="160"/>
      <c r="U388" s="160"/>
      <c r="V388" s="160"/>
    </row>
    <row r="389" spans="1:22" s="114" customFormat="1" ht="27">
      <c r="A389" s="121" t="str">
        <f t="shared" si="60"/>
        <v>71060601030000</v>
      </c>
      <c r="B389" s="123" t="s">
        <v>439</v>
      </c>
      <c r="C389" s="116" t="s">
        <v>157</v>
      </c>
      <c r="D389" s="117" t="s">
        <v>157</v>
      </c>
      <c r="E389" s="118" t="s">
        <v>106</v>
      </c>
      <c r="F389" s="119" t="s">
        <v>442</v>
      </c>
      <c r="G389" s="128" t="s">
        <v>440</v>
      </c>
      <c r="H389" s="44"/>
      <c r="I389" s="146"/>
      <c r="J389" s="147"/>
      <c r="K389" s="147"/>
      <c r="L389" s="26" t="s">
        <v>242</v>
      </c>
      <c r="M389" s="27"/>
      <c r="N389" s="196">
        <f>O389+P389</f>
        <v>0</v>
      </c>
      <c r="O389" s="196">
        <f>SUM(O390)</f>
        <v>0</v>
      </c>
      <c r="P389" s="196">
        <f>SUM(P390)</f>
        <v>0</v>
      </c>
      <c r="Q389" s="160"/>
      <c r="R389" s="160"/>
      <c r="S389" s="342"/>
      <c r="T389" s="160"/>
      <c r="U389" s="160"/>
      <c r="V389" s="160"/>
    </row>
    <row r="390" spans="1:22">
      <c r="A390" s="121" t="str">
        <f t="shared" si="60"/>
        <v>71060601034251</v>
      </c>
      <c r="B390" s="123" t="s">
        <v>439</v>
      </c>
      <c r="C390" s="116" t="s">
        <v>157</v>
      </c>
      <c r="D390" s="117" t="s">
        <v>157</v>
      </c>
      <c r="E390" s="118" t="s">
        <v>106</v>
      </c>
      <c r="F390" s="119" t="s">
        <v>442</v>
      </c>
      <c r="G390" s="120">
        <v>4251</v>
      </c>
      <c r="H390" s="16"/>
      <c r="I390" s="24"/>
      <c r="J390" s="25"/>
      <c r="K390" s="25"/>
      <c r="L390" s="31" t="s">
        <v>115</v>
      </c>
      <c r="M390" s="32">
        <v>4213</v>
      </c>
      <c r="N390" s="182">
        <f t="shared" si="66"/>
        <v>0</v>
      </c>
      <c r="O390" s="182"/>
      <c r="P390" s="182"/>
      <c r="Q390" s="160"/>
      <c r="R390" s="160"/>
      <c r="S390" s="342"/>
      <c r="T390" s="160"/>
      <c r="U390" s="160"/>
      <c r="V390" s="160"/>
    </row>
    <row r="391" spans="1:22">
      <c r="A391" s="121" t="str">
        <f t="shared" si="60"/>
        <v>71060601034269</v>
      </c>
      <c r="B391" s="123" t="s">
        <v>439</v>
      </c>
      <c r="C391" s="116" t="s">
        <v>157</v>
      </c>
      <c r="D391" s="117" t="s">
        <v>157</v>
      </c>
      <c r="E391" s="118" t="s">
        <v>106</v>
      </c>
      <c r="F391" s="119" t="s">
        <v>442</v>
      </c>
      <c r="G391" s="120">
        <v>4269</v>
      </c>
      <c r="H391" s="44"/>
      <c r="I391" s="146"/>
      <c r="J391" s="147"/>
      <c r="K391" s="147"/>
      <c r="L391" s="26" t="s">
        <v>823</v>
      </c>
      <c r="M391" s="27"/>
      <c r="N391" s="196">
        <f>O391+P391</f>
        <v>0</v>
      </c>
      <c r="O391" s="196">
        <f>SUM(O392:O392)</f>
        <v>0</v>
      </c>
      <c r="P391" s="196">
        <f>SUM(P392:P392)</f>
        <v>0</v>
      </c>
      <c r="Q391" s="160"/>
      <c r="R391" s="160"/>
      <c r="S391" s="342"/>
      <c r="T391" s="160"/>
      <c r="U391" s="160"/>
      <c r="V391" s="160"/>
    </row>
    <row r="392" spans="1:22">
      <c r="A392" s="121" t="str">
        <f t="shared" si="60"/>
        <v>71060601034521</v>
      </c>
      <c r="B392" s="123" t="s">
        <v>439</v>
      </c>
      <c r="C392" s="116" t="s">
        <v>157</v>
      </c>
      <c r="D392" s="117" t="s">
        <v>157</v>
      </c>
      <c r="E392" s="118" t="s">
        <v>106</v>
      </c>
      <c r="F392" s="119" t="s">
        <v>442</v>
      </c>
      <c r="G392" s="120">
        <v>4521</v>
      </c>
      <c r="H392" s="16"/>
      <c r="I392" s="24"/>
      <c r="J392" s="25"/>
      <c r="K392" s="25"/>
      <c r="L392" s="31" t="s">
        <v>115</v>
      </c>
      <c r="M392" s="32">
        <v>4213</v>
      </c>
      <c r="N392" s="182">
        <f t="shared" si="66"/>
        <v>0</v>
      </c>
      <c r="O392" s="182"/>
      <c r="P392" s="182"/>
      <c r="Q392" s="160"/>
      <c r="R392" s="160"/>
      <c r="S392" s="342"/>
      <c r="T392" s="160"/>
      <c r="U392" s="160"/>
      <c r="V392" s="160"/>
    </row>
    <row r="393" spans="1:22" s="114" customFormat="1" ht="37.9" customHeight="1">
      <c r="A393" s="121" t="str">
        <f t="shared" si="60"/>
        <v>71060601040000</v>
      </c>
      <c r="B393" s="123" t="s">
        <v>439</v>
      </c>
      <c r="C393" s="116" t="s">
        <v>157</v>
      </c>
      <c r="D393" s="117" t="s">
        <v>157</v>
      </c>
      <c r="E393" s="118" t="s">
        <v>106</v>
      </c>
      <c r="F393" s="119" t="s">
        <v>155</v>
      </c>
      <c r="G393" s="128" t="s">
        <v>440</v>
      </c>
      <c r="H393" s="44"/>
      <c r="I393" s="146"/>
      <c r="J393" s="147"/>
      <c r="K393" s="147"/>
      <c r="L393" s="26" t="s">
        <v>824</v>
      </c>
      <c r="M393" s="27"/>
      <c r="N393" s="196">
        <f>O393+P393</f>
        <v>0</v>
      </c>
      <c r="O393" s="196">
        <f>SUM(O394:O395)</f>
        <v>0</v>
      </c>
      <c r="P393" s="196">
        <f>SUM(P394:P395)</f>
        <v>0</v>
      </c>
      <c r="Q393" s="160"/>
      <c r="R393" s="160"/>
      <c r="S393" s="342"/>
      <c r="T393" s="160"/>
      <c r="U393" s="160"/>
      <c r="V393" s="160"/>
    </row>
    <row r="394" spans="1:22" ht="16.5">
      <c r="A394" s="121" t="str">
        <f t="shared" si="60"/>
        <v>71060601044251</v>
      </c>
      <c r="B394" s="123" t="s">
        <v>439</v>
      </c>
      <c r="C394" s="116" t="s">
        <v>157</v>
      </c>
      <c r="D394" s="117" t="s">
        <v>157</v>
      </c>
      <c r="E394" s="118" t="s">
        <v>106</v>
      </c>
      <c r="F394" s="119" t="s">
        <v>155</v>
      </c>
      <c r="G394" s="120">
        <v>4251</v>
      </c>
      <c r="H394" s="16"/>
      <c r="I394" s="304"/>
      <c r="J394" s="305"/>
      <c r="K394" s="305"/>
      <c r="L394" s="31" t="s">
        <v>115</v>
      </c>
      <c r="M394" s="32">
        <v>4213</v>
      </c>
      <c r="N394" s="182">
        <f t="shared" si="66"/>
        <v>0</v>
      </c>
      <c r="O394" s="303"/>
      <c r="P394" s="303"/>
      <c r="Q394" s="160"/>
      <c r="R394" s="160"/>
      <c r="S394" s="342"/>
      <c r="T394" s="160"/>
      <c r="U394" s="160"/>
      <c r="V394" s="160"/>
    </row>
    <row r="395" spans="1:22" ht="16.5">
      <c r="A395" s="121" t="str">
        <f t="shared" ref="A395" si="67">CONCATENATE(B395,C395,D395,E395,F395,G395)</f>
        <v>71060601044819</v>
      </c>
      <c r="B395" s="123" t="s">
        <v>439</v>
      </c>
      <c r="C395" s="116" t="s">
        <v>157</v>
      </c>
      <c r="D395" s="117" t="s">
        <v>157</v>
      </c>
      <c r="E395" s="118" t="s">
        <v>106</v>
      </c>
      <c r="F395" s="119" t="s">
        <v>155</v>
      </c>
      <c r="G395" s="128" t="s">
        <v>88</v>
      </c>
      <c r="H395" s="24"/>
      <c r="I395" s="24"/>
      <c r="J395" s="25"/>
      <c r="K395" s="25"/>
      <c r="L395" s="29" t="s">
        <v>173</v>
      </c>
      <c r="M395" s="325">
        <v>5112</v>
      </c>
      <c r="N395" s="182">
        <f t="shared" ref="N395" si="68">O395+P395</f>
        <v>0</v>
      </c>
      <c r="O395" s="302"/>
      <c r="P395" s="302"/>
      <c r="Q395" s="160"/>
      <c r="R395" s="160"/>
      <c r="S395" s="342"/>
      <c r="T395" s="160"/>
      <c r="U395" s="160"/>
      <c r="V395" s="160"/>
    </row>
    <row r="396" spans="1:22" ht="27">
      <c r="A396" s="121" t="str">
        <f>CONCATENATE(B396,C396,D396,E396,F396,G396)</f>
        <v>71060601035112</v>
      </c>
      <c r="B396" s="123" t="s">
        <v>439</v>
      </c>
      <c r="C396" s="116" t="s">
        <v>157</v>
      </c>
      <c r="D396" s="117" t="s">
        <v>157</v>
      </c>
      <c r="E396" s="118" t="s">
        <v>106</v>
      </c>
      <c r="F396" s="119" t="s">
        <v>442</v>
      </c>
      <c r="G396" s="120">
        <v>5112</v>
      </c>
      <c r="H396" s="44"/>
      <c r="I396" s="146"/>
      <c r="J396" s="147"/>
      <c r="K396" s="147"/>
      <c r="L396" s="26" t="s">
        <v>825</v>
      </c>
      <c r="M396" s="27"/>
      <c r="N396" s="196">
        <f>O396+P396</f>
        <v>0</v>
      </c>
      <c r="O396" s="196">
        <f>SUM(O397:O397)</f>
        <v>0</v>
      </c>
      <c r="P396" s="196">
        <f>SUM(P397:P397)</f>
        <v>0</v>
      </c>
      <c r="Q396" s="160"/>
      <c r="R396" s="160"/>
      <c r="S396" s="342"/>
      <c r="T396" s="160"/>
      <c r="U396" s="160"/>
      <c r="V396" s="160"/>
    </row>
    <row r="397" spans="1:22" ht="25.5">
      <c r="A397" s="121" t="str">
        <f>CONCATENATE(B397,C397,D397,E397,F397,G397)</f>
        <v>71060601035113</v>
      </c>
      <c r="B397" s="123" t="s">
        <v>439</v>
      </c>
      <c r="C397" s="116" t="s">
        <v>157</v>
      </c>
      <c r="D397" s="117" t="s">
        <v>157</v>
      </c>
      <c r="E397" s="118" t="s">
        <v>106</v>
      </c>
      <c r="F397" s="119" t="s">
        <v>442</v>
      </c>
      <c r="G397" s="120">
        <v>5113</v>
      </c>
      <c r="H397" s="24"/>
      <c r="I397" s="24"/>
      <c r="J397" s="25"/>
      <c r="K397" s="25"/>
      <c r="L397" s="28" t="s">
        <v>217</v>
      </c>
      <c r="M397" s="11">
        <v>4511</v>
      </c>
      <c r="N397" s="182">
        <f>O397+P397</f>
        <v>0</v>
      </c>
      <c r="O397" s="182"/>
      <c r="P397" s="182"/>
      <c r="Q397" s="160"/>
      <c r="R397" s="160"/>
      <c r="S397" s="342"/>
      <c r="T397" s="160"/>
      <c r="U397" s="160"/>
      <c r="V397" s="160"/>
    </row>
    <row r="398" spans="1:22" ht="27">
      <c r="A398" s="121" t="str">
        <f t="shared" si="60"/>
        <v>71060601044639</v>
      </c>
      <c r="B398" s="123" t="s">
        <v>439</v>
      </c>
      <c r="C398" s="116" t="s">
        <v>157</v>
      </c>
      <c r="D398" s="117" t="s">
        <v>157</v>
      </c>
      <c r="E398" s="118" t="s">
        <v>106</v>
      </c>
      <c r="F398" s="119" t="s">
        <v>155</v>
      </c>
      <c r="G398" s="120">
        <v>4639</v>
      </c>
      <c r="H398" s="44"/>
      <c r="I398" s="146"/>
      <c r="J398" s="147"/>
      <c r="K398" s="147"/>
      <c r="L398" s="26" t="s">
        <v>826</v>
      </c>
      <c r="M398" s="27"/>
      <c r="N398" s="196">
        <f>O398+P398</f>
        <v>0</v>
      </c>
      <c r="O398" s="196">
        <f>SUM(O399:O401)</f>
        <v>0</v>
      </c>
      <c r="P398" s="196">
        <f>SUM(P399:P401)</f>
        <v>0</v>
      </c>
      <c r="Q398" s="160"/>
      <c r="R398" s="160"/>
      <c r="S398" s="342"/>
      <c r="T398" s="160"/>
      <c r="U398" s="160"/>
      <c r="V398" s="160"/>
    </row>
    <row r="399" spans="1:22" s="114" customFormat="1" ht="18" customHeight="1">
      <c r="A399" s="121" t="str">
        <f t="shared" si="60"/>
        <v>71080101010000</v>
      </c>
      <c r="B399" s="123" t="s">
        <v>439</v>
      </c>
      <c r="C399" s="116" t="s">
        <v>185</v>
      </c>
      <c r="D399" s="117" t="s">
        <v>106</v>
      </c>
      <c r="E399" s="118" t="s">
        <v>106</v>
      </c>
      <c r="F399" s="119" t="s">
        <v>106</v>
      </c>
      <c r="G399" s="128" t="s">
        <v>440</v>
      </c>
      <c r="H399" s="176"/>
      <c r="I399" s="193"/>
      <c r="J399" s="200"/>
      <c r="K399" s="201"/>
      <c r="L399" s="202" t="s">
        <v>142</v>
      </c>
      <c r="M399" s="12">
        <v>4251</v>
      </c>
      <c r="N399" s="182">
        <f t="shared" ref="N399" si="69">O399+P399</f>
        <v>0</v>
      </c>
      <c r="O399" s="182"/>
      <c r="P399" s="182"/>
      <c r="Q399" s="160"/>
      <c r="R399" s="160"/>
      <c r="S399" s="342"/>
      <c r="T399" s="160"/>
      <c r="U399" s="160"/>
      <c r="V399" s="160"/>
    </row>
    <row r="400" spans="1:22" ht="16.5">
      <c r="A400" s="121" t="str">
        <f t="shared" si="60"/>
        <v>71060601044819</v>
      </c>
      <c r="B400" s="123" t="s">
        <v>439</v>
      </c>
      <c r="C400" s="116" t="s">
        <v>157</v>
      </c>
      <c r="D400" s="117" t="s">
        <v>157</v>
      </c>
      <c r="E400" s="118" t="s">
        <v>106</v>
      </c>
      <c r="F400" s="119" t="s">
        <v>155</v>
      </c>
      <c r="G400" s="128" t="s">
        <v>88</v>
      </c>
      <c r="H400" s="24"/>
      <c r="I400" s="24"/>
      <c r="J400" s="25"/>
      <c r="K400" s="25"/>
      <c r="L400" s="29" t="s">
        <v>173</v>
      </c>
      <c r="M400" s="325">
        <v>5112</v>
      </c>
      <c r="N400" s="182">
        <f t="shared" si="66"/>
        <v>0</v>
      </c>
      <c r="O400" s="302"/>
      <c r="P400" s="302"/>
      <c r="Q400" s="160"/>
      <c r="R400" s="160"/>
      <c r="S400" s="342"/>
      <c r="T400" s="160"/>
      <c r="U400" s="160"/>
      <c r="V400" s="160"/>
    </row>
    <row r="401" spans="1:22" ht="16.5">
      <c r="A401" s="121" t="str">
        <f t="shared" si="60"/>
        <v>71060601045113</v>
      </c>
      <c r="B401" s="123" t="s">
        <v>439</v>
      </c>
      <c r="C401" s="116" t="s">
        <v>157</v>
      </c>
      <c r="D401" s="117" t="s">
        <v>157</v>
      </c>
      <c r="E401" s="118" t="s">
        <v>106</v>
      </c>
      <c r="F401" s="119" t="s">
        <v>155</v>
      </c>
      <c r="G401" s="120">
        <v>5113</v>
      </c>
      <c r="H401" s="24"/>
      <c r="I401" s="24"/>
      <c r="J401" s="25"/>
      <c r="K401" s="25"/>
      <c r="L401" s="28" t="s">
        <v>174</v>
      </c>
      <c r="M401" s="326">
        <v>5113</v>
      </c>
      <c r="N401" s="182">
        <f t="shared" si="66"/>
        <v>0</v>
      </c>
      <c r="O401" s="302"/>
      <c r="P401" s="302"/>
      <c r="Q401" s="160"/>
      <c r="R401" s="160"/>
      <c r="S401" s="342"/>
      <c r="T401" s="160"/>
      <c r="U401" s="160"/>
      <c r="V401" s="160"/>
    </row>
    <row r="402" spans="1:22" ht="21" customHeight="1">
      <c r="B402" s="123"/>
      <c r="H402" s="44"/>
      <c r="I402" s="146"/>
      <c r="J402" s="147"/>
      <c r="K402" s="147"/>
      <c r="L402" s="26" t="s">
        <v>827</v>
      </c>
      <c r="M402" s="27"/>
      <c r="N402" s="196">
        <f>O402+P402</f>
        <v>0</v>
      </c>
      <c r="O402" s="196">
        <f>SUM(O403:O403)</f>
        <v>0</v>
      </c>
      <c r="P402" s="196">
        <f>SUM(P403:P403)</f>
        <v>0</v>
      </c>
      <c r="Q402" s="160"/>
      <c r="R402" s="160"/>
      <c r="S402" s="342"/>
      <c r="T402" s="160"/>
      <c r="U402" s="160"/>
      <c r="V402" s="160"/>
    </row>
    <row r="403" spans="1:22" ht="16.5">
      <c r="A403" s="121" t="str">
        <f t="shared" ref="A403" si="70">CONCATENATE(B403,C403,D403,E403,F403,G403)</f>
        <v>71060601044251</v>
      </c>
      <c r="B403" s="123" t="s">
        <v>439</v>
      </c>
      <c r="C403" s="116" t="s">
        <v>157</v>
      </c>
      <c r="D403" s="117" t="s">
        <v>157</v>
      </c>
      <c r="E403" s="118" t="s">
        <v>106</v>
      </c>
      <c r="F403" s="119" t="s">
        <v>155</v>
      </c>
      <c r="G403" s="120">
        <v>4251</v>
      </c>
      <c r="H403" s="16"/>
      <c r="I403" s="304"/>
      <c r="J403" s="305"/>
      <c r="K403" s="305"/>
      <c r="L403" s="31" t="s">
        <v>115</v>
      </c>
      <c r="M403" s="32">
        <v>4213</v>
      </c>
      <c r="N403" s="182">
        <f t="shared" ref="N403" si="71">O403+P403</f>
        <v>0</v>
      </c>
      <c r="O403" s="303"/>
      <c r="P403" s="303"/>
      <c r="Q403" s="160"/>
      <c r="R403" s="160"/>
      <c r="S403" s="342"/>
      <c r="T403" s="160"/>
      <c r="U403" s="160"/>
      <c r="V403" s="160"/>
    </row>
    <row r="404" spans="1:22" ht="21" customHeight="1">
      <c r="B404" s="123"/>
      <c r="H404" s="44"/>
      <c r="I404" s="146"/>
      <c r="J404" s="147"/>
      <c r="K404" s="147"/>
      <c r="L404" s="26" t="s">
        <v>843</v>
      </c>
      <c r="M404" s="27"/>
      <c r="N404" s="196">
        <f>O404+P404</f>
        <v>0</v>
      </c>
      <c r="O404" s="196">
        <f>SUM(O405:O405)</f>
        <v>0</v>
      </c>
      <c r="P404" s="196">
        <f>SUM(P405:P405)</f>
        <v>0</v>
      </c>
      <c r="Q404" s="160"/>
      <c r="R404" s="160"/>
      <c r="S404" s="342"/>
      <c r="T404" s="160"/>
      <c r="U404" s="160"/>
      <c r="V404" s="160"/>
    </row>
    <row r="405" spans="1:22" ht="16.5">
      <c r="A405" s="121" t="str">
        <f t="shared" ref="A405" si="72">CONCATENATE(B405,C405,D405,E405,F405,G405)</f>
        <v>71060601044819</v>
      </c>
      <c r="B405" s="123" t="s">
        <v>439</v>
      </c>
      <c r="C405" s="116" t="s">
        <v>157</v>
      </c>
      <c r="D405" s="117" t="s">
        <v>157</v>
      </c>
      <c r="E405" s="118" t="s">
        <v>106</v>
      </c>
      <c r="F405" s="119" t="s">
        <v>155</v>
      </c>
      <c r="G405" s="128" t="s">
        <v>88</v>
      </c>
      <c r="H405" s="24"/>
      <c r="I405" s="24"/>
      <c r="J405" s="25"/>
      <c r="K405" s="25"/>
      <c r="L405" s="29" t="s">
        <v>173</v>
      </c>
      <c r="M405" s="325">
        <v>5112</v>
      </c>
      <c r="N405" s="182">
        <f t="shared" ref="N405" si="73">O405+P405</f>
        <v>0</v>
      </c>
      <c r="O405" s="302"/>
      <c r="P405" s="302"/>
      <c r="Q405" s="160"/>
      <c r="R405" s="160"/>
      <c r="S405" s="342"/>
      <c r="T405" s="160"/>
      <c r="U405" s="160"/>
      <c r="V405" s="160"/>
    </row>
    <row r="406" spans="1:22" ht="28.5">
      <c r="B406" s="123"/>
      <c r="H406" s="179">
        <v>2600</v>
      </c>
      <c r="I406" s="211" t="s">
        <v>157</v>
      </c>
      <c r="J406" s="212">
        <v>0</v>
      </c>
      <c r="K406" s="212">
        <v>0</v>
      </c>
      <c r="L406" s="161" t="s">
        <v>246</v>
      </c>
      <c r="M406" s="173"/>
      <c r="N406" s="162">
        <f>+N408+N424+N441</f>
        <v>0</v>
      </c>
      <c r="O406" s="162">
        <f>+O408+O418+O424+O441</f>
        <v>0</v>
      </c>
      <c r="P406" s="162">
        <f>+P408+P418+P424+P441</f>
        <v>0</v>
      </c>
      <c r="Q406" s="160"/>
      <c r="R406" s="160"/>
      <c r="S406" s="342"/>
      <c r="T406" s="160"/>
      <c r="U406" s="160"/>
      <c r="V406" s="160"/>
    </row>
    <row r="407" spans="1:22" s="114" customFormat="1">
      <c r="A407" s="121" t="str">
        <f t="shared" si="60"/>
        <v>71060601050000</v>
      </c>
      <c r="B407" s="123" t="s">
        <v>439</v>
      </c>
      <c r="C407" s="116" t="s">
        <v>157</v>
      </c>
      <c r="D407" s="117" t="s">
        <v>157</v>
      </c>
      <c r="E407" s="118" t="s">
        <v>106</v>
      </c>
      <c r="F407" s="119" t="s">
        <v>149</v>
      </c>
      <c r="G407" s="128" t="s">
        <v>440</v>
      </c>
      <c r="H407" s="24"/>
      <c r="I407" s="17"/>
      <c r="J407" s="18"/>
      <c r="K407" s="18"/>
      <c r="L407" s="29" t="s">
        <v>108</v>
      </c>
      <c r="M407" s="177"/>
      <c r="N407" s="190"/>
      <c r="O407" s="190"/>
      <c r="P407" s="190"/>
      <c r="Q407" s="160"/>
      <c r="R407" s="160"/>
      <c r="S407" s="342"/>
      <c r="T407" s="160"/>
      <c r="U407" s="160"/>
      <c r="V407" s="160"/>
    </row>
    <row r="408" spans="1:22">
      <c r="A408" s="121" t="str">
        <f t="shared" si="60"/>
        <v>71060601054861</v>
      </c>
      <c r="B408" s="123" t="s">
        <v>439</v>
      </c>
      <c r="C408" s="116" t="s">
        <v>157</v>
      </c>
      <c r="D408" s="117" t="s">
        <v>157</v>
      </c>
      <c r="E408" s="118" t="s">
        <v>106</v>
      </c>
      <c r="F408" s="119" t="s">
        <v>149</v>
      </c>
      <c r="G408" s="120">
        <v>4861</v>
      </c>
      <c r="H408" s="164">
        <v>2610</v>
      </c>
      <c r="I408" s="165" t="s">
        <v>157</v>
      </c>
      <c r="J408" s="166">
        <v>1</v>
      </c>
      <c r="K408" s="166">
        <v>0</v>
      </c>
      <c r="L408" s="167" t="s">
        <v>247</v>
      </c>
      <c r="M408" s="175"/>
      <c r="N408" s="187">
        <f>+N410</f>
        <v>0</v>
      </c>
      <c r="O408" s="187">
        <f>+O410</f>
        <v>0</v>
      </c>
      <c r="P408" s="187">
        <f>+P410</f>
        <v>0</v>
      </c>
      <c r="Q408" s="160"/>
      <c r="R408" s="160"/>
      <c r="S408" s="342"/>
      <c r="T408" s="160"/>
      <c r="U408" s="160"/>
      <c r="V408" s="160"/>
    </row>
    <row r="409" spans="1:22" s="114" customFormat="1">
      <c r="A409" s="121" t="str">
        <f t="shared" si="60"/>
        <v>71060601060000</v>
      </c>
      <c r="B409" s="123" t="s">
        <v>439</v>
      </c>
      <c r="C409" s="116" t="s">
        <v>157</v>
      </c>
      <c r="D409" s="117" t="s">
        <v>157</v>
      </c>
      <c r="E409" s="118" t="s">
        <v>106</v>
      </c>
      <c r="F409" s="119" t="s">
        <v>157</v>
      </c>
      <c r="G409" s="128" t="s">
        <v>440</v>
      </c>
      <c r="H409" s="24"/>
      <c r="I409" s="17"/>
      <c r="J409" s="18"/>
      <c r="K409" s="18"/>
      <c r="L409" s="29" t="s">
        <v>110</v>
      </c>
      <c r="M409" s="30"/>
      <c r="N409" s="189"/>
      <c r="O409" s="189"/>
      <c r="P409" s="189"/>
      <c r="Q409" s="160"/>
      <c r="R409" s="160"/>
      <c r="S409" s="342"/>
      <c r="T409" s="160"/>
      <c r="U409" s="160"/>
      <c r="V409" s="160"/>
    </row>
    <row r="410" spans="1:22">
      <c r="A410" s="121" t="str">
        <f t="shared" si="60"/>
        <v>71060601064638</v>
      </c>
      <c r="B410" s="123" t="s">
        <v>439</v>
      </c>
      <c r="C410" s="116" t="s">
        <v>157</v>
      </c>
      <c r="D410" s="117" t="s">
        <v>157</v>
      </c>
      <c r="E410" s="118" t="s">
        <v>106</v>
      </c>
      <c r="F410" s="119" t="s">
        <v>157</v>
      </c>
      <c r="G410" s="120">
        <v>4638</v>
      </c>
      <c r="H410" s="150" t="s">
        <v>89</v>
      </c>
      <c r="I410" s="151" t="s">
        <v>157</v>
      </c>
      <c r="J410" s="152" t="s">
        <v>82</v>
      </c>
      <c r="K410" s="152" t="s">
        <v>82</v>
      </c>
      <c r="L410" s="153" t="s">
        <v>247</v>
      </c>
      <c r="M410" s="154" t="s">
        <v>81</v>
      </c>
      <c r="N410" s="191">
        <f>+N300+N412+N414+N416</f>
        <v>0</v>
      </c>
      <c r="O410" s="191">
        <f>+O300+O412+O414</f>
        <v>0</v>
      </c>
      <c r="P410" s="191">
        <f>+P300+P412+P414</f>
        <v>0</v>
      </c>
      <c r="Q410" s="160"/>
      <c r="R410" s="160"/>
      <c r="S410" s="342"/>
      <c r="T410" s="160"/>
      <c r="U410" s="160"/>
      <c r="V410" s="160"/>
    </row>
    <row r="411" spans="1:22" s="114" customFormat="1">
      <c r="A411" s="121" t="str">
        <f t="shared" si="60"/>
        <v>71060601070000</v>
      </c>
      <c r="B411" s="123" t="s">
        <v>439</v>
      </c>
      <c r="C411" s="116" t="s">
        <v>157</v>
      </c>
      <c r="D411" s="117" t="s">
        <v>157</v>
      </c>
      <c r="E411" s="118" t="s">
        <v>106</v>
      </c>
      <c r="F411" s="119" t="s">
        <v>183</v>
      </c>
      <c r="G411" s="128" t="s">
        <v>440</v>
      </c>
      <c r="H411" s="24"/>
      <c r="I411" s="24"/>
      <c r="J411" s="25"/>
      <c r="K411" s="25"/>
      <c r="L411" s="29" t="s">
        <v>108</v>
      </c>
      <c r="M411" s="30"/>
      <c r="N411" s="189"/>
      <c r="O411" s="189"/>
      <c r="P411" s="189"/>
      <c r="Q411" s="160"/>
      <c r="R411" s="160"/>
      <c r="S411" s="342"/>
      <c r="T411" s="160"/>
      <c r="U411" s="160"/>
      <c r="V411" s="160"/>
    </row>
    <row r="412" spans="1:22" ht="54">
      <c r="A412" s="121" t="str">
        <f t="shared" si="60"/>
        <v>71060601085113</v>
      </c>
      <c r="B412" s="123" t="s">
        <v>439</v>
      </c>
      <c r="C412" s="116" t="s">
        <v>157</v>
      </c>
      <c r="D412" s="117" t="s">
        <v>157</v>
      </c>
      <c r="E412" s="118" t="s">
        <v>106</v>
      </c>
      <c r="F412" s="119" t="s">
        <v>185</v>
      </c>
      <c r="G412" s="120">
        <v>5113</v>
      </c>
      <c r="H412" s="45"/>
      <c r="I412" s="146"/>
      <c r="J412" s="147"/>
      <c r="K412" s="147"/>
      <c r="L412" s="26" t="s">
        <v>828</v>
      </c>
      <c r="M412" s="27"/>
      <c r="N412" s="196">
        <f>O412+P412</f>
        <v>0</v>
      </c>
      <c r="O412" s="196">
        <f>SUM(O413:O413)</f>
        <v>0</v>
      </c>
      <c r="P412" s="196">
        <f>SUM(P413:P413)</f>
        <v>0</v>
      </c>
      <c r="Q412" s="160"/>
      <c r="R412" s="160"/>
      <c r="S412" s="342"/>
      <c r="T412" s="160"/>
      <c r="U412" s="160"/>
      <c r="V412" s="160"/>
    </row>
    <row r="413" spans="1:22" s="114" customFormat="1" ht="16.5">
      <c r="A413" s="121" t="str">
        <f t="shared" si="60"/>
        <v>71060601090000</v>
      </c>
      <c r="B413" s="123" t="s">
        <v>439</v>
      </c>
      <c r="C413" s="116" t="s">
        <v>157</v>
      </c>
      <c r="D413" s="117" t="s">
        <v>157</v>
      </c>
      <c r="E413" s="118" t="s">
        <v>106</v>
      </c>
      <c r="F413" s="119" t="s">
        <v>187</v>
      </c>
      <c r="G413" s="128" t="s">
        <v>440</v>
      </c>
      <c r="H413" s="24"/>
      <c r="I413" s="17"/>
      <c r="J413" s="18"/>
      <c r="K413" s="18"/>
      <c r="L413" s="29" t="s">
        <v>118</v>
      </c>
      <c r="M413" s="43">
        <v>4216</v>
      </c>
      <c r="N413" s="182">
        <f t="shared" ref="N413" si="74">O413+P413</f>
        <v>0</v>
      </c>
      <c r="O413" s="303"/>
      <c r="P413" s="303"/>
      <c r="Q413" s="160"/>
      <c r="R413" s="160"/>
      <c r="S413" s="342"/>
      <c r="T413" s="160"/>
      <c r="U413" s="160"/>
      <c r="V413" s="160"/>
    </row>
    <row r="414" spans="1:22" s="181" customFormat="1" ht="54">
      <c r="A414" s="121"/>
      <c r="B414" s="123"/>
      <c r="C414" s="116"/>
      <c r="D414" s="117"/>
      <c r="E414" s="118"/>
      <c r="F414" s="119"/>
      <c r="G414" s="128"/>
      <c r="H414" s="44"/>
      <c r="I414" s="49"/>
      <c r="J414" s="50"/>
      <c r="K414" s="50"/>
      <c r="L414" s="26" t="s">
        <v>829</v>
      </c>
      <c r="M414" s="27"/>
      <c r="N414" s="196">
        <f>O414+P414</f>
        <v>0</v>
      </c>
      <c r="O414" s="196">
        <f>+O415</f>
        <v>0</v>
      </c>
      <c r="P414" s="196">
        <f>+P415</f>
        <v>0</v>
      </c>
      <c r="Q414" s="160"/>
      <c r="R414" s="160"/>
      <c r="S414" s="342"/>
      <c r="T414" s="160"/>
      <c r="U414" s="160"/>
      <c r="V414" s="160"/>
    </row>
    <row r="415" spans="1:22" s="181" customFormat="1">
      <c r="A415" s="121"/>
      <c r="B415" s="123"/>
      <c r="C415" s="116"/>
      <c r="D415" s="117"/>
      <c r="E415" s="118"/>
      <c r="F415" s="119"/>
      <c r="G415" s="128"/>
      <c r="H415" s="24"/>
      <c r="I415" s="17"/>
      <c r="J415" s="18"/>
      <c r="K415" s="18"/>
      <c r="L415" s="28" t="s">
        <v>738</v>
      </c>
      <c r="M415" s="43">
        <v>4728</v>
      </c>
      <c r="N415" s="182">
        <v>0</v>
      </c>
      <c r="O415" s="182"/>
      <c r="P415" s="182"/>
      <c r="Q415" s="160"/>
      <c r="R415" s="160"/>
      <c r="S415" s="342"/>
      <c r="T415" s="160"/>
      <c r="U415" s="160"/>
      <c r="V415" s="160"/>
    </row>
    <row r="416" spans="1:22" s="181" customFormat="1" ht="27">
      <c r="A416" s="121"/>
      <c r="B416" s="123"/>
      <c r="C416" s="116"/>
      <c r="D416" s="117"/>
      <c r="E416" s="118"/>
      <c r="F416" s="119"/>
      <c r="G416" s="128"/>
      <c r="H416" s="44"/>
      <c r="I416" s="49"/>
      <c r="J416" s="50"/>
      <c r="K416" s="50"/>
      <c r="L416" s="348" t="s">
        <v>830</v>
      </c>
      <c r="M416" s="27"/>
      <c r="N416" s="196">
        <f>N417</f>
        <v>0</v>
      </c>
      <c r="O416" s="196">
        <f t="shared" ref="O416:P416" si="75">O417</f>
        <v>0</v>
      </c>
      <c r="P416" s="196">
        <f t="shared" si="75"/>
        <v>0</v>
      </c>
      <c r="Q416" s="160"/>
      <c r="R416" s="160"/>
      <c r="S416" s="342"/>
      <c r="T416" s="160"/>
      <c r="U416" s="160"/>
      <c r="V416" s="160"/>
    </row>
    <row r="417" spans="1:22" s="181" customFormat="1">
      <c r="A417" s="121"/>
      <c r="B417" s="123"/>
      <c r="C417" s="116"/>
      <c r="D417" s="117"/>
      <c r="E417" s="118"/>
      <c r="F417" s="119"/>
      <c r="G417" s="128"/>
      <c r="H417" s="24"/>
      <c r="I417" s="17"/>
      <c r="J417" s="18"/>
      <c r="K417" s="18"/>
      <c r="L417" s="28" t="s">
        <v>348</v>
      </c>
      <c r="M417" s="11">
        <v>4729</v>
      </c>
      <c r="N417" s="182">
        <f t="shared" ref="N417" si="76">O417+P417</f>
        <v>0</v>
      </c>
      <c r="O417" s="182"/>
      <c r="P417" s="182"/>
      <c r="Q417" s="160"/>
      <c r="R417" s="160"/>
      <c r="S417" s="342"/>
      <c r="T417" s="160"/>
      <c r="U417" s="160"/>
      <c r="V417" s="160"/>
    </row>
    <row r="418" spans="1:22">
      <c r="A418" s="121" t="str">
        <f t="shared" ref="A418:A421" si="77">CONCATENATE(B418,C418,D418,E418,F418,G418)</f>
        <v>71080000000001</v>
      </c>
      <c r="B418" s="123" t="s">
        <v>439</v>
      </c>
      <c r="C418" s="116" t="s">
        <v>185</v>
      </c>
      <c r="D418" s="117" t="s">
        <v>441</v>
      </c>
      <c r="E418" s="118" t="s">
        <v>441</v>
      </c>
      <c r="F418" s="119" t="s">
        <v>441</v>
      </c>
      <c r="G418" s="128" t="s">
        <v>96</v>
      </c>
      <c r="H418" s="164">
        <v>2630</v>
      </c>
      <c r="I418" s="165" t="s">
        <v>157</v>
      </c>
      <c r="J418" s="166">
        <v>3</v>
      </c>
      <c r="K418" s="166">
        <v>0</v>
      </c>
      <c r="L418" s="167" t="s">
        <v>251</v>
      </c>
      <c r="M418" s="175"/>
      <c r="N418" s="187">
        <f>+N420</f>
        <v>0</v>
      </c>
      <c r="O418" s="187">
        <f>+O420</f>
        <v>0</v>
      </c>
      <c r="P418" s="187">
        <f>+P420</f>
        <v>0</v>
      </c>
      <c r="Q418" s="160"/>
      <c r="R418" s="160"/>
      <c r="S418" s="342"/>
      <c r="T418" s="160"/>
      <c r="U418" s="160"/>
      <c r="V418" s="160"/>
    </row>
    <row r="419" spans="1:22" s="169" customFormat="1">
      <c r="A419" s="121" t="str">
        <f t="shared" si="77"/>
        <v>71080100000000</v>
      </c>
      <c r="B419" s="123" t="s">
        <v>439</v>
      </c>
      <c r="C419" s="116" t="s">
        <v>185</v>
      </c>
      <c r="D419" s="117" t="s">
        <v>106</v>
      </c>
      <c r="E419" s="118" t="s">
        <v>441</v>
      </c>
      <c r="F419" s="119" t="s">
        <v>441</v>
      </c>
      <c r="G419" s="128" t="s">
        <v>440</v>
      </c>
      <c r="H419" s="24"/>
      <c r="I419" s="17"/>
      <c r="J419" s="18"/>
      <c r="K419" s="18"/>
      <c r="L419" s="29" t="s">
        <v>110</v>
      </c>
      <c r="M419" s="30"/>
      <c r="N419" s="189"/>
      <c r="O419" s="189"/>
      <c r="P419" s="189"/>
      <c r="Q419" s="160"/>
      <c r="R419" s="160"/>
      <c r="S419" s="342"/>
      <c r="T419" s="160"/>
      <c r="U419" s="160"/>
      <c r="V419" s="160"/>
    </row>
    <row r="420" spans="1:22">
      <c r="A420" s="121" t="str">
        <f t="shared" si="77"/>
        <v>71080100000001</v>
      </c>
      <c r="B420" s="123" t="s">
        <v>439</v>
      </c>
      <c r="C420" s="116" t="s">
        <v>185</v>
      </c>
      <c r="D420" s="117" t="s">
        <v>106</v>
      </c>
      <c r="E420" s="118" t="s">
        <v>441</v>
      </c>
      <c r="F420" s="119" t="s">
        <v>441</v>
      </c>
      <c r="G420" s="128" t="s">
        <v>96</v>
      </c>
      <c r="H420" s="150">
        <v>2631</v>
      </c>
      <c r="I420" s="151" t="s">
        <v>157</v>
      </c>
      <c r="J420" s="152">
        <v>3</v>
      </c>
      <c r="K420" s="152">
        <v>1</v>
      </c>
      <c r="L420" s="153" t="s">
        <v>251</v>
      </c>
      <c r="M420" s="154"/>
      <c r="N420" s="191">
        <f>+N424+N427+N431+N433+N422</f>
        <v>0</v>
      </c>
      <c r="O420" s="191">
        <f>+O422</f>
        <v>0</v>
      </c>
      <c r="P420" s="191">
        <f>+P422</f>
        <v>0</v>
      </c>
      <c r="Q420" s="160"/>
      <c r="R420" s="160"/>
      <c r="S420" s="342"/>
      <c r="T420" s="160"/>
      <c r="U420" s="160"/>
      <c r="V420" s="160"/>
    </row>
    <row r="421" spans="1:22" s="155" customFormat="1" ht="15" customHeight="1">
      <c r="A421" s="121" t="str">
        <f t="shared" si="77"/>
        <v>71080101000000</v>
      </c>
      <c r="B421" s="123" t="s">
        <v>439</v>
      </c>
      <c r="C421" s="116" t="s">
        <v>185</v>
      </c>
      <c r="D421" s="117" t="s">
        <v>106</v>
      </c>
      <c r="E421" s="118" t="s">
        <v>106</v>
      </c>
      <c r="F421" s="119" t="s">
        <v>441</v>
      </c>
      <c r="G421" s="128" t="s">
        <v>440</v>
      </c>
      <c r="H421" s="24"/>
      <c r="I421" s="24"/>
      <c r="J421" s="25"/>
      <c r="K421" s="25"/>
      <c r="L421" s="29" t="s">
        <v>108</v>
      </c>
      <c r="M421" s="30"/>
      <c r="N421" s="189"/>
      <c r="O421" s="189"/>
      <c r="P421" s="189"/>
      <c r="Q421" s="160"/>
      <c r="R421" s="160"/>
      <c r="S421" s="342"/>
      <c r="T421" s="160"/>
      <c r="U421" s="160"/>
      <c r="V421" s="160"/>
    </row>
    <row r="422" spans="1:22" ht="45" customHeight="1">
      <c r="A422" s="121" t="str">
        <f>CONCATENATE(B422,C422,D422,E422,F422,G422)</f>
        <v>71080201000001</v>
      </c>
      <c r="B422" s="123" t="s">
        <v>439</v>
      </c>
      <c r="C422" s="116" t="s">
        <v>185</v>
      </c>
      <c r="D422" s="117" t="s">
        <v>140</v>
      </c>
      <c r="E422" s="118" t="s">
        <v>106</v>
      </c>
      <c r="F422" s="119" t="s">
        <v>441</v>
      </c>
      <c r="G422" s="128" t="s">
        <v>96</v>
      </c>
      <c r="H422" s="44"/>
      <c r="I422" s="45"/>
      <c r="J422" s="46"/>
      <c r="K422" s="46"/>
      <c r="L422" s="26" t="s">
        <v>872</v>
      </c>
      <c r="M422" s="27"/>
      <c r="N422" s="196">
        <f>O422+P422</f>
        <v>0</v>
      </c>
      <c r="O422" s="196">
        <f>SUM(O423:O423)</f>
        <v>0</v>
      </c>
      <c r="P422" s="196">
        <f>SUM(P423:P423)</f>
        <v>0</v>
      </c>
      <c r="Q422" s="160"/>
      <c r="R422" s="160"/>
      <c r="S422" s="342"/>
      <c r="T422" s="160"/>
      <c r="U422" s="160"/>
      <c r="V422" s="160"/>
    </row>
    <row r="423" spans="1:22" s="114" customFormat="1" ht="21.75" customHeight="1">
      <c r="A423" s="121" t="str">
        <f>CONCATENATE(B423,C423,D423,E423,F423,G423)</f>
        <v>71080201010000</v>
      </c>
      <c r="B423" s="123" t="s">
        <v>439</v>
      </c>
      <c r="C423" s="116" t="s">
        <v>185</v>
      </c>
      <c r="D423" s="117" t="s">
        <v>140</v>
      </c>
      <c r="E423" s="118" t="s">
        <v>106</v>
      </c>
      <c r="F423" s="119" t="s">
        <v>106</v>
      </c>
      <c r="G423" s="128" t="s">
        <v>440</v>
      </c>
      <c r="H423" s="24"/>
      <c r="I423" s="17"/>
      <c r="J423" s="18"/>
      <c r="K423" s="18"/>
      <c r="L423" s="29" t="s">
        <v>134</v>
      </c>
      <c r="M423" s="30">
        <v>4861</v>
      </c>
      <c r="N423" s="182">
        <f>O423+P423</f>
        <v>0</v>
      </c>
      <c r="O423" s="303"/>
      <c r="P423" s="303"/>
      <c r="Q423" s="160"/>
      <c r="R423" s="160"/>
      <c r="S423" s="342"/>
      <c r="T423" s="160"/>
      <c r="U423" s="160"/>
      <c r="V423" s="160"/>
    </row>
    <row r="424" spans="1:22">
      <c r="A424" s="121" t="str">
        <f t="shared" si="60"/>
        <v>71080000000001</v>
      </c>
      <c r="B424" s="123" t="s">
        <v>439</v>
      </c>
      <c r="C424" s="116" t="s">
        <v>185</v>
      </c>
      <c r="D424" s="117" t="s">
        <v>441</v>
      </c>
      <c r="E424" s="118" t="s">
        <v>441</v>
      </c>
      <c r="F424" s="119" t="s">
        <v>441</v>
      </c>
      <c r="G424" s="128" t="s">
        <v>96</v>
      </c>
      <c r="H424" s="164">
        <v>2640</v>
      </c>
      <c r="I424" s="165" t="s">
        <v>157</v>
      </c>
      <c r="J424" s="166">
        <v>4</v>
      </c>
      <c r="K424" s="166">
        <v>0</v>
      </c>
      <c r="L424" s="167" t="s">
        <v>258</v>
      </c>
      <c r="M424" s="175"/>
      <c r="N424" s="187">
        <f>+N426</f>
        <v>0</v>
      </c>
      <c r="O424" s="187">
        <f>+O426</f>
        <v>0</v>
      </c>
      <c r="P424" s="187">
        <f>+P426</f>
        <v>0</v>
      </c>
      <c r="Q424" s="160"/>
      <c r="R424" s="160"/>
      <c r="S424" s="342"/>
      <c r="T424" s="160"/>
      <c r="U424" s="160"/>
      <c r="V424" s="160"/>
    </row>
    <row r="425" spans="1:22" s="169" customFormat="1">
      <c r="A425" s="121" t="str">
        <f t="shared" ref="A425:A475" si="78">CONCATENATE(B425,C425,D425,E425,F425,G425)</f>
        <v>71080100000000</v>
      </c>
      <c r="B425" s="123" t="s">
        <v>439</v>
      </c>
      <c r="C425" s="116" t="s">
        <v>185</v>
      </c>
      <c r="D425" s="117" t="s">
        <v>106</v>
      </c>
      <c r="E425" s="118" t="s">
        <v>441</v>
      </c>
      <c r="F425" s="119" t="s">
        <v>441</v>
      </c>
      <c r="G425" s="128" t="s">
        <v>440</v>
      </c>
      <c r="H425" s="24"/>
      <c r="I425" s="17"/>
      <c r="J425" s="18"/>
      <c r="K425" s="18"/>
      <c r="L425" s="29" t="s">
        <v>110</v>
      </c>
      <c r="M425" s="30"/>
      <c r="N425" s="189"/>
      <c r="O425" s="189"/>
      <c r="P425" s="189"/>
      <c r="Q425" s="160"/>
      <c r="R425" s="160"/>
      <c r="S425" s="342"/>
      <c r="T425" s="160"/>
      <c r="U425" s="160"/>
      <c r="V425" s="160"/>
    </row>
    <row r="426" spans="1:22">
      <c r="A426" s="121" t="str">
        <f t="shared" si="78"/>
        <v>71080100000001</v>
      </c>
      <c r="B426" s="123" t="s">
        <v>439</v>
      </c>
      <c r="C426" s="116" t="s">
        <v>185</v>
      </c>
      <c r="D426" s="117" t="s">
        <v>106</v>
      </c>
      <c r="E426" s="118" t="s">
        <v>441</v>
      </c>
      <c r="F426" s="119" t="s">
        <v>441</v>
      </c>
      <c r="G426" s="128" t="s">
        <v>96</v>
      </c>
      <c r="H426" s="150">
        <v>2641</v>
      </c>
      <c r="I426" s="151" t="s">
        <v>157</v>
      </c>
      <c r="J426" s="152">
        <v>4</v>
      </c>
      <c r="K426" s="152">
        <v>1</v>
      </c>
      <c r="L426" s="153" t="s">
        <v>259</v>
      </c>
      <c r="M426" s="154"/>
      <c r="N426" s="191">
        <f>+N430+N433+N437+N439+N428</f>
        <v>0</v>
      </c>
      <c r="O426" s="191">
        <f t="shared" ref="O426:P426" si="79">+O430+O433+O437+O439+O428</f>
        <v>0</v>
      </c>
      <c r="P426" s="191">
        <f t="shared" si="79"/>
        <v>0</v>
      </c>
      <c r="Q426" s="160"/>
      <c r="R426" s="160"/>
      <c r="S426" s="342"/>
      <c r="T426" s="160"/>
      <c r="U426" s="160"/>
      <c r="V426" s="160"/>
    </row>
    <row r="427" spans="1:22" s="155" customFormat="1" ht="15" customHeight="1">
      <c r="A427" s="121" t="str">
        <f t="shared" si="78"/>
        <v>71080101000000</v>
      </c>
      <c r="B427" s="123" t="s">
        <v>439</v>
      </c>
      <c r="C427" s="116" t="s">
        <v>185</v>
      </c>
      <c r="D427" s="117" t="s">
        <v>106</v>
      </c>
      <c r="E427" s="118" t="s">
        <v>106</v>
      </c>
      <c r="F427" s="119" t="s">
        <v>441</v>
      </c>
      <c r="G427" s="128" t="s">
        <v>440</v>
      </c>
      <c r="H427" s="24"/>
      <c r="I427" s="24"/>
      <c r="J427" s="25"/>
      <c r="K427" s="25"/>
      <c r="L427" s="29" t="s">
        <v>108</v>
      </c>
      <c r="M427" s="30"/>
      <c r="N427" s="189"/>
      <c r="O427" s="189"/>
      <c r="P427" s="189"/>
      <c r="Q427" s="160"/>
      <c r="R427" s="160"/>
      <c r="S427" s="342"/>
      <c r="T427" s="160"/>
      <c r="U427" s="160"/>
      <c r="V427" s="160"/>
    </row>
    <row r="428" spans="1:22" ht="19.5" customHeight="1">
      <c r="A428" s="121" t="str">
        <f>CONCATENATE(B428,C428,D428,E428,F428,G428)</f>
        <v>71080201000001</v>
      </c>
      <c r="B428" s="123" t="s">
        <v>439</v>
      </c>
      <c r="C428" s="116" t="s">
        <v>185</v>
      </c>
      <c r="D428" s="117" t="s">
        <v>140</v>
      </c>
      <c r="E428" s="118" t="s">
        <v>106</v>
      </c>
      <c r="F428" s="119" t="s">
        <v>441</v>
      </c>
      <c r="G428" s="128" t="s">
        <v>96</v>
      </c>
      <c r="H428" s="44"/>
      <c r="I428" s="45"/>
      <c r="J428" s="46"/>
      <c r="K428" s="46"/>
      <c r="L428" s="26" t="s">
        <v>831</v>
      </c>
      <c r="M428" s="27"/>
      <c r="N428" s="196">
        <f>O428+P428</f>
        <v>0</v>
      </c>
      <c r="O428" s="196">
        <f>SUM(O429)</f>
        <v>0</v>
      </c>
      <c r="P428" s="196">
        <f>SUM(P429)</f>
        <v>0</v>
      </c>
      <c r="Q428" s="160"/>
      <c r="R428" s="160"/>
      <c r="S428" s="342"/>
      <c r="T428" s="160"/>
      <c r="U428" s="160"/>
      <c r="V428" s="160"/>
    </row>
    <row r="429" spans="1:22" s="114" customFormat="1" ht="21.75" customHeight="1">
      <c r="A429" s="121" t="str">
        <f>CONCATENATE(B429,C429,D429,E429,F429,G429)</f>
        <v>71080201010000</v>
      </c>
      <c r="B429" s="123" t="s">
        <v>439</v>
      </c>
      <c r="C429" s="116" t="s">
        <v>185</v>
      </c>
      <c r="D429" s="117" t="s">
        <v>140</v>
      </c>
      <c r="E429" s="118" t="s">
        <v>106</v>
      </c>
      <c r="F429" s="119" t="s">
        <v>106</v>
      </c>
      <c r="G429" s="128" t="s">
        <v>440</v>
      </c>
      <c r="H429" s="24"/>
      <c r="I429" s="17"/>
      <c r="J429" s="18"/>
      <c r="K429" s="18"/>
      <c r="L429" s="29" t="s">
        <v>174</v>
      </c>
      <c r="M429" s="30">
        <v>5113</v>
      </c>
      <c r="N429" s="182">
        <f>O429+P429</f>
        <v>0</v>
      </c>
      <c r="O429" s="303"/>
      <c r="P429" s="303"/>
      <c r="Q429" s="160"/>
      <c r="R429" s="160"/>
      <c r="S429" s="342"/>
      <c r="T429" s="160"/>
      <c r="U429" s="160"/>
      <c r="V429" s="160"/>
    </row>
    <row r="430" spans="1:22" ht="27">
      <c r="A430" s="121" t="str">
        <f t="shared" si="78"/>
        <v>71080101024251</v>
      </c>
      <c r="B430" s="123" t="s">
        <v>439</v>
      </c>
      <c r="C430" s="116" t="s">
        <v>185</v>
      </c>
      <c r="D430" s="117" t="s">
        <v>106</v>
      </c>
      <c r="E430" s="118" t="s">
        <v>106</v>
      </c>
      <c r="F430" s="119" t="s">
        <v>140</v>
      </c>
      <c r="G430" s="120">
        <v>4251</v>
      </c>
      <c r="H430" s="44"/>
      <c r="I430" s="45"/>
      <c r="J430" s="46"/>
      <c r="K430" s="46"/>
      <c r="L430" s="26" t="s">
        <v>260</v>
      </c>
      <c r="M430" s="27"/>
      <c r="N430" s="196">
        <f>O430+P430</f>
        <v>0</v>
      </c>
      <c r="O430" s="196">
        <f>SUM(O431:O432)</f>
        <v>0</v>
      </c>
      <c r="P430" s="196">
        <f>SUM(P431:P432)</f>
        <v>0</v>
      </c>
      <c r="Q430" s="160"/>
      <c r="R430" s="160"/>
      <c r="S430" s="342"/>
      <c r="T430" s="160"/>
      <c r="U430" s="160"/>
      <c r="V430" s="160"/>
    </row>
    <row r="431" spans="1:22" ht="25.5">
      <c r="A431" s="121" t="str">
        <f t="shared" si="78"/>
        <v>71080101024639</v>
      </c>
      <c r="B431" s="123" t="s">
        <v>439</v>
      </c>
      <c r="C431" s="116" t="s">
        <v>185</v>
      </c>
      <c r="D431" s="117" t="s">
        <v>106</v>
      </c>
      <c r="E431" s="118" t="s">
        <v>106</v>
      </c>
      <c r="F431" s="119" t="s">
        <v>140</v>
      </c>
      <c r="G431" s="120">
        <v>4639</v>
      </c>
      <c r="H431" s="24"/>
      <c r="I431" s="17"/>
      <c r="J431" s="18"/>
      <c r="K431" s="18"/>
      <c r="L431" s="28" t="s">
        <v>217</v>
      </c>
      <c r="M431" s="11">
        <v>4511</v>
      </c>
      <c r="N431" s="182">
        <f t="shared" ref="N431:N440" si="80">O431+P431</f>
        <v>0</v>
      </c>
      <c r="O431" s="303"/>
      <c r="P431" s="303"/>
      <c r="Q431" s="160"/>
      <c r="R431" s="160"/>
      <c r="S431" s="342"/>
      <c r="T431" s="160"/>
      <c r="U431" s="160"/>
      <c r="V431" s="160"/>
    </row>
    <row r="432" spans="1:22">
      <c r="A432" s="121" t="str">
        <f t="shared" si="78"/>
        <v>71080101024819</v>
      </c>
      <c r="B432" s="123" t="s">
        <v>439</v>
      </c>
      <c r="C432" s="116" t="s">
        <v>185</v>
      </c>
      <c r="D432" s="117" t="s">
        <v>106</v>
      </c>
      <c r="E432" s="118" t="s">
        <v>106</v>
      </c>
      <c r="F432" s="119" t="s">
        <v>140</v>
      </c>
      <c r="G432" s="120">
        <v>4819</v>
      </c>
      <c r="H432" s="24"/>
      <c r="I432" s="17"/>
      <c r="J432" s="18"/>
      <c r="K432" s="18"/>
      <c r="L432" s="29" t="s">
        <v>134</v>
      </c>
      <c r="M432" s="30">
        <v>4861</v>
      </c>
      <c r="N432" s="182">
        <f t="shared" si="80"/>
        <v>0</v>
      </c>
      <c r="O432" s="182">
        <v>0</v>
      </c>
      <c r="P432" s="182"/>
      <c r="Q432" s="160"/>
      <c r="R432" s="160"/>
      <c r="S432" s="342"/>
      <c r="T432" s="160"/>
      <c r="U432" s="160"/>
      <c r="V432" s="160"/>
    </row>
    <row r="433" spans="1:22" ht="54">
      <c r="A433" s="121" t="str">
        <f t="shared" si="78"/>
        <v>71080101025112</v>
      </c>
      <c r="B433" s="123" t="s">
        <v>439</v>
      </c>
      <c r="C433" s="116" t="s">
        <v>185</v>
      </c>
      <c r="D433" s="117" t="s">
        <v>106</v>
      </c>
      <c r="E433" s="118" t="s">
        <v>106</v>
      </c>
      <c r="F433" s="119" t="s">
        <v>140</v>
      </c>
      <c r="G433" s="120">
        <v>5112</v>
      </c>
      <c r="H433" s="44"/>
      <c r="I433" s="45"/>
      <c r="J433" s="46"/>
      <c r="K433" s="46"/>
      <c r="L433" s="346" t="s">
        <v>832</v>
      </c>
      <c r="M433" s="27"/>
      <c r="N433" s="196">
        <f>O433+P433</f>
        <v>0</v>
      </c>
      <c r="O433" s="196">
        <f>SUM(O434:O436)</f>
        <v>0</v>
      </c>
      <c r="P433" s="196">
        <f>SUM(P434:P436)</f>
        <v>0</v>
      </c>
      <c r="Q433" s="160"/>
      <c r="R433" s="160"/>
      <c r="S433" s="342"/>
      <c r="T433" s="160"/>
      <c r="U433" s="160"/>
      <c r="V433" s="160"/>
    </row>
    <row r="434" spans="1:22" ht="25.5">
      <c r="A434" s="121" t="str">
        <f t="shared" si="78"/>
        <v>71080101025113</v>
      </c>
      <c r="B434" s="123" t="s">
        <v>439</v>
      </c>
      <c r="C434" s="116" t="s">
        <v>185</v>
      </c>
      <c r="D434" s="117" t="s">
        <v>106</v>
      </c>
      <c r="E434" s="118" t="s">
        <v>106</v>
      </c>
      <c r="F434" s="119" t="s">
        <v>140</v>
      </c>
      <c r="G434" s="120">
        <v>5113</v>
      </c>
      <c r="H434" s="16"/>
      <c r="I434" s="24"/>
      <c r="J434" s="25"/>
      <c r="K434" s="25"/>
      <c r="L434" s="28" t="s">
        <v>142</v>
      </c>
      <c r="M434" s="43">
        <v>4251</v>
      </c>
      <c r="N434" s="182">
        <f t="shared" si="80"/>
        <v>0</v>
      </c>
      <c r="O434" s="182"/>
      <c r="P434" s="182">
        <v>0</v>
      </c>
      <c r="Q434" s="160"/>
      <c r="R434" s="160"/>
      <c r="S434" s="342"/>
      <c r="T434" s="160"/>
      <c r="U434" s="160"/>
      <c r="V434" s="160"/>
    </row>
    <row r="435" spans="1:22" s="114" customFormat="1">
      <c r="A435" s="121" t="str">
        <f t="shared" si="78"/>
        <v>71080101030000</v>
      </c>
      <c r="B435" s="123" t="s">
        <v>439</v>
      </c>
      <c r="C435" s="116" t="s">
        <v>185</v>
      </c>
      <c r="D435" s="117" t="s">
        <v>106</v>
      </c>
      <c r="E435" s="118" t="s">
        <v>106</v>
      </c>
      <c r="F435" s="119" t="s">
        <v>442</v>
      </c>
      <c r="G435" s="128" t="s">
        <v>440</v>
      </c>
      <c r="H435" s="36"/>
      <c r="I435" s="193"/>
      <c r="J435" s="194"/>
      <c r="K435" s="195"/>
      <c r="L435" s="35" t="s">
        <v>134</v>
      </c>
      <c r="M435" s="12">
        <v>4861</v>
      </c>
      <c r="N435" s="182">
        <f t="shared" si="80"/>
        <v>0</v>
      </c>
      <c r="O435" s="306"/>
      <c r="P435" s="306">
        <v>0</v>
      </c>
      <c r="Q435" s="160"/>
      <c r="R435" s="160"/>
      <c r="S435" s="342"/>
      <c r="T435" s="160"/>
      <c r="U435" s="160"/>
      <c r="V435" s="160"/>
    </row>
    <row r="436" spans="1:22">
      <c r="A436" s="121" t="str">
        <f t="shared" si="78"/>
        <v>71080101034239</v>
      </c>
      <c r="B436" s="123" t="s">
        <v>439</v>
      </c>
      <c r="C436" s="116" t="s">
        <v>185</v>
      </c>
      <c r="D436" s="117" t="s">
        <v>106</v>
      </c>
      <c r="E436" s="118" t="s">
        <v>106</v>
      </c>
      <c r="F436" s="119" t="s">
        <v>442</v>
      </c>
      <c r="G436" s="120">
        <v>4239</v>
      </c>
      <c r="H436" s="24"/>
      <c r="I436" s="17"/>
      <c r="J436" s="18"/>
      <c r="K436" s="18"/>
      <c r="L436" s="29" t="s">
        <v>174</v>
      </c>
      <c r="M436" s="30">
        <v>5113</v>
      </c>
      <c r="N436" s="182">
        <f t="shared" si="80"/>
        <v>0</v>
      </c>
      <c r="O436" s="182">
        <v>0</v>
      </c>
      <c r="P436" s="182">
        <v>0</v>
      </c>
      <c r="Q436" s="160"/>
      <c r="R436" s="160"/>
      <c r="S436" s="342"/>
      <c r="T436" s="160"/>
      <c r="U436" s="160"/>
      <c r="V436" s="160"/>
    </row>
    <row r="437" spans="1:22" ht="54">
      <c r="A437" s="121" t="str">
        <f>CONCATENATE(B437,C437,D437,E437,F437,G437)</f>
        <v>71080101035121</v>
      </c>
      <c r="B437" s="123" t="s">
        <v>439</v>
      </c>
      <c r="C437" s="116" t="s">
        <v>185</v>
      </c>
      <c r="D437" s="117" t="s">
        <v>106</v>
      </c>
      <c r="E437" s="118" t="s">
        <v>106</v>
      </c>
      <c r="F437" s="119" t="s">
        <v>442</v>
      </c>
      <c r="G437" s="120" t="s">
        <v>580</v>
      </c>
      <c r="H437" s="44"/>
      <c r="I437" s="45"/>
      <c r="J437" s="46"/>
      <c r="K437" s="46"/>
      <c r="L437" s="26" t="s">
        <v>584</v>
      </c>
      <c r="M437" s="27"/>
      <c r="N437" s="196">
        <f>O437+P437</f>
        <v>0</v>
      </c>
      <c r="O437" s="196">
        <f>SUM(O438)</f>
        <v>0</v>
      </c>
      <c r="P437" s="196">
        <f>SUM(P438)</f>
        <v>0</v>
      </c>
      <c r="Q437" s="160"/>
      <c r="R437" s="160"/>
      <c r="S437" s="342"/>
      <c r="T437" s="160"/>
      <c r="U437" s="160"/>
      <c r="V437" s="160"/>
    </row>
    <row r="438" spans="1:22" s="169" customFormat="1">
      <c r="A438" s="121" t="str">
        <f t="shared" si="78"/>
        <v>71080200000000</v>
      </c>
      <c r="B438" s="123" t="s">
        <v>439</v>
      </c>
      <c r="C438" s="116" t="s">
        <v>185</v>
      </c>
      <c r="D438" s="117" t="s">
        <v>140</v>
      </c>
      <c r="E438" s="118" t="s">
        <v>441</v>
      </c>
      <c r="F438" s="119" t="s">
        <v>441</v>
      </c>
      <c r="G438" s="128" t="s">
        <v>440</v>
      </c>
      <c r="H438" s="24"/>
      <c r="I438" s="17"/>
      <c r="J438" s="18"/>
      <c r="K438" s="18"/>
      <c r="L438" s="35" t="s">
        <v>134</v>
      </c>
      <c r="M438" s="30">
        <v>4861</v>
      </c>
      <c r="N438" s="182">
        <f t="shared" si="80"/>
        <v>0</v>
      </c>
      <c r="O438" s="306"/>
      <c r="P438" s="306"/>
      <c r="Q438" s="160"/>
      <c r="R438" s="160"/>
      <c r="S438" s="342"/>
      <c r="T438" s="160"/>
      <c r="U438" s="160"/>
      <c r="V438" s="160"/>
    </row>
    <row r="439" spans="1:22" ht="67.5">
      <c r="A439" s="121" t="str">
        <f t="shared" si="78"/>
        <v>71080200000001</v>
      </c>
      <c r="B439" s="123" t="s">
        <v>439</v>
      </c>
      <c r="C439" s="116" t="s">
        <v>185</v>
      </c>
      <c r="D439" s="117" t="s">
        <v>140</v>
      </c>
      <c r="E439" s="118" t="s">
        <v>441</v>
      </c>
      <c r="F439" s="119" t="s">
        <v>441</v>
      </c>
      <c r="G439" s="128" t="s">
        <v>96</v>
      </c>
      <c r="H439" s="44"/>
      <c r="I439" s="45"/>
      <c r="J439" s="46"/>
      <c r="K439" s="46"/>
      <c r="L439" s="26" t="s">
        <v>739</v>
      </c>
      <c r="M439" s="27"/>
      <c r="N439" s="196">
        <f>O439+P439</f>
        <v>0</v>
      </c>
      <c r="O439" s="196">
        <f>SUM(O440)</f>
        <v>0</v>
      </c>
      <c r="P439" s="196">
        <f>SUM(P440)</f>
        <v>0</v>
      </c>
      <c r="Q439" s="160"/>
      <c r="R439" s="160"/>
      <c r="S439" s="342"/>
      <c r="T439" s="160"/>
      <c r="U439" s="160"/>
      <c r="V439" s="160"/>
    </row>
    <row r="440" spans="1:22" s="155" customFormat="1">
      <c r="A440" s="121" t="str">
        <f t="shared" si="78"/>
        <v>71080201000000</v>
      </c>
      <c r="B440" s="123" t="s">
        <v>439</v>
      </c>
      <c r="C440" s="116" t="s">
        <v>185</v>
      </c>
      <c r="D440" s="117" t="s">
        <v>140</v>
      </c>
      <c r="E440" s="118" t="s">
        <v>106</v>
      </c>
      <c r="F440" s="119" t="s">
        <v>441</v>
      </c>
      <c r="G440" s="128" t="s">
        <v>440</v>
      </c>
      <c r="H440" s="24"/>
      <c r="I440" s="17"/>
      <c r="J440" s="18"/>
      <c r="K440" s="18"/>
      <c r="L440" s="35" t="s">
        <v>134</v>
      </c>
      <c r="M440" s="30">
        <v>4861</v>
      </c>
      <c r="N440" s="182">
        <f t="shared" si="80"/>
        <v>0</v>
      </c>
      <c r="O440" s="306"/>
      <c r="P440" s="306"/>
      <c r="Q440" s="160"/>
      <c r="R440" s="160"/>
      <c r="S440" s="342"/>
      <c r="T440" s="160"/>
      <c r="U440" s="160"/>
      <c r="V440" s="160"/>
    </row>
    <row r="441" spans="1:22" ht="27">
      <c r="A441" s="121" t="str">
        <f t="shared" si="78"/>
        <v>71080202014511</v>
      </c>
      <c r="B441" s="123" t="s">
        <v>439</v>
      </c>
      <c r="C441" s="116" t="s">
        <v>185</v>
      </c>
      <c r="D441" s="117" t="s">
        <v>140</v>
      </c>
      <c r="E441" s="118" t="s">
        <v>140</v>
      </c>
      <c r="F441" s="119" t="s">
        <v>106</v>
      </c>
      <c r="G441" s="120">
        <v>4511</v>
      </c>
      <c r="H441" s="164">
        <v>2660</v>
      </c>
      <c r="I441" s="165" t="s">
        <v>157</v>
      </c>
      <c r="J441" s="166">
        <v>6</v>
      </c>
      <c r="K441" s="166">
        <v>0</v>
      </c>
      <c r="L441" s="167" t="s">
        <v>263</v>
      </c>
      <c r="M441" s="175"/>
      <c r="N441" s="187">
        <f>+N443</f>
        <v>0</v>
      </c>
      <c r="O441" s="187">
        <f>+O443</f>
        <v>0</v>
      </c>
      <c r="P441" s="187">
        <f>+P443</f>
        <v>0</v>
      </c>
      <c r="Q441" s="160"/>
      <c r="R441" s="160"/>
      <c r="S441" s="342"/>
      <c r="T441" s="160"/>
      <c r="U441" s="160"/>
      <c r="V441" s="160"/>
    </row>
    <row r="442" spans="1:22" s="114" customFormat="1">
      <c r="A442" s="121" t="str">
        <f t="shared" si="78"/>
        <v>71080202020000</v>
      </c>
      <c r="B442" s="123" t="s">
        <v>439</v>
      </c>
      <c r="C442" s="116" t="s">
        <v>185</v>
      </c>
      <c r="D442" s="117" t="s">
        <v>140</v>
      </c>
      <c r="E442" s="118" t="s">
        <v>140</v>
      </c>
      <c r="F442" s="119" t="s">
        <v>140</v>
      </c>
      <c r="G442" s="128" t="s">
        <v>440</v>
      </c>
      <c r="H442" s="24"/>
      <c r="I442" s="17"/>
      <c r="J442" s="18"/>
      <c r="K442" s="18"/>
      <c r="L442" s="29" t="s">
        <v>110</v>
      </c>
      <c r="M442" s="30"/>
      <c r="N442" s="189"/>
      <c r="O442" s="189"/>
      <c r="P442" s="189"/>
      <c r="Q442" s="160"/>
      <c r="R442" s="160"/>
      <c r="S442" s="342"/>
      <c r="T442" s="160"/>
      <c r="U442" s="160"/>
      <c r="V442" s="160"/>
    </row>
    <row r="443" spans="1:22" ht="25.5">
      <c r="A443" s="121" t="str">
        <f t="shared" si="78"/>
        <v>71080202024639</v>
      </c>
      <c r="B443" s="123" t="s">
        <v>439</v>
      </c>
      <c r="C443" s="116" t="s">
        <v>185</v>
      </c>
      <c r="D443" s="117" t="s">
        <v>140</v>
      </c>
      <c r="E443" s="118" t="s">
        <v>140</v>
      </c>
      <c r="F443" s="119" t="s">
        <v>140</v>
      </c>
      <c r="G443" s="128" t="s">
        <v>86</v>
      </c>
      <c r="H443" s="150">
        <v>2661</v>
      </c>
      <c r="I443" s="151" t="s">
        <v>157</v>
      </c>
      <c r="J443" s="152">
        <v>6</v>
      </c>
      <c r="K443" s="152">
        <v>1</v>
      </c>
      <c r="L443" s="153" t="s">
        <v>263</v>
      </c>
      <c r="M443" s="154"/>
      <c r="N443" s="191">
        <f>+N445+N449+N455+N464+N473</f>
        <v>0</v>
      </c>
      <c r="O443" s="191">
        <f t="shared" ref="O443:P443" si="81">+O445+O449+O455+O464+O473</f>
        <v>0</v>
      </c>
      <c r="P443" s="191">
        <f t="shared" si="81"/>
        <v>0</v>
      </c>
      <c r="Q443" s="160"/>
      <c r="R443" s="160"/>
      <c r="S443" s="342"/>
      <c r="T443" s="160"/>
      <c r="U443" s="160"/>
      <c r="V443" s="160"/>
    </row>
    <row r="444" spans="1:22">
      <c r="A444" s="121" t="str">
        <f t="shared" si="78"/>
        <v>71080202025113</v>
      </c>
      <c r="B444" s="123" t="s">
        <v>439</v>
      </c>
      <c r="C444" s="116" t="s">
        <v>185</v>
      </c>
      <c r="D444" s="117" t="s">
        <v>140</v>
      </c>
      <c r="E444" s="118" t="s">
        <v>140</v>
      </c>
      <c r="F444" s="119" t="s">
        <v>140</v>
      </c>
      <c r="G444" s="120">
        <v>5113</v>
      </c>
      <c r="H444" s="24"/>
      <c r="I444" s="24"/>
      <c r="J444" s="25"/>
      <c r="K444" s="25"/>
      <c r="L444" s="29" t="s">
        <v>108</v>
      </c>
      <c r="M444" s="30"/>
      <c r="N444" s="189"/>
      <c r="O444" s="189"/>
      <c r="P444" s="189"/>
      <c r="Q444" s="160"/>
      <c r="R444" s="160"/>
      <c r="S444" s="342"/>
      <c r="T444" s="160"/>
      <c r="U444" s="160"/>
      <c r="V444" s="160"/>
    </row>
    <row r="445" spans="1:22" s="155" customFormat="1" ht="27">
      <c r="A445" s="121" t="str">
        <f t="shared" si="78"/>
        <v>71080203000000</v>
      </c>
      <c r="B445" s="123" t="s">
        <v>439</v>
      </c>
      <c r="C445" s="116" t="s">
        <v>185</v>
      </c>
      <c r="D445" s="117" t="s">
        <v>140</v>
      </c>
      <c r="E445" s="118" t="s">
        <v>442</v>
      </c>
      <c r="F445" s="119" t="s">
        <v>441</v>
      </c>
      <c r="G445" s="128" t="s">
        <v>440</v>
      </c>
      <c r="H445" s="44"/>
      <c r="I445" s="146"/>
      <c r="J445" s="147"/>
      <c r="K445" s="147"/>
      <c r="L445" s="26" t="s">
        <v>264</v>
      </c>
      <c r="M445" s="27"/>
      <c r="N445" s="196">
        <f>O445+P445</f>
        <v>0</v>
      </c>
      <c r="O445" s="196">
        <f>SUM(O446:O448)</f>
        <v>0</v>
      </c>
      <c r="P445" s="196">
        <f>SUM(P446:P448)</f>
        <v>0</v>
      </c>
      <c r="Q445" s="160"/>
      <c r="R445" s="160"/>
      <c r="S445" s="342"/>
      <c r="T445" s="160"/>
      <c r="U445" s="160"/>
      <c r="V445" s="160"/>
    </row>
    <row r="446" spans="1:22" ht="25.5">
      <c r="A446" s="121" t="str">
        <f t="shared" si="78"/>
        <v>71080203000001</v>
      </c>
      <c r="B446" s="123" t="s">
        <v>439</v>
      </c>
      <c r="C446" s="116" t="s">
        <v>185</v>
      </c>
      <c r="D446" s="117" t="s">
        <v>140</v>
      </c>
      <c r="E446" s="118" t="s">
        <v>442</v>
      </c>
      <c r="F446" s="119" t="s">
        <v>441</v>
      </c>
      <c r="G446" s="128" t="s">
        <v>96</v>
      </c>
      <c r="H446" s="16"/>
      <c r="I446" s="24"/>
      <c r="J446" s="25"/>
      <c r="K446" s="25"/>
      <c r="L446" s="29" t="s">
        <v>142</v>
      </c>
      <c r="M446" s="43">
        <v>4251</v>
      </c>
      <c r="N446" s="182">
        <f t="shared" ref="N446:N462" si="82">O446+P446</f>
        <v>0</v>
      </c>
      <c r="O446" s="182"/>
      <c r="P446" s="182"/>
      <c r="Q446" s="160"/>
      <c r="R446" s="160"/>
      <c r="S446" s="342"/>
      <c r="T446" s="160"/>
      <c r="U446" s="160"/>
      <c r="V446" s="160"/>
    </row>
    <row r="447" spans="1:22" s="114" customFormat="1">
      <c r="A447" s="121" t="str">
        <f t="shared" si="78"/>
        <v>71080203010000</v>
      </c>
      <c r="B447" s="123" t="s">
        <v>439</v>
      </c>
      <c r="C447" s="116" t="s">
        <v>185</v>
      </c>
      <c r="D447" s="117" t="s">
        <v>140</v>
      </c>
      <c r="E447" s="118" t="s">
        <v>442</v>
      </c>
      <c r="F447" s="119" t="s">
        <v>106</v>
      </c>
      <c r="G447" s="128" t="s">
        <v>440</v>
      </c>
      <c r="H447" s="176"/>
      <c r="I447" s="193"/>
      <c r="J447" s="200"/>
      <c r="K447" s="201"/>
      <c r="L447" s="202" t="s">
        <v>240</v>
      </c>
      <c r="M447" s="12">
        <v>4269</v>
      </c>
      <c r="N447" s="182">
        <f t="shared" si="82"/>
        <v>0</v>
      </c>
      <c r="O447" s="182"/>
      <c r="P447" s="182"/>
      <c r="Q447" s="160"/>
      <c r="R447" s="160"/>
      <c r="S447" s="342"/>
      <c r="T447" s="160"/>
      <c r="U447" s="160"/>
      <c r="V447" s="160"/>
    </row>
    <row r="448" spans="1:22" ht="25.5">
      <c r="A448" s="121" t="str">
        <f t="shared" si="78"/>
        <v>71080203014511</v>
      </c>
      <c r="B448" s="123" t="s">
        <v>439</v>
      </c>
      <c r="C448" s="116" t="s">
        <v>185</v>
      </c>
      <c r="D448" s="117" t="s">
        <v>140</v>
      </c>
      <c r="E448" s="118" t="s">
        <v>442</v>
      </c>
      <c r="F448" s="119" t="s">
        <v>106</v>
      </c>
      <c r="G448" s="120">
        <v>4511</v>
      </c>
      <c r="H448" s="176"/>
      <c r="I448" s="193"/>
      <c r="J448" s="200"/>
      <c r="K448" s="201"/>
      <c r="L448" s="202" t="s">
        <v>267</v>
      </c>
      <c r="M448" s="12">
        <v>4521</v>
      </c>
      <c r="N448" s="182">
        <f t="shared" si="82"/>
        <v>0</v>
      </c>
      <c r="O448" s="182"/>
      <c r="P448" s="182"/>
      <c r="Q448" s="160"/>
      <c r="R448" s="160"/>
      <c r="S448" s="342"/>
      <c r="T448" s="160"/>
      <c r="U448" s="160"/>
      <c r="V448" s="160"/>
    </row>
    <row r="449" spans="1:22" s="114" customFormat="1" ht="27">
      <c r="A449" s="121" t="str">
        <f t="shared" si="78"/>
        <v>71080203020000</v>
      </c>
      <c r="B449" s="123" t="s">
        <v>439</v>
      </c>
      <c r="C449" s="116" t="s">
        <v>185</v>
      </c>
      <c r="D449" s="117" t="s">
        <v>140</v>
      </c>
      <c r="E449" s="118" t="s">
        <v>442</v>
      </c>
      <c r="F449" s="119" t="s">
        <v>140</v>
      </c>
      <c r="G449" s="128" t="s">
        <v>440</v>
      </c>
      <c r="H449" s="44"/>
      <c r="I449" s="146"/>
      <c r="J449" s="147"/>
      <c r="K449" s="147"/>
      <c r="L449" s="26" t="s">
        <v>265</v>
      </c>
      <c r="M449" s="27"/>
      <c r="N449" s="196">
        <f>O449+P449</f>
        <v>0</v>
      </c>
      <c r="O449" s="196">
        <f>SUM(O450:O454)</f>
        <v>0</v>
      </c>
      <c r="P449" s="196">
        <f>SUM(P450:P454)</f>
        <v>0</v>
      </c>
      <c r="Q449" s="160"/>
      <c r="R449" s="160"/>
      <c r="S449" s="342"/>
      <c r="T449" s="160"/>
      <c r="U449" s="160"/>
      <c r="V449" s="160"/>
    </row>
    <row r="450" spans="1:22" ht="25.5">
      <c r="A450" s="121" t="str">
        <f t="shared" si="78"/>
        <v>71080203025113</v>
      </c>
      <c r="B450" s="123" t="s">
        <v>439</v>
      </c>
      <c r="C450" s="116" t="s">
        <v>185</v>
      </c>
      <c r="D450" s="117" t="s">
        <v>140</v>
      </c>
      <c r="E450" s="118" t="s">
        <v>442</v>
      </c>
      <c r="F450" s="119" t="s">
        <v>140</v>
      </c>
      <c r="G450" s="120">
        <v>5113</v>
      </c>
      <c r="H450" s="16"/>
      <c r="I450" s="24"/>
      <c r="J450" s="25"/>
      <c r="K450" s="25"/>
      <c r="L450" s="29" t="s">
        <v>142</v>
      </c>
      <c r="M450" s="43">
        <v>4251</v>
      </c>
      <c r="N450" s="182">
        <f t="shared" si="82"/>
        <v>0</v>
      </c>
      <c r="O450" s="182"/>
      <c r="P450" s="182"/>
      <c r="Q450" s="160"/>
      <c r="R450" s="160"/>
      <c r="S450" s="342"/>
      <c r="T450" s="160"/>
      <c r="U450" s="160"/>
      <c r="V450" s="160"/>
    </row>
    <row r="451" spans="1:22">
      <c r="A451" s="121" t="str">
        <f t="shared" si="78"/>
        <v>71080203025129</v>
      </c>
      <c r="B451" s="123" t="s">
        <v>439</v>
      </c>
      <c r="C451" s="116" t="s">
        <v>185</v>
      </c>
      <c r="D451" s="117" t="s">
        <v>140</v>
      </c>
      <c r="E451" s="118" t="s">
        <v>442</v>
      </c>
      <c r="F451" s="119" t="s">
        <v>140</v>
      </c>
      <c r="G451" s="120">
        <v>5129</v>
      </c>
      <c r="H451" s="16"/>
      <c r="I451" s="24"/>
      <c r="J451" s="25"/>
      <c r="K451" s="25"/>
      <c r="L451" s="29" t="s">
        <v>240</v>
      </c>
      <c r="M451" s="43">
        <v>4269</v>
      </c>
      <c r="N451" s="182">
        <f t="shared" si="82"/>
        <v>0</v>
      </c>
      <c r="O451" s="182"/>
      <c r="P451" s="182"/>
      <c r="Q451" s="160"/>
      <c r="R451" s="160"/>
      <c r="S451" s="342"/>
      <c r="T451" s="160"/>
      <c r="U451" s="160"/>
      <c r="V451" s="160"/>
    </row>
    <row r="452" spans="1:22" s="155" customFormat="1" ht="25.5">
      <c r="A452" s="121" t="str">
        <f t="shared" si="78"/>
        <v>71080204000000</v>
      </c>
      <c r="B452" s="123" t="s">
        <v>439</v>
      </c>
      <c r="C452" s="116" t="s">
        <v>185</v>
      </c>
      <c r="D452" s="117" t="s">
        <v>140</v>
      </c>
      <c r="E452" s="118" t="s">
        <v>155</v>
      </c>
      <c r="F452" s="119" t="s">
        <v>441</v>
      </c>
      <c r="G452" s="128" t="s">
        <v>440</v>
      </c>
      <c r="H452" s="16"/>
      <c r="I452" s="24"/>
      <c r="J452" s="25"/>
      <c r="K452" s="25"/>
      <c r="L452" s="202" t="s">
        <v>267</v>
      </c>
      <c r="M452" s="12">
        <v>4521</v>
      </c>
      <c r="N452" s="182">
        <f t="shared" si="82"/>
        <v>0</v>
      </c>
      <c r="O452" s="182"/>
      <c r="P452" s="182"/>
      <c r="Q452" s="160"/>
      <c r="R452" s="160"/>
      <c r="S452" s="342"/>
      <c r="T452" s="160"/>
      <c r="U452" s="160"/>
      <c r="V452" s="160"/>
    </row>
    <row r="453" spans="1:22">
      <c r="A453" s="121" t="str">
        <f t="shared" si="78"/>
        <v>71080204000001</v>
      </c>
      <c r="B453" s="123" t="s">
        <v>439</v>
      </c>
      <c r="C453" s="116" t="s">
        <v>185</v>
      </c>
      <c r="D453" s="117" t="s">
        <v>140</v>
      </c>
      <c r="E453" s="118" t="s">
        <v>155</v>
      </c>
      <c r="F453" s="119" t="s">
        <v>441</v>
      </c>
      <c r="G453" s="128" t="s">
        <v>96</v>
      </c>
      <c r="H453" s="16"/>
      <c r="I453" s="24"/>
      <c r="J453" s="25"/>
      <c r="K453" s="25"/>
      <c r="L453" s="29" t="s">
        <v>173</v>
      </c>
      <c r="M453" s="30">
        <v>5112</v>
      </c>
      <c r="N453" s="182">
        <f t="shared" si="82"/>
        <v>0</v>
      </c>
      <c r="O453" s="182">
        <v>0</v>
      </c>
      <c r="P453" s="182"/>
      <c r="Q453" s="160"/>
      <c r="R453" s="160"/>
      <c r="S453" s="342"/>
      <c r="T453" s="160"/>
      <c r="U453" s="160"/>
      <c r="V453" s="160"/>
    </row>
    <row r="454" spans="1:22" s="114" customFormat="1">
      <c r="A454" s="121" t="str">
        <f t="shared" si="78"/>
        <v>71080204010000</v>
      </c>
      <c r="B454" s="123" t="s">
        <v>439</v>
      </c>
      <c r="C454" s="116" t="s">
        <v>185</v>
      </c>
      <c r="D454" s="117" t="s">
        <v>140</v>
      </c>
      <c r="E454" s="118" t="s">
        <v>155</v>
      </c>
      <c r="F454" s="119" t="s">
        <v>106</v>
      </c>
      <c r="G454" s="128" t="s">
        <v>440</v>
      </c>
      <c r="H454" s="16"/>
      <c r="I454" s="24"/>
      <c r="J454" s="25"/>
      <c r="K454" s="25"/>
      <c r="L454" s="31" t="s">
        <v>174</v>
      </c>
      <c r="M454" s="32">
        <v>5113</v>
      </c>
      <c r="N454" s="182">
        <f t="shared" si="82"/>
        <v>0</v>
      </c>
      <c r="O454" s="182">
        <v>0</v>
      </c>
      <c r="P454" s="182"/>
      <c r="Q454" s="160"/>
      <c r="R454" s="160"/>
      <c r="S454" s="342"/>
      <c r="T454" s="160"/>
      <c r="U454" s="160"/>
      <c r="V454" s="160"/>
    </row>
    <row r="455" spans="1:22" ht="27">
      <c r="A455" s="121" t="str">
        <f t="shared" si="78"/>
        <v>71080204014216</v>
      </c>
      <c r="B455" s="123" t="s">
        <v>439</v>
      </c>
      <c r="C455" s="116" t="s">
        <v>185</v>
      </c>
      <c r="D455" s="117" t="s">
        <v>140</v>
      </c>
      <c r="E455" s="118" t="s">
        <v>155</v>
      </c>
      <c r="F455" s="119" t="s">
        <v>106</v>
      </c>
      <c r="G455" s="120">
        <v>4216</v>
      </c>
      <c r="H455" s="44"/>
      <c r="I455" s="146"/>
      <c r="J455" s="147"/>
      <c r="K455" s="147"/>
      <c r="L455" s="26" t="s">
        <v>266</v>
      </c>
      <c r="M455" s="27"/>
      <c r="N455" s="196">
        <f>O455+P455</f>
        <v>0</v>
      </c>
      <c r="O455" s="196">
        <f>SUM(O456:O463)</f>
        <v>0</v>
      </c>
      <c r="P455" s="196">
        <f>SUM(P456:P463)</f>
        <v>0</v>
      </c>
      <c r="Q455" s="160"/>
      <c r="R455" s="160"/>
      <c r="S455" s="342"/>
      <c r="T455" s="160"/>
      <c r="U455" s="160"/>
      <c r="V455" s="160"/>
    </row>
    <row r="456" spans="1:22">
      <c r="A456" s="121" t="str">
        <f t="shared" si="78"/>
        <v>71080204014239</v>
      </c>
      <c r="B456" s="123" t="s">
        <v>439</v>
      </c>
      <c r="C456" s="116" t="s">
        <v>185</v>
      </c>
      <c r="D456" s="117" t="s">
        <v>140</v>
      </c>
      <c r="E456" s="118" t="s">
        <v>155</v>
      </c>
      <c r="F456" s="119" t="s">
        <v>106</v>
      </c>
      <c r="G456" s="120">
        <v>4239</v>
      </c>
      <c r="H456" s="16"/>
      <c r="I456" s="24"/>
      <c r="J456" s="25"/>
      <c r="K456" s="25"/>
      <c r="L456" s="28" t="s">
        <v>125</v>
      </c>
      <c r="M456" s="30">
        <v>4239</v>
      </c>
      <c r="N456" s="182">
        <f t="shared" si="82"/>
        <v>0</v>
      </c>
      <c r="O456" s="182"/>
      <c r="P456" s="182"/>
      <c r="Q456" s="160"/>
      <c r="R456" s="160"/>
      <c r="S456" s="342"/>
      <c r="T456" s="160"/>
      <c r="U456" s="160"/>
      <c r="V456" s="160"/>
    </row>
    <row r="457" spans="1:22" ht="30" customHeight="1">
      <c r="A457" s="121" t="str">
        <f t="shared" si="78"/>
        <v>71080204014269</v>
      </c>
      <c r="B457" s="115" t="s">
        <v>439</v>
      </c>
      <c r="C457" s="116" t="s">
        <v>185</v>
      </c>
      <c r="D457" s="117" t="s">
        <v>140</v>
      </c>
      <c r="E457" s="118" t="s">
        <v>155</v>
      </c>
      <c r="F457" s="119" t="s">
        <v>106</v>
      </c>
      <c r="G457" s="120">
        <v>4269</v>
      </c>
      <c r="H457" s="16"/>
      <c r="I457" s="24"/>
      <c r="J457" s="25"/>
      <c r="K457" s="25"/>
      <c r="L457" s="29" t="s">
        <v>142</v>
      </c>
      <c r="M457" s="43">
        <v>4251</v>
      </c>
      <c r="N457" s="182">
        <f t="shared" si="82"/>
        <v>0</v>
      </c>
      <c r="O457" s="182"/>
      <c r="P457" s="182"/>
      <c r="Q457" s="160"/>
      <c r="R457" s="160"/>
      <c r="S457" s="342"/>
      <c r="T457" s="160"/>
      <c r="U457" s="160"/>
      <c r="V457" s="160"/>
    </row>
    <row r="458" spans="1:22">
      <c r="A458" s="121" t="str">
        <f t="shared" si="78"/>
        <v>71080204014639</v>
      </c>
      <c r="B458" s="123" t="s">
        <v>439</v>
      </c>
      <c r="C458" s="116" t="s">
        <v>185</v>
      </c>
      <c r="D458" s="117" t="s">
        <v>140</v>
      </c>
      <c r="E458" s="118" t="s">
        <v>155</v>
      </c>
      <c r="F458" s="119" t="s">
        <v>106</v>
      </c>
      <c r="G458" s="120">
        <v>4639</v>
      </c>
      <c r="H458" s="16"/>
      <c r="I458" s="24"/>
      <c r="J458" s="25"/>
      <c r="K458" s="25"/>
      <c r="L458" s="29" t="s">
        <v>240</v>
      </c>
      <c r="M458" s="43">
        <v>4269</v>
      </c>
      <c r="N458" s="182">
        <f t="shared" si="82"/>
        <v>0</v>
      </c>
      <c r="O458" s="182"/>
      <c r="P458" s="182"/>
      <c r="Q458" s="160"/>
      <c r="R458" s="160"/>
      <c r="S458" s="342"/>
      <c r="T458" s="160"/>
      <c r="U458" s="160"/>
      <c r="V458" s="160"/>
    </row>
    <row r="459" spans="1:22" ht="25.5">
      <c r="A459" s="121" t="str">
        <f t="shared" si="78"/>
        <v>71080204014819</v>
      </c>
      <c r="B459" s="123" t="s">
        <v>439</v>
      </c>
      <c r="C459" s="116" t="s">
        <v>185</v>
      </c>
      <c r="D459" s="117" t="s">
        <v>140</v>
      </c>
      <c r="E459" s="118" t="s">
        <v>155</v>
      </c>
      <c r="F459" s="119" t="s">
        <v>106</v>
      </c>
      <c r="G459" s="128" t="s">
        <v>88</v>
      </c>
      <c r="H459" s="16"/>
      <c r="I459" s="24"/>
      <c r="J459" s="25"/>
      <c r="K459" s="25"/>
      <c r="L459" s="29" t="s">
        <v>267</v>
      </c>
      <c r="M459" s="43">
        <v>4521</v>
      </c>
      <c r="N459" s="182">
        <f t="shared" si="82"/>
        <v>0</v>
      </c>
      <c r="O459" s="182"/>
      <c r="P459" s="182"/>
      <c r="Q459" s="160"/>
      <c r="R459" s="160"/>
      <c r="S459" s="342"/>
      <c r="T459" s="160"/>
      <c r="U459" s="160"/>
      <c r="V459" s="160"/>
    </row>
    <row r="460" spans="1:22" s="114" customFormat="1" ht="25.5">
      <c r="A460" s="121" t="str">
        <f t="shared" si="78"/>
        <v>71080204020000</v>
      </c>
      <c r="B460" s="123" t="s">
        <v>439</v>
      </c>
      <c r="C460" s="116" t="s">
        <v>185</v>
      </c>
      <c r="D460" s="117" t="s">
        <v>140</v>
      </c>
      <c r="E460" s="118" t="s">
        <v>155</v>
      </c>
      <c r="F460" s="119" t="s">
        <v>140</v>
      </c>
      <c r="G460" s="128" t="s">
        <v>440</v>
      </c>
      <c r="H460" s="16"/>
      <c r="I460" s="24"/>
      <c r="J460" s="25"/>
      <c r="K460" s="25"/>
      <c r="L460" s="29" t="s">
        <v>219</v>
      </c>
      <c r="M460" s="30">
        <v>4819</v>
      </c>
      <c r="N460" s="182">
        <f t="shared" si="82"/>
        <v>0</v>
      </c>
      <c r="O460" s="182"/>
      <c r="P460" s="182"/>
      <c r="Q460" s="160"/>
      <c r="R460" s="160"/>
      <c r="S460" s="342"/>
      <c r="T460" s="160"/>
      <c r="U460" s="160"/>
      <c r="V460" s="160"/>
    </row>
    <row r="461" spans="1:22">
      <c r="A461" s="121" t="str">
        <f t="shared" si="78"/>
        <v>71080204024511</v>
      </c>
      <c r="B461" s="123" t="s">
        <v>439</v>
      </c>
      <c r="C461" s="116" t="s">
        <v>185</v>
      </c>
      <c r="D461" s="117" t="s">
        <v>140</v>
      </c>
      <c r="E461" s="118" t="s">
        <v>155</v>
      </c>
      <c r="F461" s="119" t="s">
        <v>140</v>
      </c>
      <c r="G461" s="120">
        <v>4511</v>
      </c>
      <c r="H461" s="24"/>
      <c r="I461" s="24"/>
      <c r="J461" s="25"/>
      <c r="K461" s="25"/>
      <c r="L461" s="29" t="s">
        <v>173</v>
      </c>
      <c r="M461" s="30">
        <v>5112</v>
      </c>
      <c r="N461" s="182">
        <f t="shared" si="82"/>
        <v>0</v>
      </c>
      <c r="O461" s="182"/>
      <c r="P461" s="182"/>
      <c r="Q461" s="160"/>
      <c r="R461" s="160"/>
      <c r="S461" s="342"/>
      <c r="T461" s="160"/>
      <c r="U461" s="160"/>
      <c r="V461" s="160"/>
    </row>
    <row r="462" spans="1:22" s="114" customFormat="1" ht="16.5">
      <c r="A462" s="121" t="str">
        <f t="shared" si="78"/>
        <v>71080204030000</v>
      </c>
      <c r="B462" s="123" t="s">
        <v>439</v>
      </c>
      <c r="C462" s="116" t="s">
        <v>185</v>
      </c>
      <c r="D462" s="117" t="s">
        <v>140</v>
      </c>
      <c r="E462" s="118" t="s">
        <v>155</v>
      </c>
      <c r="F462" s="119" t="s">
        <v>442</v>
      </c>
      <c r="G462" s="128" t="s">
        <v>440</v>
      </c>
      <c r="H462" s="24"/>
      <c r="I462" s="24"/>
      <c r="J462" s="25"/>
      <c r="K462" s="25"/>
      <c r="L462" s="29" t="s">
        <v>174</v>
      </c>
      <c r="M462" s="30">
        <v>5113</v>
      </c>
      <c r="N462" s="182">
        <f t="shared" si="82"/>
        <v>0</v>
      </c>
      <c r="O462" s="302">
        <v>0</v>
      </c>
      <c r="P462" s="302"/>
      <c r="Q462" s="160"/>
      <c r="R462" s="160"/>
      <c r="S462" s="342"/>
      <c r="T462" s="160"/>
      <c r="U462" s="160"/>
      <c r="V462" s="160"/>
    </row>
    <row r="463" spans="1:22">
      <c r="A463" s="121" t="str">
        <f t="shared" si="78"/>
        <v>71080204035113</v>
      </c>
      <c r="B463" s="123" t="s">
        <v>439</v>
      </c>
      <c r="C463" s="116" t="s">
        <v>185</v>
      </c>
      <c r="D463" s="117" t="s">
        <v>140</v>
      </c>
      <c r="E463" s="118" t="s">
        <v>155</v>
      </c>
      <c r="F463" s="119" t="s">
        <v>442</v>
      </c>
      <c r="G463" s="120">
        <v>5113</v>
      </c>
      <c r="H463" s="16"/>
      <c r="I463" s="24"/>
      <c r="J463" s="25"/>
      <c r="K463" s="25"/>
      <c r="L463" s="29" t="s">
        <v>268</v>
      </c>
      <c r="M463" s="43">
        <v>5129</v>
      </c>
      <c r="N463" s="182">
        <f>O463+P463</f>
        <v>0</v>
      </c>
      <c r="O463" s="182">
        <v>0</v>
      </c>
      <c r="P463" s="182"/>
      <c r="Q463" s="160"/>
      <c r="R463" s="160"/>
      <c r="S463" s="342"/>
      <c r="T463" s="160"/>
      <c r="U463" s="160"/>
      <c r="V463" s="160"/>
    </row>
    <row r="464" spans="1:22" s="155" customFormat="1" ht="27">
      <c r="A464" s="121" t="str">
        <f t="shared" si="78"/>
        <v>71080205000000</v>
      </c>
      <c r="B464" s="123" t="s">
        <v>439</v>
      </c>
      <c r="C464" s="116" t="s">
        <v>185</v>
      </c>
      <c r="D464" s="117" t="s">
        <v>140</v>
      </c>
      <c r="E464" s="118" t="s">
        <v>149</v>
      </c>
      <c r="F464" s="119" t="s">
        <v>441</v>
      </c>
      <c r="G464" s="128" t="s">
        <v>440</v>
      </c>
      <c r="H464" s="44"/>
      <c r="I464" s="146"/>
      <c r="J464" s="147"/>
      <c r="K464" s="147"/>
      <c r="L464" s="26" t="s">
        <v>269</v>
      </c>
      <c r="M464" s="27"/>
      <c r="N464" s="196">
        <f>O464+P464</f>
        <v>0</v>
      </c>
      <c r="O464" s="196">
        <f>SUM(O465:O472)</f>
        <v>0</v>
      </c>
      <c r="P464" s="196">
        <f>SUM(P465:P472)</f>
        <v>0</v>
      </c>
      <c r="Q464" s="160"/>
      <c r="R464" s="160"/>
      <c r="S464" s="342"/>
      <c r="T464" s="160"/>
      <c r="U464" s="160"/>
      <c r="V464" s="160"/>
    </row>
    <row r="465" spans="1:22">
      <c r="A465" s="121" t="str">
        <f t="shared" si="78"/>
        <v>71080205000001</v>
      </c>
      <c r="B465" s="123" t="s">
        <v>439</v>
      </c>
      <c r="C465" s="116" t="s">
        <v>185</v>
      </c>
      <c r="D465" s="117" t="s">
        <v>140</v>
      </c>
      <c r="E465" s="118" t="s">
        <v>149</v>
      </c>
      <c r="F465" s="119" t="s">
        <v>441</v>
      </c>
      <c r="G465" s="128" t="s">
        <v>96</v>
      </c>
      <c r="H465" s="24"/>
      <c r="I465" s="24"/>
      <c r="J465" s="25"/>
      <c r="K465" s="25"/>
      <c r="L465" s="28" t="s">
        <v>122</v>
      </c>
      <c r="M465" s="11">
        <v>4234</v>
      </c>
      <c r="N465" s="182">
        <f>O465+P465</f>
        <v>0</v>
      </c>
      <c r="O465" s="309"/>
      <c r="P465" s="309"/>
      <c r="Q465" s="160"/>
      <c r="R465" s="160"/>
      <c r="S465" s="342"/>
      <c r="T465" s="160"/>
      <c r="U465" s="160"/>
      <c r="V465" s="160"/>
    </row>
    <row r="466" spans="1:22" s="114" customFormat="1" ht="25.5">
      <c r="A466" s="121" t="str">
        <f t="shared" si="78"/>
        <v>71080205010000</v>
      </c>
      <c r="B466" s="123" t="s">
        <v>439</v>
      </c>
      <c r="C466" s="116" t="s">
        <v>185</v>
      </c>
      <c r="D466" s="117" t="s">
        <v>140</v>
      </c>
      <c r="E466" s="118" t="s">
        <v>149</v>
      </c>
      <c r="F466" s="119" t="s">
        <v>106</v>
      </c>
      <c r="G466" s="128" t="s">
        <v>440</v>
      </c>
      <c r="H466" s="24"/>
      <c r="I466" s="24"/>
      <c r="J466" s="25"/>
      <c r="K466" s="25"/>
      <c r="L466" s="29" t="s">
        <v>142</v>
      </c>
      <c r="M466" s="30">
        <v>4251</v>
      </c>
      <c r="N466" s="182">
        <f t="shared" ref="N466:N475" si="83">O466+P466</f>
        <v>0</v>
      </c>
      <c r="O466" s="182"/>
      <c r="P466" s="182"/>
      <c r="Q466" s="160"/>
      <c r="R466" s="160"/>
      <c r="S466" s="342"/>
      <c r="T466" s="160"/>
      <c r="U466" s="160"/>
      <c r="V466" s="160"/>
    </row>
    <row r="467" spans="1:22">
      <c r="A467" s="121" t="str">
        <f t="shared" si="78"/>
        <v>71080205014511</v>
      </c>
      <c r="B467" s="123" t="s">
        <v>439</v>
      </c>
      <c r="C467" s="116" t="s">
        <v>185</v>
      </c>
      <c r="D467" s="117" t="s">
        <v>140</v>
      </c>
      <c r="E467" s="118" t="s">
        <v>149</v>
      </c>
      <c r="F467" s="119" t="s">
        <v>106</v>
      </c>
      <c r="G467" s="120">
        <v>4511</v>
      </c>
      <c r="H467" s="16"/>
      <c r="I467" s="24"/>
      <c r="J467" s="25"/>
      <c r="K467" s="25"/>
      <c r="L467" s="29" t="s">
        <v>240</v>
      </c>
      <c r="M467" s="12">
        <v>4269</v>
      </c>
      <c r="N467" s="182">
        <f t="shared" si="83"/>
        <v>0</v>
      </c>
      <c r="O467" s="182"/>
      <c r="P467" s="182"/>
      <c r="Q467" s="160"/>
      <c r="R467" s="160"/>
      <c r="S467" s="342"/>
      <c r="T467" s="160"/>
      <c r="U467" s="160"/>
      <c r="V467" s="160"/>
    </row>
    <row r="468" spans="1:22" s="114" customFormat="1" ht="25.5">
      <c r="A468" s="121" t="str">
        <f t="shared" si="78"/>
        <v>71080205020000</v>
      </c>
      <c r="B468" s="123" t="s">
        <v>439</v>
      </c>
      <c r="C468" s="116" t="s">
        <v>185</v>
      </c>
      <c r="D468" s="117" t="s">
        <v>140</v>
      </c>
      <c r="E468" s="118" t="s">
        <v>149</v>
      </c>
      <c r="F468" s="119" t="s">
        <v>140</v>
      </c>
      <c r="G468" s="128" t="s">
        <v>440</v>
      </c>
      <c r="H468" s="16"/>
      <c r="I468" s="24"/>
      <c r="J468" s="25"/>
      <c r="K468" s="25"/>
      <c r="L468" s="29" t="s">
        <v>267</v>
      </c>
      <c r="M468" s="12">
        <v>4521</v>
      </c>
      <c r="N468" s="182">
        <f t="shared" si="83"/>
        <v>0</v>
      </c>
      <c r="O468" s="182"/>
      <c r="P468" s="182"/>
      <c r="Q468" s="160"/>
      <c r="R468" s="160"/>
      <c r="S468" s="342"/>
      <c r="T468" s="160"/>
      <c r="U468" s="160"/>
      <c r="V468" s="160"/>
    </row>
    <row r="469" spans="1:22">
      <c r="A469" s="121" t="str">
        <f t="shared" si="78"/>
        <v>71080205024511</v>
      </c>
      <c r="B469" s="123" t="s">
        <v>439</v>
      </c>
      <c r="C469" s="116" t="s">
        <v>185</v>
      </c>
      <c r="D469" s="117" t="s">
        <v>140</v>
      </c>
      <c r="E469" s="118" t="s">
        <v>149</v>
      </c>
      <c r="F469" s="119" t="s">
        <v>140</v>
      </c>
      <c r="G469" s="120">
        <v>4511</v>
      </c>
      <c r="H469" s="24"/>
      <c r="I469" s="24"/>
      <c r="J469" s="25"/>
      <c r="K469" s="25"/>
      <c r="L469" s="31" t="s">
        <v>211</v>
      </c>
      <c r="M469" s="47">
        <v>4639</v>
      </c>
      <c r="N469" s="182">
        <f t="shared" si="83"/>
        <v>0</v>
      </c>
      <c r="O469" s="182"/>
      <c r="P469" s="182"/>
      <c r="Q469" s="160"/>
      <c r="R469" s="160"/>
      <c r="S469" s="342"/>
      <c r="T469" s="160"/>
      <c r="U469" s="160"/>
      <c r="V469" s="160"/>
    </row>
    <row r="470" spans="1:22">
      <c r="A470" s="121" t="str">
        <f t="shared" si="78"/>
        <v>71090201044239</v>
      </c>
      <c r="B470" s="123" t="s">
        <v>439</v>
      </c>
      <c r="C470" s="116" t="s">
        <v>187</v>
      </c>
      <c r="D470" s="117" t="s">
        <v>140</v>
      </c>
      <c r="E470" s="118" t="s">
        <v>106</v>
      </c>
      <c r="F470" s="119" t="s">
        <v>155</v>
      </c>
      <c r="G470" s="120">
        <v>4239</v>
      </c>
      <c r="H470" s="24"/>
      <c r="I470" s="17"/>
      <c r="J470" s="18"/>
      <c r="K470" s="18"/>
      <c r="L470" s="29" t="s">
        <v>134</v>
      </c>
      <c r="M470" s="30">
        <v>4861</v>
      </c>
      <c r="N470" s="182">
        <f t="shared" si="83"/>
        <v>0</v>
      </c>
      <c r="O470" s="309"/>
      <c r="P470" s="309"/>
      <c r="Q470" s="160"/>
      <c r="R470" s="160"/>
      <c r="S470" s="342"/>
      <c r="T470" s="160"/>
      <c r="U470" s="160"/>
      <c r="V470" s="160"/>
    </row>
    <row r="471" spans="1:22">
      <c r="B471" s="123"/>
      <c r="H471" s="36"/>
      <c r="I471" s="193"/>
      <c r="J471" s="194"/>
      <c r="K471" s="195"/>
      <c r="L471" s="29" t="s">
        <v>173</v>
      </c>
      <c r="M471" s="30">
        <v>5112</v>
      </c>
      <c r="N471" s="182">
        <f t="shared" si="83"/>
        <v>0</v>
      </c>
      <c r="O471" s="182"/>
      <c r="P471" s="182"/>
      <c r="Q471" s="160"/>
      <c r="R471" s="160"/>
      <c r="S471" s="342"/>
      <c r="T471" s="160"/>
      <c r="U471" s="160"/>
      <c r="V471" s="160"/>
    </row>
    <row r="472" spans="1:22">
      <c r="B472" s="123"/>
      <c r="H472" s="24"/>
      <c r="I472" s="24"/>
      <c r="J472" s="25"/>
      <c r="K472" s="25"/>
      <c r="L472" s="29" t="s">
        <v>174</v>
      </c>
      <c r="M472" s="30">
        <v>5113</v>
      </c>
      <c r="N472" s="182">
        <f t="shared" si="83"/>
        <v>0</v>
      </c>
      <c r="O472" s="182"/>
      <c r="P472" s="182"/>
      <c r="Q472" s="160"/>
      <c r="R472" s="160"/>
      <c r="S472" s="342"/>
      <c r="T472" s="160"/>
      <c r="U472" s="160"/>
      <c r="V472" s="160"/>
    </row>
    <row r="473" spans="1:22" s="155" customFormat="1">
      <c r="A473" s="121" t="str">
        <f t="shared" si="78"/>
        <v>71080207000000</v>
      </c>
      <c r="B473" s="123" t="s">
        <v>439</v>
      </c>
      <c r="C473" s="116" t="s">
        <v>185</v>
      </c>
      <c r="D473" s="117" t="s">
        <v>140</v>
      </c>
      <c r="E473" s="118" t="s">
        <v>183</v>
      </c>
      <c r="F473" s="119" t="s">
        <v>441</v>
      </c>
      <c r="G473" s="128" t="s">
        <v>440</v>
      </c>
      <c r="H473" s="44"/>
      <c r="I473" s="146"/>
      <c r="J473" s="147"/>
      <c r="K473" s="147"/>
      <c r="L473" s="26" t="s">
        <v>777</v>
      </c>
      <c r="M473" s="27"/>
      <c r="N473" s="196">
        <f>O473+P473</f>
        <v>0</v>
      </c>
      <c r="O473" s="196">
        <f>SUM(O474:O475)</f>
        <v>0</v>
      </c>
      <c r="P473" s="196">
        <f>SUM(P474:P475)</f>
        <v>0</v>
      </c>
      <c r="Q473" s="160"/>
      <c r="R473" s="160"/>
      <c r="S473" s="342"/>
      <c r="T473" s="160"/>
      <c r="U473" s="160"/>
      <c r="V473" s="160"/>
    </row>
    <row r="474" spans="1:22" ht="22.5" customHeight="1">
      <c r="A474" s="121" t="str">
        <f t="shared" si="78"/>
        <v>71080207000001</v>
      </c>
      <c r="B474" s="123" t="s">
        <v>439</v>
      </c>
      <c r="C474" s="116" t="s">
        <v>185</v>
      </c>
      <c r="D474" s="117" t="s">
        <v>140</v>
      </c>
      <c r="E474" s="118" t="s">
        <v>183</v>
      </c>
      <c r="F474" s="119" t="s">
        <v>441</v>
      </c>
      <c r="G474" s="128" t="s">
        <v>96</v>
      </c>
      <c r="H474" s="16"/>
      <c r="I474" s="304"/>
      <c r="J474" s="305"/>
      <c r="K474" s="305"/>
      <c r="L474" s="29" t="s">
        <v>142</v>
      </c>
      <c r="M474" s="30">
        <v>4251</v>
      </c>
      <c r="N474" s="182">
        <f t="shared" si="83"/>
        <v>0</v>
      </c>
      <c r="O474" s="327"/>
      <c r="P474" s="327"/>
      <c r="Q474" s="160"/>
      <c r="R474" s="160"/>
      <c r="S474" s="342"/>
      <c r="T474" s="160"/>
      <c r="U474" s="160"/>
      <c r="V474" s="160"/>
    </row>
    <row r="475" spans="1:22" s="114" customFormat="1" ht="16.5">
      <c r="A475" s="121" t="str">
        <f t="shared" si="78"/>
        <v>71080207010000</v>
      </c>
      <c r="B475" s="123" t="s">
        <v>439</v>
      </c>
      <c r="C475" s="116" t="s">
        <v>185</v>
      </c>
      <c r="D475" s="117" t="s">
        <v>140</v>
      </c>
      <c r="E475" s="118" t="s">
        <v>183</v>
      </c>
      <c r="F475" s="119" t="s">
        <v>106</v>
      </c>
      <c r="G475" s="128" t="s">
        <v>440</v>
      </c>
      <c r="H475" s="24"/>
      <c r="I475" s="24"/>
      <c r="J475" s="25"/>
      <c r="K475" s="25"/>
      <c r="L475" s="29" t="s">
        <v>174</v>
      </c>
      <c r="M475" s="30">
        <v>5113</v>
      </c>
      <c r="N475" s="182">
        <f t="shared" si="83"/>
        <v>0</v>
      </c>
      <c r="O475" s="302"/>
      <c r="P475" s="302"/>
      <c r="Q475" s="160"/>
      <c r="R475" s="160"/>
      <c r="S475" s="342"/>
      <c r="T475" s="160"/>
      <c r="U475" s="160"/>
      <c r="V475" s="160"/>
    </row>
    <row r="476" spans="1:22" s="155" customFormat="1">
      <c r="A476" s="121" t="str">
        <f t="shared" ref="A476:A525" si="84">CONCATENATE(B476,C476,D476,E476,F476,G476)</f>
        <v>71080403000000</v>
      </c>
      <c r="B476" s="123" t="s">
        <v>439</v>
      </c>
      <c r="C476" s="116" t="s">
        <v>185</v>
      </c>
      <c r="D476" s="117" t="s">
        <v>155</v>
      </c>
      <c r="E476" s="118" t="s">
        <v>442</v>
      </c>
      <c r="F476" s="119" t="s">
        <v>441</v>
      </c>
      <c r="G476" s="128" t="s">
        <v>440</v>
      </c>
      <c r="H476" s="179">
        <v>2700</v>
      </c>
      <c r="I476" s="211" t="s">
        <v>183</v>
      </c>
      <c r="J476" s="212">
        <v>0</v>
      </c>
      <c r="K476" s="212">
        <v>0</v>
      </c>
      <c r="L476" s="161" t="s">
        <v>275</v>
      </c>
      <c r="M476" s="173"/>
      <c r="N476" s="162">
        <f>+N478</f>
        <v>0</v>
      </c>
      <c r="O476" s="162">
        <f t="shared" ref="O476:P476" si="85">+O478</f>
        <v>0</v>
      </c>
      <c r="P476" s="162">
        <f t="shared" si="85"/>
        <v>0</v>
      </c>
      <c r="Q476" s="160"/>
      <c r="R476" s="160"/>
      <c r="S476" s="342"/>
      <c r="T476" s="160"/>
      <c r="U476" s="160"/>
      <c r="V476" s="160"/>
    </row>
    <row r="477" spans="1:22">
      <c r="A477" s="121" t="str">
        <f t="shared" si="84"/>
        <v>71080403000001</v>
      </c>
      <c r="B477" s="123" t="s">
        <v>439</v>
      </c>
      <c r="C477" s="116" t="s">
        <v>185</v>
      </c>
      <c r="D477" s="117" t="s">
        <v>155</v>
      </c>
      <c r="E477" s="118" t="s">
        <v>442</v>
      </c>
      <c r="F477" s="119" t="s">
        <v>441</v>
      </c>
      <c r="G477" s="128" t="s">
        <v>96</v>
      </c>
      <c r="H477" s="24"/>
      <c r="I477" s="17"/>
      <c r="J477" s="18"/>
      <c r="K477" s="18"/>
      <c r="L477" s="29" t="s">
        <v>108</v>
      </c>
      <c r="M477" s="30"/>
      <c r="N477" s="149"/>
      <c r="O477" s="149"/>
      <c r="P477" s="149"/>
      <c r="Q477" s="160"/>
      <c r="R477" s="160"/>
      <c r="S477" s="342"/>
      <c r="T477" s="160"/>
      <c r="U477" s="160"/>
      <c r="V477" s="160"/>
    </row>
    <row r="478" spans="1:22">
      <c r="A478" s="121" t="str">
        <f t="shared" si="84"/>
        <v>71090101000001</v>
      </c>
      <c r="B478" s="123" t="s">
        <v>439</v>
      </c>
      <c r="C478" s="116" t="s">
        <v>187</v>
      </c>
      <c r="D478" s="117" t="s">
        <v>106</v>
      </c>
      <c r="E478" s="118" t="s">
        <v>106</v>
      </c>
      <c r="F478" s="119" t="s">
        <v>441</v>
      </c>
      <c r="G478" s="128" t="s">
        <v>96</v>
      </c>
      <c r="H478" s="164">
        <v>2760</v>
      </c>
      <c r="I478" s="165" t="s">
        <v>183</v>
      </c>
      <c r="J478" s="166">
        <v>6</v>
      </c>
      <c r="K478" s="166">
        <v>0</v>
      </c>
      <c r="L478" s="167" t="s">
        <v>279</v>
      </c>
      <c r="M478" s="175"/>
      <c r="N478" s="187">
        <f>+N480</f>
        <v>0</v>
      </c>
      <c r="O478" s="187">
        <f t="shared" ref="O478:P478" si="86">+O480</f>
        <v>0</v>
      </c>
      <c r="P478" s="187">
        <f t="shared" si="86"/>
        <v>0</v>
      </c>
      <c r="Q478" s="160"/>
      <c r="R478" s="160"/>
      <c r="S478" s="342"/>
      <c r="T478" s="160"/>
      <c r="U478" s="160"/>
      <c r="V478" s="160"/>
    </row>
    <row r="479" spans="1:22" s="114" customFormat="1">
      <c r="A479" s="121" t="str">
        <f t="shared" si="84"/>
        <v>71090101010000</v>
      </c>
      <c r="B479" s="123" t="s">
        <v>439</v>
      </c>
      <c r="C479" s="116" t="s">
        <v>187</v>
      </c>
      <c r="D479" s="117" t="s">
        <v>106</v>
      </c>
      <c r="E479" s="118" t="s">
        <v>106</v>
      </c>
      <c r="F479" s="119" t="s">
        <v>106</v>
      </c>
      <c r="G479" s="128" t="s">
        <v>440</v>
      </c>
      <c r="H479" s="24"/>
      <c r="I479" s="17"/>
      <c r="J479" s="18"/>
      <c r="K479" s="18"/>
      <c r="L479" s="29" t="s">
        <v>110</v>
      </c>
      <c r="M479" s="30"/>
      <c r="N479" s="189"/>
      <c r="O479" s="189"/>
      <c r="P479" s="189"/>
      <c r="Q479" s="160"/>
      <c r="R479" s="160"/>
      <c r="S479" s="342"/>
      <c r="T479" s="160"/>
      <c r="U479" s="160"/>
      <c r="V479" s="160"/>
    </row>
    <row r="480" spans="1:22">
      <c r="A480" s="121" t="str">
        <f t="shared" si="84"/>
        <v>71090101014239</v>
      </c>
      <c r="B480" s="123" t="s">
        <v>439</v>
      </c>
      <c r="C480" s="116" t="s">
        <v>187</v>
      </c>
      <c r="D480" s="117" t="s">
        <v>106</v>
      </c>
      <c r="E480" s="118" t="s">
        <v>106</v>
      </c>
      <c r="F480" s="119" t="s">
        <v>106</v>
      </c>
      <c r="G480" s="120">
        <v>4239</v>
      </c>
      <c r="H480" s="150">
        <v>2761</v>
      </c>
      <c r="I480" s="151" t="s">
        <v>183</v>
      </c>
      <c r="J480" s="152">
        <v>6</v>
      </c>
      <c r="K480" s="152">
        <v>1</v>
      </c>
      <c r="L480" s="153" t="s">
        <v>280</v>
      </c>
      <c r="M480" s="154"/>
      <c r="N480" s="191">
        <f>+N482+N485+N487</f>
        <v>0</v>
      </c>
      <c r="O480" s="191">
        <f>+O482+O485+O487</f>
        <v>0</v>
      </c>
      <c r="P480" s="191">
        <f>+P482+P485+P487</f>
        <v>0</v>
      </c>
      <c r="Q480" s="160"/>
      <c r="R480" s="160"/>
      <c r="S480" s="342"/>
      <c r="T480" s="160"/>
      <c r="U480" s="160"/>
      <c r="V480" s="160"/>
    </row>
    <row r="481" spans="1:235">
      <c r="A481" s="121" t="str">
        <f t="shared" si="84"/>
        <v>71090101014511</v>
      </c>
      <c r="B481" s="123" t="s">
        <v>439</v>
      </c>
      <c r="C481" s="116" t="s">
        <v>187</v>
      </c>
      <c r="D481" s="117" t="s">
        <v>106</v>
      </c>
      <c r="E481" s="118" t="s">
        <v>106</v>
      </c>
      <c r="F481" s="119" t="s">
        <v>106</v>
      </c>
      <c r="G481" s="120">
        <v>4511</v>
      </c>
      <c r="H481" s="24"/>
      <c r="I481" s="24"/>
      <c r="J481" s="25"/>
      <c r="K481" s="25"/>
      <c r="L481" s="29" t="s">
        <v>108</v>
      </c>
      <c r="M481" s="30"/>
      <c r="N481" s="189"/>
      <c r="O481" s="189"/>
      <c r="P481" s="189"/>
      <c r="Q481" s="160"/>
      <c r="R481" s="160"/>
      <c r="S481" s="342"/>
      <c r="T481" s="160"/>
      <c r="U481" s="160"/>
      <c r="V481" s="160"/>
    </row>
    <row r="482" spans="1:235" s="114" customFormat="1" ht="38.450000000000003" customHeight="1">
      <c r="A482" s="121" t="str">
        <f t="shared" si="84"/>
        <v>71090101020000</v>
      </c>
      <c r="B482" s="123" t="s">
        <v>439</v>
      </c>
      <c r="C482" s="116" t="s">
        <v>187</v>
      </c>
      <c r="D482" s="117" t="s">
        <v>106</v>
      </c>
      <c r="E482" s="118" t="s">
        <v>106</v>
      </c>
      <c r="F482" s="119" t="s">
        <v>140</v>
      </c>
      <c r="G482" s="128" t="s">
        <v>440</v>
      </c>
      <c r="H482" s="44"/>
      <c r="I482" s="146"/>
      <c r="J482" s="147"/>
      <c r="K482" s="147"/>
      <c r="L482" s="26" t="s">
        <v>833</v>
      </c>
      <c r="M482" s="27"/>
      <c r="N482" s="196">
        <f>O482+P482</f>
        <v>0</v>
      </c>
      <c r="O482" s="196">
        <f>SUM(O483:O484)</f>
        <v>0</v>
      </c>
      <c r="P482" s="196">
        <f>SUM(P483:P484)</f>
        <v>0</v>
      </c>
      <c r="Q482" s="160"/>
      <c r="R482" s="160"/>
      <c r="S482" s="342"/>
      <c r="T482" s="160"/>
      <c r="U482" s="160"/>
      <c r="V482" s="160"/>
    </row>
    <row r="483" spans="1:235" ht="16.5">
      <c r="A483" s="121" t="str">
        <f t="shared" si="84"/>
        <v>71090101025129</v>
      </c>
      <c r="B483" s="123" t="s">
        <v>439</v>
      </c>
      <c r="C483" s="116" t="s">
        <v>187</v>
      </c>
      <c r="D483" s="117" t="s">
        <v>106</v>
      </c>
      <c r="E483" s="118" t="s">
        <v>106</v>
      </c>
      <c r="F483" s="119" t="s">
        <v>140</v>
      </c>
      <c r="G483" s="120">
        <v>5129</v>
      </c>
      <c r="H483" s="24"/>
      <c r="I483" s="24"/>
      <c r="J483" s="25"/>
      <c r="K483" s="25"/>
      <c r="L483" s="29" t="s">
        <v>136</v>
      </c>
      <c r="M483" s="30">
        <v>5122</v>
      </c>
      <c r="N483" s="182">
        <f t="shared" ref="N483:N486" si="87">O483+P483</f>
        <v>0</v>
      </c>
      <c r="O483" s="302"/>
      <c r="P483" s="302"/>
      <c r="Q483" s="160"/>
      <c r="R483" s="160"/>
      <c r="S483" s="342"/>
      <c r="T483" s="160"/>
      <c r="U483" s="160"/>
      <c r="V483" s="160"/>
    </row>
    <row r="484" spans="1:235" s="114" customFormat="1" ht="16.5">
      <c r="A484" s="121" t="str">
        <f t="shared" si="84"/>
        <v>71090101030000</v>
      </c>
      <c r="B484" s="123" t="s">
        <v>439</v>
      </c>
      <c r="C484" s="116" t="s">
        <v>187</v>
      </c>
      <c r="D484" s="117" t="s">
        <v>106</v>
      </c>
      <c r="E484" s="118" t="s">
        <v>106</v>
      </c>
      <c r="F484" s="119" t="s">
        <v>442</v>
      </c>
      <c r="G484" s="128" t="s">
        <v>440</v>
      </c>
      <c r="H484" s="24"/>
      <c r="I484" s="24"/>
      <c r="J484" s="25"/>
      <c r="K484" s="25"/>
      <c r="L484" s="29" t="s">
        <v>137</v>
      </c>
      <c r="M484" s="30">
        <v>5129</v>
      </c>
      <c r="N484" s="182">
        <f t="shared" si="87"/>
        <v>0</v>
      </c>
      <c r="O484" s="302">
        <v>0</v>
      </c>
      <c r="P484" s="302"/>
      <c r="Q484" s="160"/>
      <c r="R484" s="160"/>
      <c r="S484" s="342"/>
      <c r="T484" s="160"/>
      <c r="U484" s="160"/>
      <c r="V484" s="160"/>
    </row>
    <row r="485" spans="1:235" s="114" customFormat="1">
      <c r="A485" s="121" t="str">
        <f t="shared" si="84"/>
        <v>71090101034239</v>
      </c>
      <c r="B485" s="123" t="s">
        <v>439</v>
      </c>
      <c r="C485" s="116" t="s">
        <v>187</v>
      </c>
      <c r="D485" s="117" t="s">
        <v>106</v>
      </c>
      <c r="E485" s="118" t="s">
        <v>106</v>
      </c>
      <c r="F485" s="119" t="s">
        <v>442</v>
      </c>
      <c r="G485" s="128">
        <v>4239</v>
      </c>
      <c r="H485" s="44"/>
      <c r="I485" s="146"/>
      <c r="J485" s="147"/>
      <c r="K485" s="147"/>
      <c r="L485" s="26" t="s">
        <v>282</v>
      </c>
      <c r="M485" s="27"/>
      <c r="N485" s="196">
        <f t="shared" si="87"/>
        <v>0</v>
      </c>
      <c r="O485" s="196">
        <f>SUM(O486)</f>
        <v>0</v>
      </c>
      <c r="P485" s="196">
        <f>SUM(P486)</f>
        <v>0</v>
      </c>
      <c r="Q485" s="160"/>
      <c r="R485" s="160"/>
      <c r="S485" s="342"/>
      <c r="T485" s="160"/>
      <c r="U485" s="160"/>
      <c r="V485" s="160"/>
    </row>
    <row r="486" spans="1:235" s="38" customFormat="1" ht="16.5">
      <c r="A486" s="121" t="str">
        <f t="shared" si="84"/>
        <v>71090101034511</v>
      </c>
      <c r="B486" s="123" t="s">
        <v>439</v>
      </c>
      <c r="C486" s="116" t="s">
        <v>187</v>
      </c>
      <c r="D486" s="117" t="s">
        <v>106</v>
      </c>
      <c r="E486" s="118" t="s">
        <v>106</v>
      </c>
      <c r="F486" s="119" t="s">
        <v>442</v>
      </c>
      <c r="G486" s="128" t="s">
        <v>83</v>
      </c>
      <c r="H486" s="24"/>
      <c r="I486" s="24"/>
      <c r="J486" s="25"/>
      <c r="K486" s="25"/>
      <c r="L486" s="28" t="s">
        <v>126</v>
      </c>
      <c r="M486" s="11">
        <v>4241</v>
      </c>
      <c r="N486" s="182">
        <f t="shared" si="87"/>
        <v>0</v>
      </c>
      <c r="O486" s="302"/>
      <c r="P486" s="302"/>
      <c r="Q486" s="160"/>
      <c r="R486" s="160"/>
      <c r="S486" s="342"/>
      <c r="T486" s="160"/>
      <c r="U486" s="160"/>
      <c r="V486" s="160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/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/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/>
      <c r="HR486" s="4"/>
      <c r="HS486" s="4"/>
      <c r="HT486" s="4"/>
      <c r="HU486" s="4"/>
      <c r="HV486" s="4"/>
      <c r="HW486" s="4"/>
      <c r="HX486" s="4"/>
      <c r="HY486" s="4"/>
      <c r="HZ486" s="4"/>
      <c r="IA486" s="4"/>
    </row>
    <row r="487" spans="1:235" s="114" customFormat="1">
      <c r="A487" s="121" t="str">
        <f t="shared" ref="A487:A488" si="88">CONCATENATE(B487,C487,D487,E487,F487,G487)</f>
        <v>71090101034239</v>
      </c>
      <c r="B487" s="123" t="s">
        <v>439</v>
      </c>
      <c r="C487" s="116" t="s">
        <v>187</v>
      </c>
      <c r="D487" s="117" t="s">
        <v>106</v>
      </c>
      <c r="E487" s="118" t="s">
        <v>106</v>
      </c>
      <c r="F487" s="119" t="s">
        <v>442</v>
      </c>
      <c r="G487" s="128">
        <v>4239</v>
      </c>
      <c r="H487" s="44"/>
      <c r="I487" s="146"/>
      <c r="J487" s="147"/>
      <c r="K487" s="147"/>
      <c r="L487" s="26" t="s">
        <v>844</v>
      </c>
      <c r="M487" s="27"/>
      <c r="N487" s="196">
        <f t="shared" ref="N487:N488" si="89">O487+P487</f>
        <v>0</v>
      </c>
      <c r="O487" s="196">
        <f>SUM(O488)</f>
        <v>0</v>
      </c>
      <c r="P487" s="196">
        <f>SUM(P488)</f>
        <v>0</v>
      </c>
      <c r="Q487" s="160"/>
      <c r="R487" s="160"/>
      <c r="S487" s="342"/>
      <c r="T487" s="160"/>
      <c r="U487" s="160"/>
      <c r="V487" s="160"/>
    </row>
    <row r="488" spans="1:235" s="114" customFormat="1" ht="16.5">
      <c r="A488" s="121" t="str">
        <f t="shared" si="88"/>
        <v>71080207010000</v>
      </c>
      <c r="B488" s="123" t="s">
        <v>439</v>
      </c>
      <c r="C488" s="116" t="s">
        <v>185</v>
      </c>
      <c r="D488" s="117" t="s">
        <v>140</v>
      </c>
      <c r="E488" s="118" t="s">
        <v>183</v>
      </c>
      <c r="F488" s="119" t="s">
        <v>106</v>
      </c>
      <c r="G488" s="128" t="s">
        <v>440</v>
      </c>
      <c r="H488" s="24"/>
      <c r="I488" s="24"/>
      <c r="J488" s="25"/>
      <c r="K488" s="25"/>
      <c r="L488" s="29" t="s">
        <v>174</v>
      </c>
      <c r="M488" s="30">
        <v>5113</v>
      </c>
      <c r="N488" s="182">
        <f t="shared" si="89"/>
        <v>0</v>
      </c>
      <c r="O488" s="302"/>
      <c r="P488" s="302"/>
      <c r="Q488" s="160"/>
      <c r="R488" s="160"/>
      <c r="S488" s="342"/>
      <c r="T488" s="160"/>
      <c r="U488" s="160"/>
      <c r="V488" s="160"/>
    </row>
    <row r="489" spans="1:235" s="114" customFormat="1">
      <c r="A489" s="121" t="str">
        <f t="shared" si="84"/>
        <v>71090102020000</v>
      </c>
      <c r="B489" s="123" t="s">
        <v>439</v>
      </c>
      <c r="C489" s="116" t="s">
        <v>187</v>
      </c>
      <c r="D489" s="117" t="s">
        <v>106</v>
      </c>
      <c r="E489" s="118" t="s">
        <v>140</v>
      </c>
      <c r="F489" s="119" t="s">
        <v>140</v>
      </c>
      <c r="G489" s="128" t="s">
        <v>440</v>
      </c>
      <c r="H489" s="179">
        <v>2800</v>
      </c>
      <c r="I489" s="211" t="s">
        <v>185</v>
      </c>
      <c r="J489" s="212">
        <v>0</v>
      </c>
      <c r="K489" s="212">
        <v>0</v>
      </c>
      <c r="L489" s="161" t="s">
        <v>284</v>
      </c>
      <c r="M489" s="173"/>
      <c r="N489" s="162">
        <f>+N491+N516+N565</f>
        <v>0</v>
      </c>
      <c r="O489" s="162">
        <f>+O491+O516+O565</f>
        <v>0</v>
      </c>
      <c r="P489" s="162">
        <f>+P491+P516+P565</f>
        <v>0</v>
      </c>
      <c r="Q489" s="160"/>
      <c r="R489" s="160"/>
      <c r="S489" s="342"/>
      <c r="T489" s="160"/>
      <c r="U489" s="160"/>
      <c r="V489" s="160"/>
    </row>
    <row r="490" spans="1:235">
      <c r="A490" s="121" t="str">
        <f t="shared" si="84"/>
        <v>71090102024239</v>
      </c>
      <c r="B490" s="123" t="s">
        <v>439</v>
      </c>
      <c r="C490" s="116" t="s">
        <v>187</v>
      </c>
      <c r="D490" s="117" t="s">
        <v>106</v>
      </c>
      <c r="E490" s="118" t="s">
        <v>140</v>
      </c>
      <c r="F490" s="119" t="s">
        <v>140</v>
      </c>
      <c r="G490" s="120">
        <v>4239</v>
      </c>
      <c r="H490" s="24"/>
      <c r="I490" s="17"/>
      <c r="J490" s="18"/>
      <c r="K490" s="18"/>
      <c r="L490" s="29" t="s">
        <v>108</v>
      </c>
      <c r="M490" s="30"/>
      <c r="N490" s="189"/>
      <c r="O490" s="189"/>
      <c r="P490" s="189"/>
      <c r="Q490" s="160"/>
      <c r="R490" s="160"/>
      <c r="S490" s="342"/>
      <c r="T490" s="160"/>
      <c r="U490" s="160"/>
      <c r="V490" s="160"/>
    </row>
    <row r="491" spans="1:235">
      <c r="A491" s="121" t="str">
        <f t="shared" si="84"/>
        <v>71090102024511</v>
      </c>
      <c r="B491" s="115" t="s">
        <v>439</v>
      </c>
      <c r="C491" s="116" t="s">
        <v>187</v>
      </c>
      <c r="D491" s="117" t="s">
        <v>106</v>
      </c>
      <c r="E491" s="118" t="s">
        <v>140</v>
      </c>
      <c r="F491" s="119" t="s">
        <v>140</v>
      </c>
      <c r="G491" s="120">
        <v>4511</v>
      </c>
      <c r="H491" s="164">
        <v>2810</v>
      </c>
      <c r="I491" s="165" t="s">
        <v>185</v>
      </c>
      <c r="J491" s="166">
        <v>1</v>
      </c>
      <c r="K491" s="166">
        <v>0</v>
      </c>
      <c r="L491" s="167" t="s">
        <v>285</v>
      </c>
      <c r="M491" s="175"/>
      <c r="N491" s="187">
        <f>+N493</f>
        <v>0</v>
      </c>
      <c r="O491" s="187">
        <f>+O493</f>
        <v>0</v>
      </c>
      <c r="P491" s="187">
        <f>+P493</f>
        <v>0</v>
      </c>
      <c r="Q491" s="160"/>
      <c r="R491" s="160"/>
      <c r="S491" s="342"/>
      <c r="T491" s="160"/>
      <c r="U491" s="160"/>
      <c r="V491" s="160"/>
    </row>
    <row r="492" spans="1:235" s="114" customFormat="1">
      <c r="A492" s="121" t="str">
        <f t="shared" si="84"/>
        <v>71090102030000</v>
      </c>
      <c r="B492" s="123" t="s">
        <v>439</v>
      </c>
      <c r="C492" s="116" t="s">
        <v>187</v>
      </c>
      <c r="D492" s="117" t="s">
        <v>106</v>
      </c>
      <c r="E492" s="118" t="s">
        <v>140</v>
      </c>
      <c r="F492" s="119" t="s">
        <v>442</v>
      </c>
      <c r="G492" s="128" t="s">
        <v>440</v>
      </c>
      <c r="H492" s="24"/>
      <c r="I492" s="17"/>
      <c r="J492" s="18"/>
      <c r="K492" s="18"/>
      <c r="L492" s="29" t="s">
        <v>110</v>
      </c>
      <c r="M492" s="30"/>
      <c r="N492" s="189"/>
      <c r="O492" s="189"/>
      <c r="P492" s="189"/>
      <c r="Q492" s="160"/>
      <c r="R492" s="160"/>
      <c r="S492" s="342"/>
      <c r="T492" s="160"/>
      <c r="U492" s="160"/>
      <c r="V492" s="160"/>
    </row>
    <row r="493" spans="1:235">
      <c r="A493" s="121" t="str">
        <f t="shared" si="84"/>
        <v>71090102034239</v>
      </c>
      <c r="B493" s="123" t="s">
        <v>439</v>
      </c>
      <c r="C493" s="116" t="s">
        <v>187</v>
      </c>
      <c r="D493" s="117" t="s">
        <v>106</v>
      </c>
      <c r="E493" s="118" t="s">
        <v>140</v>
      </c>
      <c r="F493" s="119" t="s">
        <v>442</v>
      </c>
      <c r="G493" s="120">
        <v>4239</v>
      </c>
      <c r="H493" s="150">
        <v>2811</v>
      </c>
      <c r="I493" s="151" t="s">
        <v>185</v>
      </c>
      <c r="J493" s="152">
        <v>1</v>
      </c>
      <c r="K493" s="152">
        <v>1</v>
      </c>
      <c r="L493" s="153" t="s">
        <v>285</v>
      </c>
      <c r="M493" s="154"/>
      <c r="N493" s="191">
        <f>+N495+N500+N510+N514</f>
        <v>0</v>
      </c>
      <c r="O493" s="191">
        <f t="shared" ref="O493:P493" si="90">+O495+O500+O510+O514</f>
        <v>0</v>
      </c>
      <c r="P493" s="191">
        <f t="shared" si="90"/>
        <v>0</v>
      </c>
      <c r="Q493" s="160"/>
      <c r="R493" s="160"/>
      <c r="S493" s="342"/>
      <c r="T493" s="160"/>
      <c r="U493" s="160"/>
      <c r="V493" s="160"/>
    </row>
    <row r="494" spans="1:235">
      <c r="A494" s="121" t="str">
        <f t="shared" si="84"/>
        <v>71090102034511</v>
      </c>
      <c r="B494" s="115" t="s">
        <v>439</v>
      </c>
      <c r="C494" s="116" t="s">
        <v>187</v>
      </c>
      <c r="D494" s="117" t="s">
        <v>106</v>
      </c>
      <c r="E494" s="118" t="s">
        <v>140</v>
      </c>
      <c r="F494" s="119" t="s">
        <v>442</v>
      </c>
      <c r="G494" s="120">
        <v>4511</v>
      </c>
      <c r="H494" s="24"/>
      <c r="I494" s="24"/>
      <c r="J494" s="25"/>
      <c r="K494" s="25"/>
      <c r="L494" s="29" t="s">
        <v>108</v>
      </c>
      <c r="M494" s="30"/>
      <c r="N494" s="189"/>
      <c r="O494" s="189"/>
      <c r="P494" s="189"/>
      <c r="Q494" s="160"/>
      <c r="R494" s="160"/>
      <c r="S494" s="342"/>
      <c r="T494" s="160"/>
      <c r="U494" s="160"/>
      <c r="V494" s="160"/>
    </row>
    <row r="495" spans="1:235" s="169" customFormat="1">
      <c r="A495" s="121" t="str">
        <f t="shared" si="84"/>
        <v>71090200000000</v>
      </c>
      <c r="B495" s="123" t="s">
        <v>439</v>
      </c>
      <c r="C495" s="116" t="s">
        <v>187</v>
      </c>
      <c r="D495" s="117" t="s">
        <v>140</v>
      </c>
      <c r="E495" s="118" t="s">
        <v>441</v>
      </c>
      <c r="F495" s="119" t="s">
        <v>441</v>
      </c>
      <c r="G495" s="128" t="s">
        <v>440</v>
      </c>
      <c r="H495" s="44"/>
      <c r="I495" s="146"/>
      <c r="J495" s="147"/>
      <c r="K495" s="147"/>
      <c r="L495" s="26" t="s">
        <v>286</v>
      </c>
      <c r="M495" s="27"/>
      <c r="N495" s="196">
        <f>SUM(N496:N499)</f>
        <v>0</v>
      </c>
      <c r="O495" s="196">
        <f t="shared" ref="O495:P495" si="91">SUM(O496:O499)</f>
        <v>0</v>
      </c>
      <c r="P495" s="196">
        <f t="shared" si="91"/>
        <v>0</v>
      </c>
      <c r="Q495" s="160"/>
      <c r="R495" s="160"/>
      <c r="S495" s="342"/>
      <c r="T495" s="160"/>
      <c r="U495" s="160"/>
      <c r="V495" s="160"/>
    </row>
    <row r="496" spans="1:235">
      <c r="A496" s="121" t="str">
        <f t="shared" si="84"/>
        <v>71090200000001</v>
      </c>
      <c r="B496" s="123" t="s">
        <v>439</v>
      </c>
      <c r="C496" s="116" t="s">
        <v>187</v>
      </c>
      <c r="D496" s="117" t="s">
        <v>140</v>
      </c>
      <c r="E496" s="118" t="s">
        <v>441</v>
      </c>
      <c r="F496" s="119" t="s">
        <v>441</v>
      </c>
      <c r="G496" s="128" t="s">
        <v>96</v>
      </c>
      <c r="H496" s="16"/>
      <c r="I496" s="24"/>
      <c r="J496" s="25"/>
      <c r="K496" s="25"/>
      <c r="L496" s="28" t="s">
        <v>125</v>
      </c>
      <c r="M496" s="30">
        <v>4239</v>
      </c>
      <c r="N496" s="182">
        <f t="shared" ref="N496:N513" si="92">O496+P496</f>
        <v>0</v>
      </c>
      <c r="O496" s="182"/>
      <c r="P496" s="182"/>
      <c r="Q496" s="160"/>
      <c r="R496" s="160"/>
      <c r="S496" s="342"/>
      <c r="T496" s="160"/>
      <c r="U496" s="160"/>
      <c r="V496" s="160"/>
    </row>
    <row r="497" spans="1:22" s="155" customFormat="1">
      <c r="A497" s="121" t="str">
        <f t="shared" si="84"/>
        <v>71090201000000</v>
      </c>
      <c r="B497" s="123" t="s">
        <v>439</v>
      </c>
      <c r="C497" s="116" t="s">
        <v>187</v>
      </c>
      <c r="D497" s="117" t="s">
        <v>140</v>
      </c>
      <c r="E497" s="118" t="s">
        <v>106</v>
      </c>
      <c r="F497" s="119" t="s">
        <v>441</v>
      </c>
      <c r="G497" s="128" t="s">
        <v>440</v>
      </c>
      <c r="H497" s="24"/>
      <c r="I497" s="17"/>
      <c r="J497" s="18"/>
      <c r="K497" s="18"/>
      <c r="L497" s="29" t="s">
        <v>167</v>
      </c>
      <c r="M497" s="30">
        <v>4639</v>
      </c>
      <c r="N497" s="182">
        <f t="shared" si="92"/>
        <v>0</v>
      </c>
      <c r="O497" s="182"/>
      <c r="P497" s="182"/>
      <c r="Q497" s="160"/>
      <c r="R497" s="160"/>
      <c r="S497" s="342"/>
      <c r="T497" s="160"/>
      <c r="U497" s="160"/>
      <c r="V497" s="160"/>
    </row>
    <row r="498" spans="1:22" s="155" customFormat="1">
      <c r="A498" s="121"/>
      <c r="B498" s="123"/>
      <c r="C498" s="116"/>
      <c r="D498" s="117"/>
      <c r="E498" s="118"/>
      <c r="F498" s="119"/>
      <c r="G498" s="128"/>
      <c r="H498" s="24"/>
      <c r="I498" s="17"/>
      <c r="J498" s="18"/>
      <c r="K498" s="18"/>
      <c r="L498" s="29" t="s">
        <v>772</v>
      </c>
      <c r="M498" s="30">
        <v>4727</v>
      </c>
      <c r="N498" s="182">
        <f t="shared" ref="N498:N499" si="93">O498+P498</f>
        <v>0</v>
      </c>
      <c r="O498" s="182"/>
      <c r="P498" s="182"/>
      <c r="Q498" s="160"/>
      <c r="R498" s="160"/>
      <c r="S498" s="342"/>
      <c r="T498" s="160"/>
      <c r="U498" s="160"/>
      <c r="V498" s="160"/>
    </row>
    <row r="499" spans="1:22" ht="25.5">
      <c r="A499" s="121" t="str">
        <f t="shared" ref="A499" si="94">CONCATENATE(B499,C499,D499,E499,F499,G499)</f>
        <v>71090201024239</v>
      </c>
      <c r="B499" s="123" t="s">
        <v>439</v>
      </c>
      <c r="C499" s="116" t="s">
        <v>187</v>
      </c>
      <c r="D499" s="117" t="s">
        <v>140</v>
      </c>
      <c r="E499" s="118" t="s">
        <v>106</v>
      </c>
      <c r="F499" s="119" t="s">
        <v>140</v>
      </c>
      <c r="G499" s="120">
        <v>4239</v>
      </c>
      <c r="H499" s="24"/>
      <c r="I499" s="17"/>
      <c r="J499" s="18"/>
      <c r="K499" s="18"/>
      <c r="L499" s="28" t="s">
        <v>219</v>
      </c>
      <c r="M499" s="11">
        <v>4819</v>
      </c>
      <c r="N499" s="182">
        <f t="shared" si="93"/>
        <v>0</v>
      </c>
      <c r="O499" s="182"/>
      <c r="P499" s="182"/>
      <c r="Q499" s="160"/>
      <c r="R499" s="160"/>
      <c r="S499" s="342"/>
      <c r="T499" s="160"/>
      <c r="U499" s="160"/>
      <c r="V499" s="160"/>
    </row>
    <row r="500" spans="1:22" ht="27">
      <c r="A500" s="121" t="str">
        <f t="shared" si="84"/>
        <v>71090201000001</v>
      </c>
      <c r="B500" s="123" t="s">
        <v>439</v>
      </c>
      <c r="C500" s="116" t="s">
        <v>187</v>
      </c>
      <c r="D500" s="117" t="s">
        <v>140</v>
      </c>
      <c r="E500" s="118" t="s">
        <v>106</v>
      </c>
      <c r="F500" s="119" t="s">
        <v>441</v>
      </c>
      <c r="G500" s="128" t="s">
        <v>96</v>
      </c>
      <c r="H500" s="44"/>
      <c r="I500" s="146"/>
      <c r="J500" s="147"/>
      <c r="K500" s="147"/>
      <c r="L500" s="26" t="s">
        <v>287</v>
      </c>
      <c r="M500" s="27"/>
      <c r="N500" s="196">
        <f>O500+P500</f>
        <v>0</v>
      </c>
      <c r="O500" s="196">
        <f>SUM(O501:O509)</f>
        <v>0</v>
      </c>
      <c r="P500" s="196">
        <f>SUM(P501:P509)</f>
        <v>0</v>
      </c>
      <c r="Q500" s="160"/>
      <c r="R500" s="160"/>
      <c r="S500" s="342"/>
      <c r="T500" s="160"/>
      <c r="U500" s="160"/>
      <c r="V500" s="160"/>
    </row>
    <row r="501" spans="1:22" s="114" customFormat="1">
      <c r="A501" s="121" t="str">
        <f t="shared" si="84"/>
        <v>71090201010000</v>
      </c>
      <c r="B501" s="123" t="s">
        <v>439</v>
      </c>
      <c r="C501" s="116" t="s">
        <v>187</v>
      </c>
      <c r="D501" s="117" t="s">
        <v>140</v>
      </c>
      <c r="E501" s="118" t="s">
        <v>106</v>
      </c>
      <c r="F501" s="119" t="s">
        <v>106</v>
      </c>
      <c r="G501" s="128" t="s">
        <v>440</v>
      </c>
      <c r="H501" s="16"/>
      <c r="I501" s="24"/>
      <c r="J501" s="25"/>
      <c r="K501" s="25"/>
      <c r="L501" s="28" t="s">
        <v>114</v>
      </c>
      <c r="M501" s="43">
        <v>4212</v>
      </c>
      <c r="N501" s="182">
        <f t="shared" si="92"/>
        <v>0</v>
      </c>
      <c r="O501" s="182"/>
      <c r="P501" s="182"/>
      <c r="Q501" s="160"/>
      <c r="R501" s="160"/>
      <c r="S501" s="342"/>
      <c r="T501" s="160"/>
      <c r="U501" s="160"/>
      <c r="V501" s="160"/>
    </row>
    <row r="502" spans="1:22">
      <c r="A502" s="121" t="str">
        <f t="shared" si="84"/>
        <v>71090201014239</v>
      </c>
      <c r="B502" s="123" t="s">
        <v>439</v>
      </c>
      <c r="C502" s="116" t="s">
        <v>187</v>
      </c>
      <c r="D502" s="117" t="s">
        <v>140</v>
      </c>
      <c r="E502" s="118" t="s">
        <v>106</v>
      </c>
      <c r="F502" s="119" t="s">
        <v>106</v>
      </c>
      <c r="G502" s="120">
        <v>4239</v>
      </c>
      <c r="H502" s="16"/>
      <c r="I502" s="24"/>
      <c r="J502" s="25"/>
      <c r="K502" s="25"/>
      <c r="L502" s="28" t="s">
        <v>115</v>
      </c>
      <c r="M502" s="43">
        <v>4213</v>
      </c>
      <c r="N502" s="182">
        <f t="shared" si="92"/>
        <v>0</v>
      </c>
      <c r="O502" s="182"/>
      <c r="P502" s="182"/>
      <c r="Q502" s="160"/>
      <c r="R502" s="160"/>
      <c r="S502" s="342"/>
      <c r="T502" s="160"/>
      <c r="U502" s="160"/>
      <c r="V502" s="160"/>
    </row>
    <row r="503" spans="1:22" ht="18" customHeight="1">
      <c r="A503" s="121" t="str">
        <f t="shared" si="84"/>
        <v>71090201014511</v>
      </c>
      <c r="B503" s="115" t="s">
        <v>439</v>
      </c>
      <c r="C503" s="116" t="s">
        <v>187</v>
      </c>
      <c r="D503" s="117" t="s">
        <v>140</v>
      </c>
      <c r="E503" s="118" t="s">
        <v>106</v>
      </c>
      <c r="F503" s="119" t="s">
        <v>106</v>
      </c>
      <c r="G503" s="120">
        <v>4511</v>
      </c>
      <c r="H503" s="16"/>
      <c r="I503" s="24"/>
      <c r="J503" s="25"/>
      <c r="K503" s="25"/>
      <c r="L503" s="29" t="s">
        <v>142</v>
      </c>
      <c r="M503" s="12">
        <v>4251</v>
      </c>
      <c r="N503" s="182">
        <f t="shared" si="92"/>
        <v>0</v>
      </c>
      <c r="O503" s="182"/>
      <c r="P503" s="182"/>
      <c r="Q503" s="160"/>
      <c r="R503" s="160"/>
      <c r="S503" s="342"/>
      <c r="T503" s="160"/>
      <c r="U503" s="160"/>
      <c r="V503" s="160"/>
    </row>
    <row r="504" spans="1:22" s="114" customFormat="1" ht="16.5">
      <c r="A504" s="121" t="str">
        <f t="shared" si="84"/>
        <v>71090201020000</v>
      </c>
      <c r="B504" s="123" t="s">
        <v>439</v>
      </c>
      <c r="C504" s="116" t="s">
        <v>187</v>
      </c>
      <c r="D504" s="117" t="s">
        <v>140</v>
      </c>
      <c r="E504" s="118" t="s">
        <v>106</v>
      </c>
      <c r="F504" s="119" t="s">
        <v>140</v>
      </c>
      <c r="G504" s="128" t="s">
        <v>440</v>
      </c>
      <c r="H504" s="24"/>
      <c r="I504" s="17"/>
      <c r="J504" s="18"/>
      <c r="K504" s="18"/>
      <c r="L504" s="29" t="s">
        <v>167</v>
      </c>
      <c r="M504" s="30">
        <v>4639</v>
      </c>
      <c r="N504" s="182">
        <f t="shared" si="92"/>
        <v>0</v>
      </c>
      <c r="O504" s="303"/>
      <c r="P504" s="303"/>
      <c r="Q504" s="160"/>
      <c r="R504" s="160"/>
      <c r="S504" s="342"/>
      <c r="T504" s="160"/>
      <c r="U504" s="160"/>
      <c r="V504" s="160"/>
    </row>
    <row r="505" spans="1:22" ht="25.5">
      <c r="A505" s="121" t="str">
        <f t="shared" si="84"/>
        <v>71090201024239</v>
      </c>
      <c r="B505" s="123" t="s">
        <v>439</v>
      </c>
      <c r="C505" s="116" t="s">
        <v>187</v>
      </c>
      <c r="D505" s="117" t="s">
        <v>140</v>
      </c>
      <c r="E505" s="118" t="s">
        <v>106</v>
      </c>
      <c r="F505" s="119" t="s">
        <v>140</v>
      </c>
      <c r="G505" s="120">
        <v>4239</v>
      </c>
      <c r="H505" s="24"/>
      <c r="I505" s="17"/>
      <c r="J505" s="18"/>
      <c r="K505" s="18"/>
      <c r="L505" s="28" t="s">
        <v>219</v>
      </c>
      <c r="M505" s="11">
        <v>4819</v>
      </c>
      <c r="N505" s="182">
        <f t="shared" si="92"/>
        <v>0</v>
      </c>
      <c r="O505" s="182"/>
      <c r="P505" s="182"/>
      <c r="Q505" s="160"/>
      <c r="R505" s="160"/>
      <c r="S505" s="342"/>
      <c r="T505" s="160"/>
      <c r="U505" s="160"/>
      <c r="V505" s="160"/>
    </row>
    <row r="506" spans="1:22">
      <c r="A506" s="121" t="str">
        <f t="shared" si="84"/>
        <v>71090201024511</v>
      </c>
      <c r="B506" s="115" t="s">
        <v>439</v>
      </c>
      <c r="C506" s="116" t="s">
        <v>187</v>
      </c>
      <c r="D506" s="117" t="s">
        <v>140</v>
      </c>
      <c r="E506" s="118" t="s">
        <v>106</v>
      </c>
      <c r="F506" s="119" t="s">
        <v>140</v>
      </c>
      <c r="G506" s="120">
        <v>4511</v>
      </c>
      <c r="H506" s="24"/>
      <c r="I506" s="17"/>
      <c r="J506" s="18"/>
      <c r="K506" s="18"/>
      <c r="L506" s="29" t="s">
        <v>173</v>
      </c>
      <c r="M506" s="30">
        <v>5112</v>
      </c>
      <c r="N506" s="182">
        <f t="shared" si="92"/>
        <v>0</v>
      </c>
      <c r="O506" s="182">
        <v>0</v>
      </c>
      <c r="P506" s="182"/>
      <c r="Q506" s="160"/>
      <c r="R506" s="160"/>
      <c r="S506" s="342"/>
      <c r="T506" s="160"/>
      <c r="U506" s="160"/>
      <c r="V506" s="160"/>
    </row>
    <row r="507" spans="1:22" s="114" customFormat="1">
      <c r="A507" s="121" t="str">
        <f t="shared" si="84"/>
        <v>71090201030000</v>
      </c>
      <c r="B507" s="123" t="s">
        <v>439</v>
      </c>
      <c r="C507" s="116" t="s">
        <v>187</v>
      </c>
      <c r="D507" s="117" t="s">
        <v>140</v>
      </c>
      <c r="E507" s="118" t="s">
        <v>106</v>
      </c>
      <c r="F507" s="119" t="s">
        <v>442</v>
      </c>
      <c r="G507" s="128" t="s">
        <v>440</v>
      </c>
      <c r="H507" s="24"/>
      <c r="I507" s="17"/>
      <c r="J507" s="18"/>
      <c r="K507" s="18"/>
      <c r="L507" s="29" t="s">
        <v>174</v>
      </c>
      <c r="M507" s="30">
        <v>5113</v>
      </c>
      <c r="N507" s="182">
        <f t="shared" si="92"/>
        <v>0</v>
      </c>
      <c r="O507" s="182">
        <v>0</v>
      </c>
      <c r="P507" s="182"/>
      <c r="Q507" s="160"/>
      <c r="R507" s="160"/>
      <c r="S507" s="342"/>
      <c r="T507" s="160"/>
      <c r="U507" s="160"/>
      <c r="V507" s="160"/>
    </row>
    <row r="508" spans="1:22" ht="15" customHeight="1">
      <c r="A508" s="121" t="str">
        <f t="shared" si="84"/>
        <v>71090201034239</v>
      </c>
      <c r="B508" s="123" t="s">
        <v>439</v>
      </c>
      <c r="C508" s="116" t="s">
        <v>187</v>
      </c>
      <c r="D508" s="117" t="s">
        <v>140</v>
      </c>
      <c r="E508" s="118" t="s">
        <v>106</v>
      </c>
      <c r="F508" s="119" t="s">
        <v>442</v>
      </c>
      <c r="G508" s="120">
        <v>4239</v>
      </c>
      <c r="H508" s="24"/>
      <c r="I508" s="17"/>
      <c r="J508" s="18"/>
      <c r="K508" s="18"/>
      <c r="L508" s="28" t="s">
        <v>137</v>
      </c>
      <c r="M508" s="11">
        <v>5129</v>
      </c>
      <c r="N508" s="182">
        <f t="shared" si="92"/>
        <v>0</v>
      </c>
      <c r="O508" s="182"/>
      <c r="P508" s="182"/>
      <c r="Q508" s="160"/>
      <c r="R508" s="160"/>
      <c r="S508" s="342"/>
      <c r="T508" s="160"/>
      <c r="U508" s="160"/>
      <c r="V508" s="160"/>
    </row>
    <row r="509" spans="1:22">
      <c r="A509" s="121" t="str">
        <f t="shared" si="84"/>
        <v>71090201034511</v>
      </c>
      <c r="B509" s="115" t="s">
        <v>439</v>
      </c>
      <c r="C509" s="116" t="s">
        <v>187</v>
      </c>
      <c r="D509" s="117" t="s">
        <v>140</v>
      </c>
      <c r="E509" s="118" t="s">
        <v>106</v>
      </c>
      <c r="F509" s="119" t="s">
        <v>442</v>
      </c>
      <c r="G509" s="120">
        <v>4511</v>
      </c>
      <c r="H509" s="24"/>
      <c r="I509" s="17"/>
      <c r="J509" s="18"/>
      <c r="K509" s="18"/>
      <c r="L509" s="29" t="s">
        <v>740</v>
      </c>
      <c r="M509" s="11" t="s">
        <v>741</v>
      </c>
      <c r="N509" s="182">
        <f t="shared" si="92"/>
        <v>0</v>
      </c>
      <c r="O509" s="182"/>
      <c r="P509" s="182"/>
      <c r="Q509" s="160"/>
      <c r="R509" s="160"/>
      <c r="S509" s="342"/>
      <c r="T509" s="160"/>
      <c r="U509" s="160"/>
      <c r="V509" s="160"/>
    </row>
    <row r="510" spans="1:22" s="114" customFormat="1" ht="27">
      <c r="A510" s="121" t="str">
        <f t="shared" si="84"/>
        <v>71090201040000</v>
      </c>
      <c r="B510" s="123" t="s">
        <v>439</v>
      </c>
      <c r="C510" s="116" t="s">
        <v>187</v>
      </c>
      <c r="D510" s="117" t="s">
        <v>140</v>
      </c>
      <c r="E510" s="118" t="s">
        <v>106</v>
      </c>
      <c r="F510" s="119" t="s">
        <v>155</v>
      </c>
      <c r="G510" s="128" t="s">
        <v>440</v>
      </c>
      <c r="H510" s="44"/>
      <c r="I510" s="146"/>
      <c r="J510" s="147"/>
      <c r="K510" s="147"/>
      <c r="L510" s="26" t="s">
        <v>778</v>
      </c>
      <c r="M510" s="27"/>
      <c r="N510" s="196">
        <f>O510+P510</f>
        <v>0</v>
      </c>
      <c r="O510" s="196">
        <f>SUM(O511:O513)</f>
        <v>0</v>
      </c>
      <c r="P510" s="196">
        <f>SUM(P511:P513)</f>
        <v>0</v>
      </c>
      <c r="Q510" s="160"/>
      <c r="R510" s="160"/>
      <c r="S510" s="342"/>
      <c r="T510" s="160"/>
      <c r="U510" s="160"/>
      <c r="V510" s="160"/>
    </row>
    <row r="511" spans="1:22">
      <c r="A511" s="121" t="str">
        <f t="shared" si="84"/>
        <v>71090201044239</v>
      </c>
      <c r="B511" s="123" t="s">
        <v>439</v>
      </c>
      <c r="C511" s="116" t="s">
        <v>187</v>
      </c>
      <c r="D511" s="117" t="s">
        <v>140</v>
      </c>
      <c r="E511" s="118" t="s">
        <v>106</v>
      </c>
      <c r="F511" s="119" t="s">
        <v>155</v>
      </c>
      <c r="G511" s="120">
        <v>4239</v>
      </c>
      <c r="H511" s="24"/>
      <c r="I511" s="17"/>
      <c r="J511" s="18"/>
      <c r="K511" s="18"/>
      <c r="L511" s="29" t="s">
        <v>134</v>
      </c>
      <c r="M511" s="30">
        <v>4861</v>
      </c>
      <c r="N511" s="182">
        <f t="shared" si="92"/>
        <v>0</v>
      </c>
      <c r="O511" s="182"/>
      <c r="P511" s="182"/>
      <c r="Q511" s="160"/>
      <c r="R511" s="160"/>
      <c r="S511" s="342"/>
      <c r="T511" s="160"/>
      <c r="U511" s="160"/>
      <c r="V511" s="160"/>
    </row>
    <row r="512" spans="1:22">
      <c r="A512" s="121" t="str">
        <f t="shared" si="84"/>
        <v>71090201044511</v>
      </c>
      <c r="B512" s="115" t="s">
        <v>439</v>
      </c>
      <c r="C512" s="116" t="s">
        <v>187</v>
      </c>
      <c r="D512" s="117" t="s">
        <v>140</v>
      </c>
      <c r="E512" s="118" t="s">
        <v>106</v>
      </c>
      <c r="F512" s="119" t="s">
        <v>155</v>
      </c>
      <c r="G512" s="120">
        <v>4511</v>
      </c>
      <c r="H512" s="24"/>
      <c r="I512" s="17"/>
      <c r="J512" s="18"/>
      <c r="K512" s="18"/>
      <c r="L512" s="28" t="s">
        <v>125</v>
      </c>
      <c r="M512" s="11">
        <v>4239</v>
      </c>
      <c r="N512" s="182">
        <f t="shared" si="92"/>
        <v>0</v>
      </c>
      <c r="O512" s="189"/>
      <c r="P512" s="189"/>
      <c r="Q512" s="160"/>
      <c r="R512" s="160"/>
      <c r="S512" s="342"/>
      <c r="T512" s="160"/>
      <c r="U512" s="160"/>
      <c r="V512" s="160"/>
    </row>
    <row r="513" spans="1:22" s="155" customFormat="1">
      <c r="A513" s="121" t="str">
        <f t="shared" si="84"/>
        <v>71090202000000</v>
      </c>
      <c r="B513" s="123" t="s">
        <v>439</v>
      </c>
      <c r="C513" s="116" t="s">
        <v>187</v>
      </c>
      <c r="D513" s="117" t="s">
        <v>140</v>
      </c>
      <c r="E513" s="118" t="s">
        <v>140</v>
      </c>
      <c r="F513" s="119" t="s">
        <v>441</v>
      </c>
      <c r="G513" s="128" t="s">
        <v>440</v>
      </c>
      <c r="H513" s="24"/>
      <c r="I513" s="17"/>
      <c r="J513" s="18"/>
      <c r="K513" s="18"/>
      <c r="L513" s="29" t="s">
        <v>174</v>
      </c>
      <c r="M513" s="30">
        <v>5113</v>
      </c>
      <c r="N513" s="182">
        <f t="shared" si="92"/>
        <v>0</v>
      </c>
      <c r="O513" s="189"/>
      <c r="P513" s="189"/>
      <c r="Q513" s="160"/>
      <c r="R513" s="160"/>
      <c r="S513" s="342"/>
      <c r="T513" s="160"/>
      <c r="U513" s="160"/>
      <c r="V513" s="160"/>
    </row>
    <row r="514" spans="1:22" ht="34.5" customHeight="1">
      <c r="A514" s="121" t="str">
        <f t="shared" si="84"/>
        <v>71090202000001</v>
      </c>
      <c r="B514" s="123" t="s">
        <v>439</v>
      </c>
      <c r="C514" s="116" t="s">
        <v>187</v>
      </c>
      <c r="D514" s="117" t="s">
        <v>140</v>
      </c>
      <c r="E514" s="118" t="s">
        <v>140</v>
      </c>
      <c r="F514" s="119" t="s">
        <v>441</v>
      </c>
      <c r="G514" s="128" t="s">
        <v>96</v>
      </c>
      <c r="H514" s="44"/>
      <c r="I514" s="146"/>
      <c r="J514" s="147"/>
      <c r="K514" s="147"/>
      <c r="L514" s="26" t="s">
        <v>834</v>
      </c>
      <c r="M514" s="27"/>
      <c r="N514" s="196">
        <f>O514+P514</f>
        <v>0</v>
      </c>
      <c r="O514" s="196">
        <f>SUM(O515)</f>
        <v>0</v>
      </c>
      <c r="P514" s="196">
        <f>SUM(P515)</f>
        <v>0</v>
      </c>
      <c r="Q514" s="160"/>
      <c r="R514" s="160"/>
      <c r="S514" s="342"/>
      <c r="T514" s="160"/>
      <c r="U514" s="160"/>
      <c r="V514" s="160"/>
    </row>
    <row r="515" spans="1:22">
      <c r="A515" s="121" t="str">
        <f t="shared" ref="A515" si="95">CONCATENATE(B515,C515,D515,E515,F515,G515)</f>
        <v>71090201014239</v>
      </c>
      <c r="B515" s="123" t="s">
        <v>439</v>
      </c>
      <c r="C515" s="116" t="s">
        <v>187</v>
      </c>
      <c r="D515" s="117" t="s">
        <v>140</v>
      </c>
      <c r="E515" s="118" t="s">
        <v>106</v>
      </c>
      <c r="F515" s="119" t="s">
        <v>106</v>
      </c>
      <c r="G515" s="120">
        <v>4239</v>
      </c>
      <c r="H515" s="16"/>
      <c r="I515" s="24"/>
      <c r="J515" s="25"/>
      <c r="K515" s="25"/>
      <c r="L515" s="28" t="s">
        <v>115</v>
      </c>
      <c r="M515" s="43">
        <v>4213</v>
      </c>
      <c r="N515" s="182">
        <f t="shared" ref="N515" si="96">O515+P515</f>
        <v>0</v>
      </c>
      <c r="O515" s="182"/>
      <c r="P515" s="182"/>
      <c r="Q515" s="160"/>
      <c r="R515" s="160"/>
      <c r="S515" s="342"/>
      <c r="T515" s="160"/>
      <c r="U515" s="160"/>
      <c r="V515" s="160"/>
    </row>
    <row r="516" spans="1:22">
      <c r="A516" s="121" t="str">
        <f t="shared" si="84"/>
        <v>71090202014239</v>
      </c>
      <c r="B516" s="123" t="s">
        <v>439</v>
      </c>
      <c r="C516" s="116" t="s">
        <v>187</v>
      </c>
      <c r="D516" s="117" t="s">
        <v>140</v>
      </c>
      <c r="E516" s="118" t="s">
        <v>140</v>
      </c>
      <c r="F516" s="119" t="s">
        <v>106</v>
      </c>
      <c r="G516" s="120">
        <v>4239</v>
      </c>
      <c r="H516" s="164">
        <v>2820</v>
      </c>
      <c r="I516" s="165" t="s">
        <v>185</v>
      </c>
      <c r="J516" s="166">
        <v>2</v>
      </c>
      <c r="K516" s="166">
        <v>0</v>
      </c>
      <c r="L516" s="167" t="s">
        <v>289</v>
      </c>
      <c r="M516" s="175"/>
      <c r="N516" s="187">
        <f>+N518+N524+N529+N533+N549+N558</f>
        <v>0</v>
      </c>
      <c r="O516" s="187">
        <f>+O518+O524+O529+O533+O549+O558</f>
        <v>0</v>
      </c>
      <c r="P516" s="187">
        <f>+P518+P524+P529+P533+P549+P558</f>
        <v>0</v>
      </c>
      <c r="Q516" s="160"/>
      <c r="R516" s="160"/>
      <c r="S516" s="342"/>
      <c r="T516" s="160"/>
      <c r="U516" s="160"/>
      <c r="V516" s="160"/>
    </row>
    <row r="517" spans="1:22">
      <c r="A517" s="121" t="str">
        <f t="shared" si="84"/>
        <v>71090202014511</v>
      </c>
      <c r="B517" s="115" t="s">
        <v>439</v>
      </c>
      <c r="C517" s="116" t="s">
        <v>187</v>
      </c>
      <c r="D517" s="117" t="s">
        <v>140</v>
      </c>
      <c r="E517" s="118" t="s">
        <v>140</v>
      </c>
      <c r="F517" s="119" t="s">
        <v>106</v>
      </c>
      <c r="G517" s="120">
        <v>4511</v>
      </c>
      <c r="H517" s="24"/>
      <c r="I517" s="17"/>
      <c r="J517" s="18"/>
      <c r="K517" s="18"/>
      <c r="L517" s="29" t="s">
        <v>110</v>
      </c>
      <c r="M517" s="30"/>
      <c r="N517" s="189"/>
      <c r="O517" s="189"/>
      <c r="P517" s="189"/>
      <c r="Q517" s="160"/>
      <c r="R517" s="160"/>
      <c r="S517" s="342"/>
      <c r="T517" s="160"/>
      <c r="U517" s="160"/>
      <c r="V517" s="160"/>
    </row>
    <row r="518" spans="1:22" s="114" customFormat="1">
      <c r="A518" s="121" t="str">
        <f t="shared" si="84"/>
        <v>71090202020000</v>
      </c>
      <c r="B518" s="123" t="s">
        <v>439</v>
      </c>
      <c r="C518" s="116" t="s">
        <v>187</v>
      </c>
      <c r="D518" s="117" t="s">
        <v>140</v>
      </c>
      <c r="E518" s="118" t="s">
        <v>140</v>
      </c>
      <c r="F518" s="119" t="s">
        <v>140</v>
      </c>
      <c r="G518" s="128" t="s">
        <v>440</v>
      </c>
      <c r="H518" s="150">
        <v>2821</v>
      </c>
      <c r="I518" s="151" t="s">
        <v>185</v>
      </c>
      <c r="J518" s="152">
        <v>2</v>
      </c>
      <c r="K518" s="152">
        <v>1</v>
      </c>
      <c r="L518" s="153" t="s">
        <v>290</v>
      </c>
      <c r="M518" s="154"/>
      <c r="N518" s="191">
        <f>+N520+N522</f>
        <v>0</v>
      </c>
      <c r="O518" s="191">
        <f t="shared" ref="O518:P518" si="97">+O520+O522</f>
        <v>0</v>
      </c>
      <c r="P518" s="191">
        <f t="shared" si="97"/>
        <v>0</v>
      </c>
      <c r="Q518" s="160"/>
      <c r="R518" s="160"/>
      <c r="S518" s="342"/>
      <c r="T518" s="160"/>
      <c r="U518" s="160"/>
      <c r="V518" s="160"/>
    </row>
    <row r="519" spans="1:22">
      <c r="A519" s="121" t="str">
        <f t="shared" si="84"/>
        <v>71090202024239</v>
      </c>
      <c r="B519" s="123" t="s">
        <v>439</v>
      </c>
      <c r="C519" s="116" t="s">
        <v>187</v>
      </c>
      <c r="D519" s="117" t="s">
        <v>140</v>
      </c>
      <c r="E519" s="118" t="s">
        <v>140</v>
      </c>
      <c r="F519" s="119" t="s">
        <v>140</v>
      </c>
      <c r="G519" s="120">
        <v>4239</v>
      </c>
      <c r="H519" s="24"/>
      <c r="I519" s="24"/>
      <c r="J519" s="25"/>
      <c r="K519" s="25"/>
      <c r="L519" s="29" t="s">
        <v>108</v>
      </c>
      <c r="M519" s="30"/>
      <c r="N519" s="189"/>
      <c r="O519" s="189"/>
      <c r="P519" s="189"/>
      <c r="Q519" s="160"/>
      <c r="R519" s="160"/>
      <c r="S519" s="342"/>
      <c r="T519" s="160"/>
      <c r="U519" s="160"/>
      <c r="V519" s="160"/>
    </row>
    <row r="520" spans="1:22">
      <c r="A520" s="121" t="str">
        <f t="shared" si="84"/>
        <v>71090202024511</v>
      </c>
      <c r="B520" s="115" t="s">
        <v>439</v>
      </c>
      <c r="C520" s="116" t="s">
        <v>187</v>
      </c>
      <c r="D520" s="117" t="s">
        <v>140</v>
      </c>
      <c r="E520" s="118" t="s">
        <v>140</v>
      </c>
      <c r="F520" s="119" t="s">
        <v>140</v>
      </c>
      <c r="G520" s="120">
        <v>4511</v>
      </c>
      <c r="H520" s="44"/>
      <c r="I520" s="146"/>
      <c r="J520" s="147"/>
      <c r="K520" s="147"/>
      <c r="L520" s="26" t="s">
        <v>291</v>
      </c>
      <c r="M520" s="27"/>
      <c r="N520" s="196">
        <f>O520+P520</f>
        <v>0</v>
      </c>
      <c r="O520" s="196">
        <f>SUM(O521)</f>
        <v>0</v>
      </c>
      <c r="P520" s="196">
        <f>SUM(P521)</f>
        <v>0</v>
      </c>
      <c r="Q520" s="160"/>
      <c r="R520" s="160"/>
      <c r="S520" s="342"/>
      <c r="T520" s="160"/>
      <c r="U520" s="160"/>
      <c r="V520" s="160"/>
    </row>
    <row r="521" spans="1:22" s="114" customFormat="1" ht="25.5">
      <c r="A521" s="121" t="str">
        <f t="shared" si="84"/>
        <v>71090202030000</v>
      </c>
      <c r="B521" s="123" t="s">
        <v>439</v>
      </c>
      <c r="C521" s="116" t="s">
        <v>187</v>
      </c>
      <c r="D521" s="117" t="s">
        <v>140</v>
      </c>
      <c r="E521" s="118" t="s">
        <v>140</v>
      </c>
      <c r="F521" s="119" t="s">
        <v>442</v>
      </c>
      <c r="G521" s="128" t="s">
        <v>440</v>
      </c>
      <c r="H521" s="24"/>
      <c r="I521" s="17"/>
      <c r="J521" s="18"/>
      <c r="K521" s="18"/>
      <c r="L521" s="28" t="s">
        <v>217</v>
      </c>
      <c r="M521" s="11">
        <v>4511</v>
      </c>
      <c r="N521" s="182">
        <f t="shared" ref="N521:N523" si="98">O521+P521</f>
        <v>0</v>
      </c>
      <c r="O521" s="302"/>
      <c r="P521" s="302"/>
      <c r="Q521" s="160"/>
      <c r="R521" s="160"/>
      <c r="S521" s="342"/>
      <c r="T521" s="160"/>
      <c r="U521" s="160"/>
      <c r="V521" s="160"/>
    </row>
    <row r="522" spans="1:22" ht="28.5" customHeight="1">
      <c r="A522" s="121" t="str">
        <f t="shared" si="84"/>
        <v>71090202034239</v>
      </c>
      <c r="B522" s="123" t="s">
        <v>439</v>
      </c>
      <c r="C522" s="116" t="s">
        <v>187</v>
      </c>
      <c r="D522" s="117" t="s">
        <v>140</v>
      </c>
      <c r="E522" s="118" t="s">
        <v>140</v>
      </c>
      <c r="F522" s="119" t="s">
        <v>442</v>
      </c>
      <c r="G522" s="120">
        <v>4239</v>
      </c>
      <c r="H522" s="44"/>
      <c r="I522" s="146"/>
      <c r="J522" s="147"/>
      <c r="K522" s="147"/>
      <c r="L522" s="26" t="s">
        <v>742</v>
      </c>
      <c r="M522" s="27"/>
      <c r="N522" s="196">
        <f>O522+P522</f>
        <v>0</v>
      </c>
      <c r="O522" s="196">
        <f>SUM(O523)</f>
        <v>0</v>
      </c>
      <c r="P522" s="196">
        <f>SUM(P523)</f>
        <v>0</v>
      </c>
      <c r="Q522" s="160"/>
      <c r="R522" s="160"/>
      <c r="S522" s="342"/>
      <c r="T522" s="160"/>
      <c r="U522" s="160"/>
      <c r="V522" s="160"/>
    </row>
    <row r="523" spans="1:22">
      <c r="A523" s="121" t="str">
        <f t="shared" si="84"/>
        <v>71090202034511</v>
      </c>
      <c r="B523" s="115" t="s">
        <v>439</v>
      </c>
      <c r="C523" s="116" t="s">
        <v>187</v>
      </c>
      <c r="D523" s="117" t="s">
        <v>140</v>
      </c>
      <c r="E523" s="118" t="s">
        <v>140</v>
      </c>
      <c r="F523" s="119" t="s">
        <v>442</v>
      </c>
      <c r="G523" s="120">
        <v>4511</v>
      </c>
      <c r="H523" s="24"/>
      <c r="I523" s="17"/>
      <c r="J523" s="18"/>
      <c r="K523" s="18"/>
      <c r="L523" s="28" t="s">
        <v>138</v>
      </c>
      <c r="M523" s="11">
        <v>5132</v>
      </c>
      <c r="N523" s="182">
        <f t="shared" si="98"/>
        <v>0</v>
      </c>
      <c r="O523" s="182"/>
      <c r="P523" s="182"/>
      <c r="Q523" s="160"/>
      <c r="R523" s="160"/>
      <c r="S523" s="342"/>
      <c r="T523" s="160"/>
      <c r="U523" s="160"/>
      <c r="V523" s="160"/>
    </row>
    <row r="524" spans="1:22">
      <c r="A524" s="121" t="str">
        <f t="shared" si="84"/>
        <v>71090202044511</v>
      </c>
      <c r="B524" s="115" t="s">
        <v>439</v>
      </c>
      <c r="C524" s="116" t="s">
        <v>187</v>
      </c>
      <c r="D524" s="117" t="s">
        <v>140</v>
      </c>
      <c r="E524" s="118" t="s">
        <v>140</v>
      </c>
      <c r="F524" s="119" t="s">
        <v>155</v>
      </c>
      <c r="G524" s="120">
        <v>4511</v>
      </c>
      <c r="H524" s="150">
        <v>2821</v>
      </c>
      <c r="I524" s="151" t="s">
        <v>185</v>
      </c>
      <c r="J524" s="152">
        <v>2</v>
      </c>
      <c r="K524" s="152">
        <v>2</v>
      </c>
      <c r="L524" s="153" t="s">
        <v>293</v>
      </c>
      <c r="M524" s="154"/>
      <c r="N524" s="191">
        <f>+N526</f>
        <v>0</v>
      </c>
      <c r="O524" s="191">
        <f t="shared" ref="O524:P524" si="99">+O526</f>
        <v>0</v>
      </c>
      <c r="P524" s="191">
        <f t="shared" si="99"/>
        <v>0</v>
      </c>
      <c r="Q524" s="160"/>
      <c r="R524" s="160"/>
      <c r="S524" s="342"/>
      <c r="T524" s="160"/>
      <c r="U524" s="160"/>
      <c r="V524" s="160"/>
    </row>
    <row r="525" spans="1:22" s="169" customFormat="1">
      <c r="A525" s="121" t="str">
        <f t="shared" si="84"/>
        <v>71090500000000</v>
      </c>
      <c r="B525" s="123" t="s">
        <v>439</v>
      </c>
      <c r="C525" s="116" t="s">
        <v>187</v>
      </c>
      <c r="D525" s="117" t="s">
        <v>149</v>
      </c>
      <c r="E525" s="118" t="s">
        <v>441</v>
      </c>
      <c r="F525" s="119" t="s">
        <v>441</v>
      </c>
      <c r="G525" s="128" t="s">
        <v>440</v>
      </c>
      <c r="H525" s="24"/>
      <c r="I525" s="24"/>
      <c r="J525" s="25"/>
      <c r="K525" s="25"/>
      <c r="L525" s="29" t="s">
        <v>108</v>
      </c>
      <c r="M525" s="30"/>
      <c r="N525" s="189"/>
      <c r="O525" s="189"/>
      <c r="P525" s="189"/>
      <c r="Q525" s="160"/>
      <c r="R525" s="160"/>
      <c r="S525" s="342"/>
      <c r="T525" s="160"/>
      <c r="U525" s="160"/>
      <c r="V525" s="160"/>
    </row>
    <row r="526" spans="1:22">
      <c r="A526" s="121" t="str">
        <f t="shared" ref="A526:A580" si="100">CONCATENATE(B526,C526,D526,E526,F526,G526)</f>
        <v>71090500000001</v>
      </c>
      <c r="B526" s="123" t="s">
        <v>439</v>
      </c>
      <c r="C526" s="116" t="s">
        <v>187</v>
      </c>
      <c r="D526" s="117" t="s">
        <v>149</v>
      </c>
      <c r="E526" s="118" t="s">
        <v>441</v>
      </c>
      <c r="F526" s="119" t="s">
        <v>441</v>
      </c>
      <c r="G526" s="128" t="s">
        <v>96</v>
      </c>
      <c r="H526" s="44"/>
      <c r="I526" s="146"/>
      <c r="J526" s="147"/>
      <c r="K526" s="147"/>
      <c r="L526" s="26" t="s">
        <v>294</v>
      </c>
      <c r="M526" s="27"/>
      <c r="N526" s="196">
        <f>O526+P526</f>
        <v>0</v>
      </c>
      <c r="O526" s="196">
        <f>SUM(O527:O528)</f>
        <v>0</v>
      </c>
      <c r="P526" s="196">
        <f>SUM(P527:P528)</f>
        <v>0</v>
      </c>
      <c r="Q526" s="160"/>
      <c r="R526" s="160"/>
      <c r="S526" s="342"/>
      <c r="T526" s="160"/>
      <c r="U526" s="160"/>
      <c r="V526" s="160"/>
    </row>
    <row r="527" spans="1:22" s="155" customFormat="1" ht="25.5">
      <c r="A527" s="121" t="str">
        <f t="shared" si="100"/>
        <v>71090501000000</v>
      </c>
      <c r="B527" s="123" t="s">
        <v>439</v>
      </c>
      <c r="C527" s="116" t="s">
        <v>187</v>
      </c>
      <c r="D527" s="117" t="s">
        <v>149</v>
      </c>
      <c r="E527" s="118" t="s">
        <v>106</v>
      </c>
      <c r="F527" s="119" t="s">
        <v>441</v>
      </c>
      <c r="G527" s="128" t="s">
        <v>440</v>
      </c>
      <c r="H527" s="24"/>
      <c r="I527" s="24"/>
      <c r="J527" s="25"/>
      <c r="K527" s="25"/>
      <c r="L527" s="28" t="s">
        <v>217</v>
      </c>
      <c r="M527" s="11">
        <v>4511</v>
      </c>
      <c r="N527" s="182">
        <f t="shared" ref="N527:N528" si="101">O527+P527</f>
        <v>0</v>
      </c>
      <c r="O527" s="309"/>
      <c r="P527" s="309">
        <v>0</v>
      </c>
      <c r="Q527" s="160"/>
      <c r="R527" s="160"/>
      <c r="S527" s="342"/>
      <c r="T527" s="160"/>
      <c r="U527" s="160"/>
      <c r="V527" s="160"/>
    </row>
    <row r="528" spans="1:22" ht="25.5">
      <c r="A528" s="121" t="str">
        <f t="shared" si="100"/>
        <v>71090501000001</v>
      </c>
      <c r="B528" s="123" t="s">
        <v>439</v>
      </c>
      <c r="C528" s="116" t="s">
        <v>187</v>
      </c>
      <c r="D528" s="117" t="s">
        <v>149</v>
      </c>
      <c r="E528" s="118" t="s">
        <v>106</v>
      </c>
      <c r="F528" s="119" t="s">
        <v>441</v>
      </c>
      <c r="G528" s="128" t="s">
        <v>96</v>
      </c>
      <c r="H528" s="24"/>
      <c r="I528" s="24"/>
      <c r="J528" s="25"/>
      <c r="K528" s="25"/>
      <c r="L528" s="28" t="s">
        <v>219</v>
      </c>
      <c r="M528" s="11">
        <v>4819</v>
      </c>
      <c r="N528" s="182">
        <f t="shared" si="101"/>
        <v>0</v>
      </c>
      <c r="O528" s="182"/>
      <c r="P528" s="182"/>
      <c r="Q528" s="160"/>
      <c r="R528" s="160"/>
      <c r="S528" s="342"/>
      <c r="T528" s="160"/>
      <c r="U528" s="160"/>
      <c r="V528" s="160"/>
    </row>
    <row r="529" spans="1:22">
      <c r="B529" s="123"/>
      <c r="H529" s="150">
        <v>2823</v>
      </c>
      <c r="I529" s="151" t="s">
        <v>185</v>
      </c>
      <c r="J529" s="152">
        <v>2</v>
      </c>
      <c r="K529" s="152">
        <v>3</v>
      </c>
      <c r="L529" s="153" t="s">
        <v>296</v>
      </c>
      <c r="M529" s="154"/>
      <c r="N529" s="191">
        <f>+N531</f>
        <v>0</v>
      </c>
      <c r="O529" s="191">
        <f>+O531</f>
        <v>0</v>
      </c>
      <c r="P529" s="191">
        <f>+P531</f>
        <v>0</v>
      </c>
      <c r="Q529" s="160"/>
      <c r="R529" s="160"/>
      <c r="S529" s="342"/>
      <c r="T529" s="160"/>
      <c r="U529" s="160"/>
      <c r="V529" s="160"/>
    </row>
    <row r="530" spans="1:22">
      <c r="B530" s="123"/>
      <c r="H530" s="24"/>
      <c r="I530" s="24"/>
      <c r="J530" s="25"/>
      <c r="K530" s="25"/>
      <c r="L530" s="29" t="s">
        <v>108</v>
      </c>
      <c r="M530" s="30"/>
      <c r="N530" s="189"/>
      <c r="O530" s="189"/>
      <c r="P530" s="189"/>
      <c r="Q530" s="160"/>
      <c r="R530" s="160"/>
      <c r="S530" s="342"/>
      <c r="T530" s="160"/>
      <c r="U530" s="160"/>
      <c r="V530" s="160"/>
    </row>
    <row r="531" spans="1:22" ht="27">
      <c r="B531" s="123"/>
      <c r="H531" s="44"/>
      <c r="I531" s="146"/>
      <c r="J531" s="147"/>
      <c r="K531" s="147"/>
      <c r="L531" s="26" t="s">
        <v>297</v>
      </c>
      <c r="M531" s="27"/>
      <c r="N531" s="196">
        <f>O531+P531</f>
        <v>0</v>
      </c>
      <c r="O531" s="196">
        <f>SUM(O532)</f>
        <v>0</v>
      </c>
      <c r="P531" s="196">
        <f>SUM(P532)</f>
        <v>0</v>
      </c>
      <c r="Q531" s="160"/>
      <c r="R531" s="160"/>
      <c r="S531" s="342"/>
      <c r="T531" s="160"/>
      <c r="U531" s="160"/>
      <c r="V531" s="160"/>
    </row>
    <row r="532" spans="1:22" s="114" customFormat="1" ht="25.5">
      <c r="A532" s="121" t="str">
        <f t="shared" si="100"/>
        <v>71090501030000</v>
      </c>
      <c r="B532" s="123" t="s">
        <v>439</v>
      </c>
      <c r="C532" s="116" t="s">
        <v>187</v>
      </c>
      <c r="D532" s="117" t="s">
        <v>149</v>
      </c>
      <c r="E532" s="118" t="s">
        <v>106</v>
      </c>
      <c r="F532" s="119" t="s">
        <v>442</v>
      </c>
      <c r="G532" s="128" t="s">
        <v>440</v>
      </c>
      <c r="H532" s="16"/>
      <c r="I532" s="24"/>
      <c r="J532" s="25"/>
      <c r="K532" s="25"/>
      <c r="L532" s="28" t="s">
        <v>217</v>
      </c>
      <c r="M532" s="32">
        <v>4511</v>
      </c>
      <c r="N532" s="182">
        <f t="shared" ref="N532" si="102">O532+P532</f>
        <v>0</v>
      </c>
      <c r="O532" s="182"/>
      <c r="P532" s="182"/>
      <c r="Q532" s="160"/>
      <c r="R532" s="160"/>
      <c r="S532" s="342"/>
      <c r="T532" s="160"/>
      <c r="U532" s="160"/>
      <c r="V532" s="160"/>
    </row>
    <row r="533" spans="1:22">
      <c r="A533" s="121" t="str">
        <f t="shared" si="100"/>
        <v>71090501044239</v>
      </c>
      <c r="B533" s="123" t="s">
        <v>439</v>
      </c>
      <c r="C533" s="116" t="s">
        <v>187</v>
      </c>
      <c r="D533" s="117" t="s">
        <v>149</v>
      </c>
      <c r="E533" s="118" t="s">
        <v>106</v>
      </c>
      <c r="F533" s="119" t="s">
        <v>155</v>
      </c>
      <c r="G533" s="120">
        <v>4239</v>
      </c>
      <c r="H533" s="150">
        <v>2824</v>
      </c>
      <c r="I533" s="151" t="s">
        <v>185</v>
      </c>
      <c r="J533" s="152">
        <v>2</v>
      </c>
      <c r="K533" s="152">
        <v>4</v>
      </c>
      <c r="L533" s="153" t="s">
        <v>299</v>
      </c>
      <c r="M533" s="154"/>
      <c r="N533" s="191">
        <f>+N535+N544+N546</f>
        <v>0</v>
      </c>
      <c r="O533" s="191">
        <f t="shared" ref="O533:P533" si="103">+O535+O544+O546</f>
        <v>0</v>
      </c>
      <c r="P533" s="191">
        <f t="shared" si="103"/>
        <v>0</v>
      </c>
      <c r="Q533" s="160"/>
      <c r="R533" s="160"/>
      <c r="S533" s="342"/>
      <c r="T533" s="160"/>
      <c r="U533" s="160"/>
      <c r="V533" s="160"/>
    </row>
    <row r="534" spans="1:22" s="114" customFormat="1">
      <c r="A534" s="121" t="str">
        <f t="shared" si="100"/>
        <v>71090501050000</v>
      </c>
      <c r="B534" s="123" t="s">
        <v>439</v>
      </c>
      <c r="C534" s="116" t="s">
        <v>187</v>
      </c>
      <c r="D534" s="117" t="s">
        <v>149</v>
      </c>
      <c r="E534" s="118" t="s">
        <v>106</v>
      </c>
      <c r="F534" s="119" t="s">
        <v>149</v>
      </c>
      <c r="G534" s="128" t="s">
        <v>440</v>
      </c>
      <c r="H534" s="24"/>
      <c r="I534" s="24"/>
      <c r="J534" s="25"/>
      <c r="K534" s="25"/>
      <c r="L534" s="29" t="s">
        <v>108</v>
      </c>
      <c r="M534" s="30"/>
      <c r="N534" s="189"/>
      <c r="O534" s="189"/>
      <c r="P534" s="189"/>
      <c r="Q534" s="160"/>
      <c r="R534" s="160"/>
      <c r="S534" s="342"/>
      <c r="T534" s="160"/>
      <c r="U534" s="160"/>
      <c r="V534" s="160"/>
    </row>
    <row r="535" spans="1:22">
      <c r="A535" s="121" t="str">
        <f t="shared" si="100"/>
        <v>71090501054819</v>
      </c>
      <c r="B535" s="123" t="s">
        <v>439</v>
      </c>
      <c r="C535" s="116" t="s">
        <v>187</v>
      </c>
      <c r="D535" s="117" t="s">
        <v>149</v>
      </c>
      <c r="E535" s="118" t="s">
        <v>106</v>
      </c>
      <c r="F535" s="119" t="s">
        <v>149</v>
      </c>
      <c r="G535" s="120">
        <v>4819</v>
      </c>
      <c r="H535" s="44"/>
      <c r="I535" s="146"/>
      <c r="J535" s="147"/>
      <c r="K535" s="147"/>
      <c r="L535" s="26" t="s">
        <v>300</v>
      </c>
      <c r="M535" s="27"/>
      <c r="N535" s="196">
        <f>SUM(N536:N543)</f>
        <v>0</v>
      </c>
      <c r="O535" s="196">
        <f t="shared" ref="O535:P535" si="104">SUM(O536:O543)</f>
        <v>0</v>
      </c>
      <c r="P535" s="196">
        <f t="shared" si="104"/>
        <v>0</v>
      </c>
      <c r="Q535" s="160"/>
      <c r="R535" s="160"/>
      <c r="S535" s="342"/>
      <c r="T535" s="160"/>
      <c r="U535" s="160"/>
      <c r="V535" s="160"/>
    </row>
    <row r="536" spans="1:22" s="169" customFormat="1">
      <c r="A536" s="121"/>
      <c r="B536" s="123"/>
      <c r="C536" s="116"/>
      <c r="D536" s="117"/>
      <c r="E536" s="118"/>
      <c r="F536" s="119"/>
      <c r="G536" s="128"/>
      <c r="H536" s="16"/>
      <c r="I536" s="24"/>
      <c r="J536" s="25"/>
      <c r="K536" s="25"/>
      <c r="L536" s="28" t="s">
        <v>118</v>
      </c>
      <c r="M536" s="11">
        <v>4216</v>
      </c>
      <c r="N536" s="182">
        <f t="shared" ref="N536:N539" si="105">O536+P536</f>
        <v>0</v>
      </c>
      <c r="O536" s="182"/>
      <c r="P536" s="182"/>
      <c r="Q536" s="160"/>
      <c r="R536" s="160"/>
      <c r="S536" s="342"/>
      <c r="T536" s="160"/>
      <c r="U536" s="160"/>
      <c r="V536" s="160"/>
    </row>
    <row r="537" spans="1:22" s="169" customFormat="1">
      <c r="A537" s="121" t="str">
        <f t="shared" si="100"/>
        <v>71090600000000</v>
      </c>
      <c r="B537" s="123" t="s">
        <v>439</v>
      </c>
      <c r="C537" s="116" t="s">
        <v>187</v>
      </c>
      <c r="D537" s="117" t="s">
        <v>157</v>
      </c>
      <c r="E537" s="118" t="s">
        <v>441</v>
      </c>
      <c r="F537" s="119" t="s">
        <v>441</v>
      </c>
      <c r="G537" s="128" t="s">
        <v>440</v>
      </c>
      <c r="H537" s="16"/>
      <c r="I537" s="24"/>
      <c r="J537" s="25"/>
      <c r="K537" s="25"/>
      <c r="L537" s="28" t="s">
        <v>757</v>
      </c>
      <c r="M537" s="11">
        <v>4234</v>
      </c>
      <c r="N537" s="182">
        <f t="shared" si="105"/>
        <v>0</v>
      </c>
      <c r="O537" s="182"/>
      <c r="P537" s="182"/>
      <c r="Q537" s="160"/>
      <c r="R537" s="160"/>
      <c r="S537" s="342"/>
      <c r="T537" s="160"/>
      <c r="U537" s="160"/>
      <c r="V537" s="160"/>
    </row>
    <row r="538" spans="1:22">
      <c r="A538" s="121" t="str">
        <f t="shared" si="100"/>
        <v>71090600000001</v>
      </c>
      <c r="B538" s="123" t="s">
        <v>439</v>
      </c>
      <c r="C538" s="116" t="s">
        <v>187</v>
      </c>
      <c r="D538" s="117" t="s">
        <v>157</v>
      </c>
      <c r="E538" s="118" t="s">
        <v>441</v>
      </c>
      <c r="F538" s="119" t="s">
        <v>441</v>
      </c>
      <c r="G538" s="128" t="s">
        <v>96</v>
      </c>
      <c r="H538" s="16"/>
      <c r="I538" s="24"/>
      <c r="J538" s="25"/>
      <c r="K538" s="25"/>
      <c r="L538" s="28" t="s">
        <v>125</v>
      </c>
      <c r="M538" s="30">
        <v>4239</v>
      </c>
      <c r="N538" s="182">
        <f t="shared" si="105"/>
        <v>0</v>
      </c>
      <c r="O538" s="182"/>
      <c r="P538" s="182"/>
      <c r="Q538" s="160"/>
      <c r="R538" s="160"/>
      <c r="S538" s="342"/>
      <c r="T538" s="160"/>
      <c r="U538" s="160"/>
      <c r="V538" s="160"/>
    </row>
    <row r="539" spans="1:22" s="155" customFormat="1">
      <c r="A539" s="121" t="str">
        <f t="shared" si="100"/>
        <v>71090601000000</v>
      </c>
      <c r="B539" s="123" t="s">
        <v>439</v>
      </c>
      <c r="C539" s="116" t="s">
        <v>187</v>
      </c>
      <c r="D539" s="117" t="s">
        <v>157</v>
      </c>
      <c r="E539" s="118" t="s">
        <v>106</v>
      </c>
      <c r="F539" s="119" t="s">
        <v>441</v>
      </c>
      <c r="G539" s="128" t="s">
        <v>440</v>
      </c>
      <c r="H539" s="16"/>
      <c r="I539" s="24"/>
      <c r="J539" s="25"/>
      <c r="K539" s="25"/>
      <c r="L539" s="31" t="s">
        <v>130</v>
      </c>
      <c r="M539" s="47">
        <v>4267</v>
      </c>
      <c r="N539" s="182">
        <f t="shared" si="105"/>
        <v>0</v>
      </c>
      <c r="O539" s="182"/>
      <c r="P539" s="182"/>
      <c r="Q539" s="160"/>
      <c r="R539" s="160"/>
      <c r="S539" s="342"/>
      <c r="T539" s="160"/>
      <c r="U539" s="160"/>
      <c r="V539" s="160"/>
    </row>
    <row r="540" spans="1:22">
      <c r="A540" s="121" t="str">
        <f t="shared" si="100"/>
        <v>71090601000001</v>
      </c>
      <c r="B540" s="123" t="s">
        <v>439</v>
      </c>
      <c r="C540" s="116" t="s">
        <v>187</v>
      </c>
      <c r="D540" s="117" t="s">
        <v>157</v>
      </c>
      <c r="E540" s="118" t="s">
        <v>106</v>
      </c>
      <c r="F540" s="119" t="s">
        <v>441</v>
      </c>
      <c r="G540" s="128" t="s">
        <v>96</v>
      </c>
      <c r="H540" s="176"/>
      <c r="I540" s="193"/>
      <c r="J540" s="200"/>
      <c r="K540" s="201"/>
      <c r="L540" s="202" t="s">
        <v>240</v>
      </c>
      <c r="M540" s="12">
        <v>4269</v>
      </c>
      <c r="N540" s="182">
        <f t="shared" ref="N540:N545" si="106">O540+P540</f>
        <v>0</v>
      </c>
      <c r="O540" s="182"/>
      <c r="P540" s="182"/>
      <c r="Q540" s="160"/>
      <c r="R540" s="160"/>
      <c r="S540" s="342"/>
      <c r="T540" s="160"/>
      <c r="U540" s="160"/>
      <c r="V540" s="160"/>
    </row>
    <row r="541" spans="1:22" s="114" customFormat="1">
      <c r="A541" s="121" t="str">
        <f t="shared" si="100"/>
        <v>71090601010000</v>
      </c>
      <c r="B541" s="123" t="s">
        <v>439</v>
      </c>
      <c r="C541" s="116" t="s">
        <v>187</v>
      </c>
      <c r="D541" s="117" t="s">
        <v>157</v>
      </c>
      <c r="E541" s="118" t="s">
        <v>106</v>
      </c>
      <c r="F541" s="119" t="s">
        <v>106</v>
      </c>
      <c r="G541" s="128" t="s">
        <v>440</v>
      </c>
      <c r="H541" s="24"/>
      <c r="I541" s="24"/>
      <c r="J541" s="25"/>
      <c r="K541" s="25"/>
      <c r="L541" s="35" t="s">
        <v>167</v>
      </c>
      <c r="M541" s="12">
        <v>4639</v>
      </c>
      <c r="N541" s="182">
        <f t="shared" si="106"/>
        <v>0</v>
      </c>
      <c r="O541" s="182"/>
      <c r="P541" s="182"/>
      <c r="Q541" s="160"/>
      <c r="R541" s="160"/>
      <c r="S541" s="342"/>
      <c r="T541" s="160"/>
      <c r="U541" s="160"/>
      <c r="V541" s="160"/>
    </row>
    <row r="542" spans="1:22" ht="25.5">
      <c r="A542" s="121" t="str">
        <f t="shared" ref="A542" si="107">CONCATENATE(B542,C542,D542,E542,F542,G542)</f>
        <v>71090501000001</v>
      </c>
      <c r="B542" s="123" t="s">
        <v>439</v>
      </c>
      <c r="C542" s="116" t="s">
        <v>187</v>
      </c>
      <c r="D542" s="117" t="s">
        <v>149</v>
      </c>
      <c r="E542" s="118" t="s">
        <v>106</v>
      </c>
      <c r="F542" s="119" t="s">
        <v>441</v>
      </c>
      <c r="G542" s="128" t="s">
        <v>96</v>
      </c>
      <c r="H542" s="24"/>
      <c r="I542" s="24"/>
      <c r="J542" s="25"/>
      <c r="K542" s="25"/>
      <c r="L542" s="28" t="s">
        <v>219</v>
      </c>
      <c r="M542" s="11">
        <v>4819</v>
      </c>
      <c r="N542" s="182">
        <f t="shared" si="106"/>
        <v>0</v>
      </c>
      <c r="O542" s="182"/>
      <c r="P542" s="182"/>
      <c r="Q542" s="160"/>
      <c r="R542" s="160"/>
      <c r="S542" s="342"/>
      <c r="T542" s="160"/>
      <c r="U542" s="160"/>
      <c r="V542" s="160"/>
    </row>
    <row r="543" spans="1:22">
      <c r="A543" s="121" t="str">
        <f t="shared" si="100"/>
        <v>71090601014251</v>
      </c>
      <c r="B543" s="123" t="s">
        <v>439</v>
      </c>
      <c r="C543" s="116" t="s">
        <v>187</v>
      </c>
      <c r="D543" s="117" t="s">
        <v>157</v>
      </c>
      <c r="E543" s="118" t="s">
        <v>106</v>
      </c>
      <c r="F543" s="119" t="s">
        <v>106</v>
      </c>
      <c r="G543" s="120">
        <v>4251</v>
      </c>
      <c r="H543" s="36"/>
      <c r="I543" s="193"/>
      <c r="J543" s="194"/>
      <c r="K543" s="195"/>
      <c r="L543" s="28" t="s">
        <v>137</v>
      </c>
      <c r="M543" s="11">
        <v>5129</v>
      </c>
      <c r="N543" s="182">
        <f t="shared" si="106"/>
        <v>0</v>
      </c>
      <c r="O543" s="182"/>
      <c r="P543" s="182"/>
      <c r="Q543" s="160"/>
      <c r="R543" s="160"/>
      <c r="S543" s="342"/>
      <c r="T543" s="160"/>
      <c r="U543" s="160"/>
      <c r="V543" s="160"/>
    </row>
    <row r="544" spans="1:22" ht="18" customHeight="1">
      <c r="A544" s="121" t="str">
        <f t="shared" si="100"/>
        <v>71090601015113</v>
      </c>
      <c r="B544" s="123" t="s">
        <v>439</v>
      </c>
      <c r="C544" s="116" t="s">
        <v>187</v>
      </c>
      <c r="D544" s="117" t="s">
        <v>157</v>
      </c>
      <c r="E544" s="118" t="s">
        <v>106</v>
      </c>
      <c r="F544" s="119" t="s">
        <v>106</v>
      </c>
      <c r="G544" s="120">
        <v>5113</v>
      </c>
      <c r="H544" s="44"/>
      <c r="I544" s="146"/>
      <c r="J544" s="147"/>
      <c r="K544" s="147"/>
      <c r="L544" s="26" t="s">
        <v>301</v>
      </c>
      <c r="M544" s="27"/>
      <c r="N544" s="196">
        <f>O544+P544</f>
        <v>0</v>
      </c>
      <c r="O544" s="196">
        <f>SUM(O545)</f>
        <v>0</v>
      </c>
      <c r="P544" s="196">
        <f>SUM(P545)</f>
        <v>0</v>
      </c>
      <c r="Q544" s="160"/>
      <c r="R544" s="160"/>
      <c r="S544" s="342"/>
      <c r="T544" s="160"/>
      <c r="U544" s="160"/>
      <c r="V544" s="160"/>
    </row>
    <row r="545" spans="1:22" s="114" customFormat="1" ht="25.5">
      <c r="A545" s="121" t="str">
        <f t="shared" si="100"/>
        <v>71090601020000</v>
      </c>
      <c r="B545" s="123" t="s">
        <v>439</v>
      </c>
      <c r="C545" s="116" t="s">
        <v>187</v>
      </c>
      <c r="D545" s="117" t="s">
        <v>157</v>
      </c>
      <c r="E545" s="118" t="s">
        <v>106</v>
      </c>
      <c r="F545" s="119" t="s">
        <v>140</v>
      </c>
      <c r="G545" s="128" t="s">
        <v>440</v>
      </c>
      <c r="H545" s="24"/>
      <c r="I545" s="24"/>
      <c r="J545" s="25"/>
      <c r="K545" s="25"/>
      <c r="L545" s="28" t="s">
        <v>217</v>
      </c>
      <c r="M545" s="11">
        <v>4511</v>
      </c>
      <c r="N545" s="182">
        <f t="shared" si="106"/>
        <v>0</v>
      </c>
      <c r="O545" s="182"/>
      <c r="P545" s="182"/>
      <c r="Q545" s="160"/>
      <c r="R545" s="160"/>
      <c r="S545" s="342"/>
      <c r="T545" s="160"/>
      <c r="U545" s="160"/>
      <c r="V545" s="160"/>
    </row>
    <row r="546" spans="1:22" ht="18" customHeight="1">
      <c r="A546" s="121" t="str">
        <f t="shared" si="100"/>
        <v>71090601015113</v>
      </c>
      <c r="B546" s="123" t="s">
        <v>439</v>
      </c>
      <c r="C546" s="116" t="s">
        <v>187</v>
      </c>
      <c r="D546" s="117" t="s">
        <v>157</v>
      </c>
      <c r="E546" s="118" t="s">
        <v>106</v>
      </c>
      <c r="F546" s="119" t="s">
        <v>106</v>
      </c>
      <c r="G546" s="120">
        <v>5113</v>
      </c>
      <c r="H546" s="44"/>
      <c r="I546" s="146"/>
      <c r="J546" s="147"/>
      <c r="K546" s="147"/>
      <c r="L546" s="26" t="s">
        <v>770</v>
      </c>
      <c r="M546" s="27"/>
      <c r="N546" s="196">
        <f>O546+P546</f>
        <v>0</v>
      </c>
      <c r="O546" s="196">
        <f>SUM(O547:O548)</f>
        <v>0</v>
      </c>
      <c r="P546" s="196">
        <f>SUM(P547:P548)</f>
        <v>0</v>
      </c>
      <c r="Q546" s="160"/>
      <c r="R546" s="160"/>
      <c r="S546" s="342"/>
      <c r="T546" s="160"/>
      <c r="U546" s="160"/>
      <c r="V546" s="160"/>
    </row>
    <row r="547" spans="1:22">
      <c r="A547" s="121" t="str">
        <f t="shared" si="100"/>
        <v>71090201024511</v>
      </c>
      <c r="B547" s="115" t="s">
        <v>439</v>
      </c>
      <c r="C547" s="116" t="s">
        <v>187</v>
      </c>
      <c r="D547" s="117" t="s">
        <v>140</v>
      </c>
      <c r="E547" s="118" t="s">
        <v>106</v>
      </c>
      <c r="F547" s="119" t="s">
        <v>140</v>
      </c>
      <c r="G547" s="120">
        <v>4511</v>
      </c>
      <c r="H547" s="24"/>
      <c r="I547" s="17"/>
      <c r="J547" s="18"/>
      <c r="K547" s="18"/>
      <c r="L547" s="29" t="s">
        <v>173</v>
      </c>
      <c r="M547" s="30">
        <v>5112</v>
      </c>
      <c r="N547" s="182">
        <f t="shared" ref="N547:N548" si="108">O547+P547</f>
        <v>0</v>
      </c>
      <c r="O547" s="182">
        <v>0</v>
      </c>
      <c r="P547" s="182"/>
      <c r="Q547" s="160"/>
      <c r="R547" s="160"/>
      <c r="S547" s="342"/>
      <c r="T547" s="160"/>
      <c r="U547" s="160"/>
      <c r="V547" s="160"/>
    </row>
    <row r="548" spans="1:22" ht="16.5">
      <c r="A548" s="121" t="str">
        <f t="shared" ref="A548" si="109">CONCATENATE(B548,C548,D548,E548,F548,G548)</f>
        <v>71100700000001</v>
      </c>
      <c r="B548" s="123" t="s">
        <v>439</v>
      </c>
      <c r="C548" s="116" t="s">
        <v>189</v>
      </c>
      <c r="D548" s="117" t="s">
        <v>183</v>
      </c>
      <c r="E548" s="118" t="s">
        <v>441</v>
      </c>
      <c r="F548" s="119" t="s">
        <v>441</v>
      </c>
      <c r="G548" s="128" t="s">
        <v>96</v>
      </c>
      <c r="H548" s="24"/>
      <c r="I548" s="24"/>
      <c r="J548" s="25"/>
      <c r="K548" s="25"/>
      <c r="L548" s="31" t="s">
        <v>143</v>
      </c>
      <c r="M548" s="47">
        <v>5113</v>
      </c>
      <c r="N548" s="182">
        <f t="shared" si="108"/>
        <v>0</v>
      </c>
      <c r="O548" s="302"/>
      <c r="P548" s="302"/>
      <c r="Q548" s="160"/>
      <c r="R548" s="160"/>
      <c r="S548" s="342"/>
      <c r="T548" s="160"/>
      <c r="U548" s="160"/>
      <c r="V548" s="160"/>
    </row>
    <row r="549" spans="1:22">
      <c r="A549" s="121" t="str">
        <f t="shared" si="100"/>
        <v>71090601045113</v>
      </c>
      <c r="B549" s="123" t="s">
        <v>439</v>
      </c>
      <c r="C549" s="116" t="s">
        <v>187</v>
      </c>
      <c r="D549" s="117" t="s">
        <v>157</v>
      </c>
      <c r="E549" s="118" t="s">
        <v>106</v>
      </c>
      <c r="F549" s="119" t="s">
        <v>155</v>
      </c>
      <c r="G549" s="120">
        <v>5113</v>
      </c>
      <c r="H549" s="150">
        <v>2825</v>
      </c>
      <c r="I549" s="151" t="s">
        <v>185</v>
      </c>
      <c r="J549" s="152">
        <v>2</v>
      </c>
      <c r="K549" s="152">
        <v>5</v>
      </c>
      <c r="L549" s="153" t="s">
        <v>303</v>
      </c>
      <c r="M549" s="154"/>
      <c r="N549" s="191">
        <f>+N551+N553+N555</f>
        <v>0</v>
      </c>
      <c r="O549" s="191">
        <f>+O551+O553+O555</f>
        <v>0</v>
      </c>
      <c r="P549" s="191">
        <f>+P551+P553+P555</f>
        <v>0</v>
      </c>
      <c r="Q549" s="160"/>
      <c r="R549" s="160"/>
      <c r="S549" s="342"/>
      <c r="T549" s="160"/>
      <c r="U549" s="160"/>
      <c r="V549" s="160"/>
    </row>
    <row r="550" spans="1:22" s="114" customFormat="1">
      <c r="A550" s="121" t="str">
        <f t="shared" si="100"/>
        <v>71090601050000</v>
      </c>
      <c r="B550" s="123" t="s">
        <v>439</v>
      </c>
      <c r="C550" s="116" t="s">
        <v>187</v>
      </c>
      <c r="D550" s="117" t="s">
        <v>157</v>
      </c>
      <c r="E550" s="118" t="s">
        <v>106</v>
      </c>
      <c r="F550" s="119" t="s">
        <v>149</v>
      </c>
      <c r="G550" s="128" t="s">
        <v>440</v>
      </c>
      <c r="H550" s="24"/>
      <c r="I550" s="24"/>
      <c r="J550" s="25"/>
      <c r="K550" s="25"/>
      <c r="L550" s="29" t="s">
        <v>108</v>
      </c>
      <c r="M550" s="47"/>
      <c r="N550" s="189"/>
      <c r="O550" s="189"/>
      <c r="P550" s="189"/>
      <c r="Q550" s="160"/>
      <c r="R550" s="160"/>
      <c r="S550" s="342"/>
      <c r="T550" s="160"/>
      <c r="U550" s="160"/>
      <c r="V550" s="160"/>
    </row>
    <row r="551" spans="1:22">
      <c r="A551" s="121" t="str">
        <f t="shared" si="100"/>
        <v>71090601054239</v>
      </c>
      <c r="B551" s="123" t="s">
        <v>439</v>
      </c>
      <c r="C551" s="116" t="s">
        <v>187</v>
      </c>
      <c r="D551" s="117" t="s">
        <v>157</v>
      </c>
      <c r="E551" s="118" t="s">
        <v>106</v>
      </c>
      <c r="F551" s="119" t="s">
        <v>149</v>
      </c>
      <c r="G551" s="128">
        <v>4239</v>
      </c>
      <c r="H551" s="44"/>
      <c r="I551" s="146"/>
      <c r="J551" s="147"/>
      <c r="K551" s="147"/>
      <c r="L551" s="26" t="s">
        <v>304</v>
      </c>
      <c r="M551" s="27"/>
      <c r="N551" s="196">
        <f>O551+P551</f>
        <v>0</v>
      </c>
      <c r="O551" s="196">
        <f>SUM(O552)</f>
        <v>0</v>
      </c>
      <c r="P551" s="196">
        <f>SUM(P552)</f>
        <v>0</v>
      </c>
      <c r="Q551" s="160"/>
      <c r="R551" s="160"/>
      <c r="S551" s="342"/>
      <c r="T551" s="160"/>
      <c r="U551" s="160"/>
      <c r="V551" s="160"/>
    </row>
    <row r="552" spans="1:22" ht="25.5">
      <c r="A552" s="121" t="str">
        <f t="shared" si="100"/>
        <v>71090601054637</v>
      </c>
      <c r="B552" s="115" t="s">
        <v>439</v>
      </c>
      <c r="C552" s="116" t="s">
        <v>187</v>
      </c>
      <c r="D552" s="117" t="s">
        <v>157</v>
      </c>
      <c r="E552" s="118" t="s">
        <v>106</v>
      </c>
      <c r="F552" s="119" t="s">
        <v>149</v>
      </c>
      <c r="G552" s="120">
        <v>4637</v>
      </c>
      <c r="H552" s="24"/>
      <c r="I552" s="24"/>
      <c r="J552" s="25"/>
      <c r="K552" s="25"/>
      <c r="L552" s="28" t="s">
        <v>217</v>
      </c>
      <c r="M552" s="11">
        <v>4511</v>
      </c>
      <c r="N552" s="182">
        <f t="shared" ref="N552:N557" si="110">O552+P552</f>
        <v>0</v>
      </c>
      <c r="O552" s="182"/>
      <c r="P552" s="182"/>
      <c r="Q552" s="160"/>
      <c r="R552" s="160"/>
      <c r="S552" s="342"/>
      <c r="T552" s="160"/>
      <c r="U552" s="160"/>
      <c r="V552" s="160"/>
    </row>
    <row r="553" spans="1:22" s="181" customFormat="1">
      <c r="A553" s="121" t="str">
        <f t="shared" si="100"/>
        <v>71100000000000</v>
      </c>
      <c r="B553" s="123" t="s">
        <v>439</v>
      </c>
      <c r="C553" s="116" t="s">
        <v>189</v>
      </c>
      <c r="D553" s="117" t="s">
        <v>441</v>
      </c>
      <c r="E553" s="118" t="s">
        <v>441</v>
      </c>
      <c r="F553" s="119" t="s">
        <v>441</v>
      </c>
      <c r="G553" s="128" t="s">
        <v>440</v>
      </c>
      <c r="H553" s="44"/>
      <c r="I553" s="146"/>
      <c r="J553" s="147"/>
      <c r="K553" s="147"/>
      <c r="L553" s="26" t="s">
        <v>305</v>
      </c>
      <c r="M553" s="27"/>
      <c r="N553" s="196">
        <f>O553+P553</f>
        <v>0</v>
      </c>
      <c r="O553" s="196">
        <f>SUM(O554)</f>
        <v>0</v>
      </c>
      <c r="P553" s="196">
        <f>SUM(P554)</f>
        <v>0</v>
      </c>
      <c r="Q553" s="160"/>
      <c r="R553" s="160"/>
      <c r="S553" s="342"/>
      <c r="T553" s="160"/>
      <c r="U553" s="160"/>
      <c r="V553" s="160"/>
    </row>
    <row r="554" spans="1:22" ht="25.5">
      <c r="A554" s="121" t="str">
        <f t="shared" si="100"/>
        <v>71100000000001</v>
      </c>
      <c r="B554" s="123" t="s">
        <v>439</v>
      </c>
      <c r="C554" s="116" t="s">
        <v>189</v>
      </c>
      <c r="D554" s="117" t="s">
        <v>441</v>
      </c>
      <c r="E554" s="118" t="s">
        <v>441</v>
      </c>
      <c r="F554" s="119" t="s">
        <v>441</v>
      </c>
      <c r="G554" s="128" t="s">
        <v>96</v>
      </c>
      <c r="H554" s="24"/>
      <c r="I554" s="24"/>
      <c r="J554" s="25"/>
      <c r="K554" s="25"/>
      <c r="L554" s="28" t="s">
        <v>217</v>
      </c>
      <c r="M554" s="11">
        <v>4511</v>
      </c>
      <c r="N554" s="182">
        <f t="shared" si="110"/>
        <v>0</v>
      </c>
      <c r="O554" s="182"/>
      <c r="P554" s="182"/>
      <c r="Q554" s="160"/>
      <c r="R554" s="160"/>
      <c r="S554" s="342"/>
      <c r="T554" s="160"/>
      <c r="U554" s="160"/>
      <c r="V554" s="160"/>
    </row>
    <row r="555" spans="1:22" s="169" customFormat="1">
      <c r="A555" s="121" t="str">
        <f t="shared" si="100"/>
        <v>71100700000000</v>
      </c>
      <c r="B555" s="123" t="s">
        <v>439</v>
      </c>
      <c r="C555" s="116" t="s">
        <v>189</v>
      </c>
      <c r="D555" s="117" t="s">
        <v>183</v>
      </c>
      <c r="E555" s="118" t="s">
        <v>441</v>
      </c>
      <c r="F555" s="119" t="s">
        <v>441</v>
      </c>
      <c r="G555" s="128" t="s">
        <v>440</v>
      </c>
      <c r="H555" s="44"/>
      <c r="I555" s="146"/>
      <c r="J555" s="147"/>
      <c r="K555" s="147"/>
      <c r="L555" s="26" t="s">
        <v>616</v>
      </c>
      <c r="M555" s="27"/>
      <c r="N555" s="196">
        <f>O555+P555</f>
        <v>0</v>
      </c>
      <c r="O555" s="196">
        <f>SUM(O556:O557)</f>
        <v>0</v>
      </c>
      <c r="P555" s="196">
        <f>SUM(P556:P557)</f>
        <v>0</v>
      </c>
      <c r="Q555" s="160"/>
      <c r="R555" s="160"/>
      <c r="S555" s="342"/>
      <c r="T555" s="160"/>
      <c r="U555" s="160"/>
      <c r="V555" s="160"/>
    </row>
    <row r="556" spans="1:22" ht="16.5">
      <c r="A556" s="121" t="str">
        <f t="shared" si="100"/>
        <v>71100700000001</v>
      </c>
      <c r="B556" s="123" t="s">
        <v>439</v>
      </c>
      <c r="C556" s="116" t="s">
        <v>189</v>
      </c>
      <c r="D556" s="117" t="s">
        <v>183</v>
      </c>
      <c r="E556" s="118" t="s">
        <v>441</v>
      </c>
      <c r="F556" s="119" t="s">
        <v>441</v>
      </c>
      <c r="G556" s="128" t="s">
        <v>96</v>
      </c>
      <c r="H556" s="24"/>
      <c r="I556" s="24"/>
      <c r="J556" s="25"/>
      <c r="K556" s="25"/>
      <c r="L556" s="31" t="s">
        <v>143</v>
      </c>
      <c r="M556" s="47">
        <v>5113</v>
      </c>
      <c r="N556" s="182">
        <f t="shared" si="110"/>
        <v>0</v>
      </c>
      <c r="O556" s="302"/>
      <c r="P556" s="302"/>
      <c r="Q556" s="160"/>
      <c r="R556" s="160"/>
      <c r="S556" s="342"/>
      <c r="T556" s="160"/>
      <c r="U556" s="160"/>
      <c r="V556" s="160"/>
    </row>
    <row r="557" spans="1:22" s="155" customFormat="1" ht="16.5">
      <c r="A557" s="121" t="str">
        <f t="shared" si="100"/>
        <v>71100701000000</v>
      </c>
      <c r="B557" s="123" t="s">
        <v>439</v>
      </c>
      <c r="C557" s="116" t="s">
        <v>189</v>
      </c>
      <c r="D557" s="117" t="s">
        <v>183</v>
      </c>
      <c r="E557" s="118" t="s">
        <v>106</v>
      </c>
      <c r="F557" s="119" t="s">
        <v>441</v>
      </c>
      <c r="G557" s="128" t="s">
        <v>440</v>
      </c>
      <c r="H557" s="24"/>
      <c r="I557" s="24"/>
      <c r="J557" s="25"/>
      <c r="K557" s="25"/>
      <c r="L557" s="28" t="s">
        <v>137</v>
      </c>
      <c r="M557" s="11">
        <v>5129</v>
      </c>
      <c r="N557" s="182">
        <f t="shared" si="110"/>
        <v>0</v>
      </c>
      <c r="O557" s="302"/>
      <c r="P557" s="302"/>
      <c r="Q557" s="160"/>
      <c r="R557" s="160"/>
      <c r="S557" s="342"/>
      <c r="T557" s="160"/>
      <c r="U557" s="160"/>
      <c r="V557" s="160"/>
    </row>
    <row r="558" spans="1:22" ht="25.5">
      <c r="A558" s="121" t="str">
        <f t="shared" si="100"/>
        <v>71100701000001</v>
      </c>
      <c r="B558" s="123" t="s">
        <v>439</v>
      </c>
      <c r="C558" s="116" t="s">
        <v>189</v>
      </c>
      <c r="D558" s="117" t="s">
        <v>183</v>
      </c>
      <c r="E558" s="118" t="s">
        <v>106</v>
      </c>
      <c r="F558" s="119" t="s">
        <v>441</v>
      </c>
      <c r="G558" s="128" t="s">
        <v>96</v>
      </c>
      <c r="H558" s="150">
        <v>2827</v>
      </c>
      <c r="I558" s="151" t="s">
        <v>185</v>
      </c>
      <c r="J558" s="152">
        <v>2</v>
      </c>
      <c r="K558" s="152">
        <v>7</v>
      </c>
      <c r="L558" s="153" t="s">
        <v>306</v>
      </c>
      <c r="M558" s="154"/>
      <c r="N558" s="191">
        <f>+N560</f>
        <v>0</v>
      </c>
      <c r="O558" s="191">
        <f t="shared" ref="O558:P558" si="111">+O560</f>
        <v>0</v>
      </c>
      <c r="P558" s="191">
        <f t="shared" si="111"/>
        <v>0</v>
      </c>
      <c r="Q558" s="160"/>
      <c r="R558" s="160"/>
      <c r="S558" s="342"/>
      <c r="T558" s="160"/>
      <c r="U558" s="160"/>
      <c r="V558" s="160"/>
    </row>
    <row r="559" spans="1:22" s="114" customFormat="1">
      <c r="A559" s="121" t="str">
        <f t="shared" si="100"/>
        <v>71100701010000</v>
      </c>
      <c r="B559" s="123" t="s">
        <v>439</v>
      </c>
      <c r="C559" s="116" t="s">
        <v>189</v>
      </c>
      <c r="D559" s="117" t="s">
        <v>183</v>
      </c>
      <c r="E559" s="118" t="s">
        <v>106</v>
      </c>
      <c r="F559" s="119" t="s">
        <v>106</v>
      </c>
      <c r="G559" s="128" t="s">
        <v>440</v>
      </c>
      <c r="H559" s="24"/>
      <c r="I559" s="24"/>
      <c r="J559" s="25"/>
      <c r="K559" s="25"/>
      <c r="L559" s="29" t="s">
        <v>108</v>
      </c>
      <c r="M559" s="30"/>
      <c r="N559" s="189"/>
      <c r="O559" s="189"/>
      <c r="P559" s="189"/>
      <c r="Q559" s="160"/>
      <c r="R559" s="160"/>
      <c r="S559" s="342"/>
      <c r="T559" s="160"/>
      <c r="U559" s="160"/>
      <c r="V559" s="160"/>
    </row>
    <row r="560" spans="1:22">
      <c r="A560" s="121" t="str">
        <f t="shared" si="100"/>
        <v>71100701014216</v>
      </c>
      <c r="B560" s="123" t="s">
        <v>439</v>
      </c>
      <c r="C560" s="116" t="s">
        <v>189</v>
      </c>
      <c r="D560" s="117" t="s">
        <v>183</v>
      </c>
      <c r="E560" s="118" t="s">
        <v>106</v>
      </c>
      <c r="F560" s="119" t="s">
        <v>106</v>
      </c>
      <c r="G560" s="120">
        <v>4216</v>
      </c>
      <c r="H560" s="44"/>
      <c r="I560" s="146"/>
      <c r="J560" s="147"/>
      <c r="K560" s="147"/>
      <c r="L560" s="26" t="s">
        <v>307</v>
      </c>
      <c r="M560" s="27"/>
      <c r="N560" s="196">
        <f>O560+P560</f>
        <v>0</v>
      </c>
      <c r="O560" s="196">
        <f>SUM(O561:O564)</f>
        <v>0</v>
      </c>
      <c r="P560" s="196">
        <f>SUM(P561:P564)</f>
        <v>0</v>
      </c>
      <c r="Q560" s="160"/>
      <c r="R560" s="160"/>
      <c r="S560" s="342"/>
      <c r="T560" s="160"/>
      <c r="U560" s="160"/>
      <c r="V560" s="160"/>
    </row>
    <row r="561" spans="1:22">
      <c r="A561" s="121" t="str">
        <f t="shared" si="100"/>
        <v>71100701014239</v>
      </c>
      <c r="B561" s="123" t="s">
        <v>439</v>
      </c>
      <c r="C561" s="116" t="s">
        <v>189</v>
      </c>
      <c r="D561" s="117" t="s">
        <v>183</v>
      </c>
      <c r="E561" s="118" t="s">
        <v>106</v>
      </c>
      <c r="F561" s="119" t="s">
        <v>106</v>
      </c>
      <c r="G561" s="120">
        <v>4239</v>
      </c>
      <c r="H561" s="16"/>
      <c r="I561" s="24"/>
      <c r="J561" s="25"/>
      <c r="K561" s="25"/>
      <c r="L561" s="28" t="s">
        <v>125</v>
      </c>
      <c r="M561" s="30">
        <v>4239</v>
      </c>
      <c r="N561" s="182">
        <f t="shared" ref="N561:N564" si="112">O561+P561</f>
        <v>0</v>
      </c>
      <c r="O561" s="182"/>
      <c r="P561" s="182"/>
      <c r="Q561" s="160"/>
      <c r="R561" s="160"/>
      <c r="S561" s="342"/>
      <c r="T561" s="160"/>
      <c r="U561" s="160"/>
      <c r="V561" s="160"/>
    </row>
    <row r="562" spans="1:22" ht="25.5">
      <c r="A562" s="121" t="str">
        <f t="shared" si="100"/>
        <v>71100701014639</v>
      </c>
      <c r="B562" s="123" t="s">
        <v>439</v>
      </c>
      <c r="C562" s="116" t="s">
        <v>189</v>
      </c>
      <c r="D562" s="117" t="s">
        <v>183</v>
      </c>
      <c r="E562" s="118" t="s">
        <v>106</v>
      </c>
      <c r="F562" s="119" t="s">
        <v>106</v>
      </c>
      <c r="G562" s="120">
        <v>4639</v>
      </c>
      <c r="H562" s="24"/>
      <c r="I562" s="24"/>
      <c r="J562" s="25"/>
      <c r="K562" s="25"/>
      <c r="L562" s="29" t="s">
        <v>142</v>
      </c>
      <c r="M562" s="30">
        <v>4251</v>
      </c>
      <c r="N562" s="182">
        <f t="shared" si="112"/>
        <v>0</v>
      </c>
      <c r="O562" s="182"/>
      <c r="P562" s="182">
        <v>0</v>
      </c>
      <c r="Q562" s="160"/>
      <c r="R562" s="160"/>
      <c r="S562" s="342"/>
      <c r="T562" s="160"/>
      <c r="U562" s="160"/>
      <c r="V562" s="160"/>
    </row>
    <row r="563" spans="1:22" s="155" customFormat="1" ht="16.5">
      <c r="A563" s="121" t="str">
        <f t="shared" si="100"/>
        <v>71100701000000</v>
      </c>
      <c r="B563" s="123" t="s">
        <v>439</v>
      </c>
      <c r="C563" s="116" t="s">
        <v>189</v>
      </c>
      <c r="D563" s="117" t="s">
        <v>183</v>
      </c>
      <c r="E563" s="118" t="s">
        <v>106</v>
      </c>
      <c r="F563" s="119" t="s">
        <v>441</v>
      </c>
      <c r="G563" s="128" t="s">
        <v>440</v>
      </c>
      <c r="H563" s="24"/>
      <c r="I563" s="24"/>
      <c r="J563" s="25"/>
      <c r="K563" s="25"/>
      <c r="L563" s="28" t="s">
        <v>137</v>
      </c>
      <c r="M563" s="11">
        <v>5129</v>
      </c>
      <c r="N563" s="182">
        <f t="shared" si="112"/>
        <v>0</v>
      </c>
      <c r="O563" s="302"/>
      <c r="P563" s="302"/>
      <c r="Q563" s="160"/>
      <c r="R563" s="160"/>
      <c r="S563" s="342"/>
      <c r="T563" s="160"/>
      <c r="U563" s="160"/>
      <c r="V563" s="160"/>
    </row>
    <row r="564" spans="1:22">
      <c r="A564" s="121" t="str">
        <f t="shared" si="100"/>
        <v>71060401024511</v>
      </c>
      <c r="B564" s="123" t="s">
        <v>439</v>
      </c>
      <c r="C564" s="116" t="s">
        <v>157</v>
      </c>
      <c r="D564" s="117" t="s">
        <v>155</v>
      </c>
      <c r="E564" s="118" t="s">
        <v>106</v>
      </c>
      <c r="F564" s="119" t="s">
        <v>140</v>
      </c>
      <c r="G564" s="128">
        <v>4511</v>
      </c>
      <c r="H564" s="36"/>
      <c r="I564" s="193"/>
      <c r="J564" s="194"/>
      <c r="K564" s="195"/>
      <c r="L564" s="28" t="s">
        <v>138</v>
      </c>
      <c r="M564" s="11">
        <v>5132</v>
      </c>
      <c r="N564" s="182">
        <f t="shared" si="112"/>
        <v>0</v>
      </c>
      <c r="O564" s="182"/>
      <c r="P564" s="182"/>
      <c r="Q564" s="160"/>
      <c r="R564" s="160"/>
      <c r="S564" s="342"/>
      <c r="T564" s="160"/>
      <c r="U564" s="160"/>
      <c r="V564" s="160"/>
    </row>
    <row r="565" spans="1:22">
      <c r="A565" s="121" t="str">
        <f t="shared" si="100"/>
        <v>71100701034819</v>
      </c>
      <c r="B565" s="123" t="s">
        <v>439</v>
      </c>
      <c r="C565" s="116" t="s">
        <v>189</v>
      </c>
      <c r="D565" s="117" t="s">
        <v>183</v>
      </c>
      <c r="E565" s="118" t="s">
        <v>106</v>
      </c>
      <c r="F565" s="119" t="s">
        <v>442</v>
      </c>
      <c r="G565" s="120">
        <v>4819</v>
      </c>
      <c r="H565" s="164">
        <v>2840</v>
      </c>
      <c r="I565" s="165" t="s">
        <v>185</v>
      </c>
      <c r="J565" s="166">
        <v>4</v>
      </c>
      <c r="K565" s="166">
        <v>0</v>
      </c>
      <c r="L565" s="167" t="s">
        <v>313</v>
      </c>
      <c r="M565" s="175"/>
      <c r="N565" s="187">
        <f>+N567+N572</f>
        <v>0</v>
      </c>
      <c r="O565" s="187">
        <f>+O567+O572</f>
        <v>0</v>
      </c>
      <c r="P565" s="187">
        <f>+P567+P572</f>
        <v>0</v>
      </c>
      <c r="Q565" s="160"/>
      <c r="R565" s="160"/>
      <c r="S565" s="342"/>
      <c r="T565" s="160"/>
      <c r="U565" s="160"/>
      <c r="V565" s="160"/>
    </row>
    <row r="566" spans="1:22" s="114" customFormat="1">
      <c r="A566" s="121" t="str">
        <f t="shared" si="100"/>
        <v>71100701040000</v>
      </c>
      <c r="B566" s="123" t="s">
        <v>439</v>
      </c>
      <c r="C566" s="116" t="s">
        <v>189</v>
      </c>
      <c r="D566" s="117" t="s">
        <v>183</v>
      </c>
      <c r="E566" s="118" t="s">
        <v>106</v>
      </c>
      <c r="F566" s="119" t="s">
        <v>155</v>
      </c>
      <c r="G566" s="128" t="s">
        <v>440</v>
      </c>
      <c r="H566" s="24"/>
      <c r="I566" s="17"/>
      <c r="J566" s="18"/>
      <c r="K566" s="18"/>
      <c r="L566" s="29" t="s">
        <v>110</v>
      </c>
      <c r="M566" s="30"/>
      <c r="N566" s="189"/>
      <c r="O566" s="189"/>
      <c r="P566" s="189"/>
      <c r="Q566" s="160"/>
      <c r="R566" s="160"/>
      <c r="S566" s="342"/>
      <c r="T566" s="160"/>
      <c r="U566" s="160"/>
      <c r="V566" s="160"/>
    </row>
    <row r="567" spans="1:22">
      <c r="A567" s="121" t="str">
        <f t="shared" si="100"/>
        <v>71100701044216</v>
      </c>
      <c r="B567" s="123" t="s">
        <v>439</v>
      </c>
      <c r="C567" s="116" t="s">
        <v>189</v>
      </c>
      <c r="D567" s="117" t="s">
        <v>183</v>
      </c>
      <c r="E567" s="118" t="s">
        <v>106</v>
      </c>
      <c r="F567" s="119" t="s">
        <v>155</v>
      </c>
      <c r="G567" s="120">
        <v>4216</v>
      </c>
      <c r="H567" s="150" t="s">
        <v>743</v>
      </c>
      <c r="I567" s="151" t="s">
        <v>185</v>
      </c>
      <c r="J567" s="152">
        <v>4</v>
      </c>
      <c r="K567" s="152">
        <v>1</v>
      </c>
      <c r="L567" s="153" t="s">
        <v>744</v>
      </c>
      <c r="M567" s="154"/>
      <c r="N567" s="191">
        <f t="shared" ref="N567" si="113">+N569</f>
        <v>0</v>
      </c>
      <c r="O567" s="191">
        <f>+O569</f>
        <v>0</v>
      </c>
      <c r="P567" s="191">
        <f>+P569</f>
        <v>0</v>
      </c>
      <c r="Q567" s="160"/>
      <c r="R567" s="160"/>
      <c r="S567" s="342"/>
      <c r="T567" s="160"/>
      <c r="U567" s="160"/>
      <c r="V567" s="160"/>
    </row>
    <row r="568" spans="1:22">
      <c r="A568" s="121" t="str">
        <f t="shared" si="100"/>
        <v>71100701044239</v>
      </c>
      <c r="B568" s="123" t="s">
        <v>439</v>
      </c>
      <c r="C568" s="116" t="s">
        <v>189</v>
      </c>
      <c r="D568" s="117" t="s">
        <v>183</v>
      </c>
      <c r="E568" s="118" t="s">
        <v>106</v>
      </c>
      <c r="F568" s="119" t="s">
        <v>155</v>
      </c>
      <c r="G568" s="120">
        <v>4239</v>
      </c>
      <c r="H568" s="24"/>
      <c r="I568" s="17"/>
      <c r="J568" s="18"/>
      <c r="K568" s="18"/>
      <c r="L568" s="29" t="s">
        <v>108</v>
      </c>
      <c r="M568" s="30"/>
      <c r="N568" s="189"/>
      <c r="O568" s="189"/>
      <c r="P568" s="189"/>
      <c r="Q568" s="160"/>
      <c r="R568" s="160"/>
      <c r="S568" s="342"/>
      <c r="T568" s="160"/>
      <c r="U568" s="160"/>
      <c r="V568" s="160"/>
    </row>
    <row r="569" spans="1:22">
      <c r="A569" s="121" t="str">
        <f t="shared" si="100"/>
        <v>71100701044269</v>
      </c>
      <c r="B569" s="123" t="s">
        <v>439</v>
      </c>
      <c r="C569" s="116" t="s">
        <v>189</v>
      </c>
      <c r="D569" s="117" t="s">
        <v>183</v>
      </c>
      <c r="E569" s="118" t="s">
        <v>106</v>
      </c>
      <c r="F569" s="119" t="s">
        <v>155</v>
      </c>
      <c r="G569" s="120">
        <v>4269</v>
      </c>
      <c r="H569" s="44"/>
      <c r="I569" s="146"/>
      <c r="J569" s="147"/>
      <c r="K569" s="147"/>
      <c r="L569" s="26" t="s">
        <v>745</v>
      </c>
      <c r="M569" s="27"/>
      <c r="N569" s="196">
        <f>SUM(N570:N571)</f>
        <v>0</v>
      </c>
      <c r="O569" s="196">
        <f t="shared" ref="O569:P569" si="114">SUM(O570:O571)</f>
        <v>0</v>
      </c>
      <c r="P569" s="196">
        <f t="shared" si="114"/>
        <v>0</v>
      </c>
      <c r="Q569" s="160"/>
      <c r="R569" s="160"/>
      <c r="S569" s="342"/>
      <c r="T569" s="160"/>
      <c r="U569" s="160"/>
      <c r="V569" s="160"/>
    </row>
    <row r="570" spans="1:22" ht="16.5">
      <c r="A570" s="121" t="str">
        <f t="shared" si="100"/>
        <v>71100701044521</v>
      </c>
      <c r="B570" s="123" t="s">
        <v>439</v>
      </c>
      <c r="C570" s="116" t="s">
        <v>189</v>
      </c>
      <c r="D570" s="117" t="s">
        <v>183</v>
      </c>
      <c r="E570" s="118" t="s">
        <v>106</v>
      </c>
      <c r="F570" s="119" t="s">
        <v>155</v>
      </c>
      <c r="G570" s="120">
        <v>4521</v>
      </c>
      <c r="H570" s="24"/>
      <c r="I570" s="17"/>
      <c r="J570" s="18"/>
      <c r="K570" s="18"/>
      <c r="L570" s="28" t="s">
        <v>125</v>
      </c>
      <c r="M570" s="11">
        <v>4239</v>
      </c>
      <c r="N570" s="182">
        <f t="shared" ref="N570:N571" si="115">O570+P570</f>
        <v>0</v>
      </c>
      <c r="O570" s="302"/>
      <c r="P570" s="302"/>
      <c r="Q570" s="160"/>
      <c r="R570" s="160"/>
      <c r="S570" s="342"/>
      <c r="T570" s="160"/>
      <c r="U570" s="160"/>
      <c r="V570" s="160"/>
    </row>
    <row r="571" spans="1:22" ht="25.5">
      <c r="A571" s="121" t="str">
        <f t="shared" si="100"/>
        <v>71090501000001</v>
      </c>
      <c r="B571" s="123" t="s">
        <v>439</v>
      </c>
      <c r="C571" s="116" t="s">
        <v>187</v>
      </c>
      <c r="D571" s="117" t="s">
        <v>149</v>
      </c>
      <c r="E571" s="118" t="s">
        <v>106</v>
      </c>
      <c r="F571" s="119" t="s">
        <v>441</v>
      </c>
      <c r="G571" s="128" t="s">
        <v>96</v>
      </c>
      <c r="H571" s="24"/>
      <c r="I571" s="24"/>
      <c r="J571" s="25"/>
      <c r="K571" s="25"/>
      <c r="L571" s="28" t="s">
        <v>219</v>
      </c>
      <c r="M571" s="11">
        <v>4819</v>
      </c>
      <c r="N571" s="182">
        <f t="shared" si="115"/>
        <v>0</v>
      </c>
      <c r="O571" s="182"/>
      <c r="P571" s="182"/>
      <c r="Q571" s="160"/>
      <c r="R571" s="160"/>
      <c r="S571" s="342"/>
      <c r="T571" s="160"/>
      <c r="U571" s="160"/>
      <c r="V571" s="160"/>
    </row>
    <row r="572" spans="1:22">
      <c r="A572" s="121" t="str">
        <f t="shared" si="100"/>
        <v>71100701044639</v>
      </c>
      <c r="B572" s="123" t="s">
        <v>439</v>
      </c>
      <c r="C572" s="116" t="s">
        <v>189</v>
      </c>
      <c r="D572" s="117" t="s">
        <v>183</v>
      </c>
      <c r="E572" s="118" t="s">
        <v>106</v>
      </c>
      <c r="F572" s="119" t="s">
        <v>155</v>
      </c>
      <c r="G572" s="120">
        <v>4639</v>
      </c>
      <c r="H572" s="150">
        <v>2843</v>
      </c>
      <c r="I572" s="151" t="s">
        <v>185</v>
      </c>
      <c r="J572" s="152">
        <v>4</v>
      </c>
      <c r="K572" s="152">
        <v>3</v>
      </c>
      <c r="L572" s="153" t="s">
        <v>313</v>
      </c>
      <c r="M572" s="154"/>
      <c r="N572" s="191">
        <f>+N64</f>
        <v>0</v>
      </c>
      <c r="O572" s="191">
        <f>+O64</f>
        <v>0</v>
      </c>
      <c r="P572" s="191">
        <f>+P64</f>
        <v>0</v>
      </c>
      <c r="Q572" s="160"/>
      <c r="R572" s="160"/>
      <c r="S572" s="342"/>
      <c r="T572" s="160"/>
      <c r="U572" s="160"/>
      <c r="V572" s="160"/>
    </row>
    <row r="573" spans="1:22">
      <c r="A573" s="121" t="str">
        <f t="shared" si="100"/>
        <v>71100701044729</v>
      </c>
      <c r="B573" s="123" t="s">
        <v>439</v>
      </c>
      <c r="C573" s="116" t="s">
        <v>189</v>
      </c>
      <c r="D573" s="117" t="s">
        <v>183</v>
      </c>
      <c r="E573" s="118" t="s">
        <v>106</v>
      </c>
      <c r="F573" s="119" t="s">
        <v>155</v>
      </c>
      <c r="G573" s="120">
        <v>4729</v>
      </c>
      <c r="H573" s="24"/>
      <c r="I573" s="24"/>
      <c r="J573" s="25"/>
      <c r="K573" s="25"/>
      <c r="L573" s="29" t="s">
        <v>108</v>
      </c>
      <c r="M573" s="30"/>
      <c r="N573" s="189"/>
      <c r="O573" s="189"/>
      <c r="P573" s="189"/>
      <c r="Q573" s="160"/>
      <c r="R573" s="160"/>
      <c r="S573" s="342"/>
      <c r="T573" s="160"/>
      <c r="U573" s="160"/>
      <c r="V573" s="160"/>
    </row>
    <row r="574" spans="1:22">
      <c r="A574" s="121" t="str">
        <f t="shared" si="100"/>
        <v>71100701054819</v>
      </c>
      <c r="B574" s="123" t="s">
        <v>439</v>
      </c>
      <c r="C574" s="116" t="s">
        <v>189</v>
      </c>
      <c r="D574" s="117" t="s">
        <v>183</v>
      </c>
      <c r="E574" s="118" t="s">
        <v>106</v>
      </c>
      <c r="F574" s="119" t="s">
        <v>149</v>
      </c>
      <c r="G574" s="120">
        <v>4819</v>
      </c>
      <c r="H574" s="356">
        <v>2900</v>
      </c>
      <c r="I574" s="211" t="s">
        <v>187</v>
      </c>
      <c r="J574" s="212">
        <v>0</v>
      </c>
      <c r="K574" s="212">
        <v>0</v>
      </c>
      <c r="L574" s="161" t="s">
        <v>315</v>
      </c>
      <c r="M574" s="173"/>
      <c r="N574" s="162">
        <f>+N576+N606+N622+N647</f>
        <v>0</v>
      </c>
      <c r="O574" s="162">
        <f>+O576+O606+O622+O647</f>
        <v>0</v>
      </c>
      <c r="P574" s="162">
        <f>+P576+P606+P622+P647</f>
        <v>0</v>
      </c>
      <c r="Q574" s="160"/>
      <c r="R574" s="160"/>
      <c r="S574" s="342"/>
      <c r="T574" s="160"/>
      <c r="U574" s="160"/>
      <c r="V574" s="160"/>
    </row>
    <row r="575" spans="1:22" s="169" customFormat="1">
      <c r="A575" s="121" t="str">
        <f t="shared" si="100"/>
        <v>71100900000000</v>
      </c>
      <c r="B575" s="123" t="s">
        <v>439</v>
      </c>
      <c r="C575" s="116" t="s">
        <v>189</v>
      </c>
      <c r="D575" s="117" t="s">
        <v>187</v>
      </c>
      <c r="E575" s="118" t="s">
        <v>441</v>
      </c>
      <c r="F575" s="119" t="s">
        <v>441</v>
      </c>
      <c r="G575" s="128" t="s">
        <v>440</v>
      </c>
      <c r="H575" s="24"/>
      <c r="I575" s="17"/>
      <c r="J575" s="18"/>
      <c r="K575" s="18"/>
      <c r="L575" s="29" t="s">
        <v>108</v>
      </c>
      <c r="M575" s="30"/>
      <c r="N575" s="149"/>
      <c r="O575" s="149"/>
      <c r="P575" s="149"/>
      <c r="Q575" s="160"/>
      <c r="R575" s="160"/>
      <c r="S575" s="342"/>
      <c r="T575" s="160"/>
      <c r="U575" s="160"/>
      <c r="V575" s="160"/>
    </row>
    <row r="576" spans="1:22">
      <c r="A576" s="121" t="str">
        <f t="shared" si="100"/>
        <v>71100900000001</v>
      </c>
      <c r="B576" s="123" t="s">
        <v>439</v>
      </c>
      <c r="C576" s="116" t="s">
        <v>189</v>
      </c>
      <c r="D576" s="117" t="s">
        <v>187</v>
      </c>
      <c r="E576" s="118" t="s">
        <v>441</v>
      </c>
      <c r="F576" s="119" t="s">
        <v>441</v>
      </c>
      <c r="G576" s="128" t="s">
        <v>96</v>
      </c>
      <c r="H576" s="164">
        <v>2910</v>
      </c>
      <c r="I576" s="165" t="s">
        <v>187</v>
      </c>
      <c r="J576" s="166">
        <v>1</v>
      </c>
      <c r="K576" s="166">
        <v>0</v>
      </c>
      <c r="L576" s="167" t="s">
        <v>316</v>
      </c>
      <c r="M576" s="175"/>
      <c r="N576" s="187">
        <f>+N578+N601</f>
        <v>0</v>
      </c>
      <c r="O576" s="187">
        <f>+O578+O601</f>
        <v>0</v>
      </c>
      <c r="P576" s="187">
        <f>+P578+P601</f>
        <v>0</v>
      </c>
      <c r="Q576" s="160"/>
      <c r="R576" s="160"/>
      <c r="S576" s="342"/>
      <c r="T576" s="160"/>
      <c r="U576" s="160"/>
      <c r="V576" s="160"/>
    </row>
    <row r="577" spans="1:22" s="155" customFormat="1">
      <c r="A577" s="121" t="str">
        <f t="shared" si="100"/>
        <v>71100901000000</v>
      </c>
      <c r="B577" s="123" t="s">
        <v>439</v>
      </c>
      <c r="C577" s="116" t="s">
        <v>189</v>
      </c>
      <c r="D577" s="117" t="s">
        <v>187</v>
      </c>
      <c r="E577" s="118" t="s">
        <v>106</v>
      </c>
      <c r="F577" s="119" t="s">
        <v>441</v>
      </c>
      <c r="G577" s="128" t="s">
        <v>440</v>
      </c>
      <c r="H577" s="24"/>
      <c r="I577" s="17"/>
      <c r="J577" s="18"/>
      <c r="K577" s="18"/>
      <c r="L577" s="29" t="s">
        <v>110</v>
      </c>
      <c r="M577" s="30"/>
      <c r="N577" s="189"/>
      <c r="O577" s="189"/>
      <c r="P577" s="189"/>
      <c r="Q577" s="160"/>
      <c r="R577" s="160"/>
      <c r="S577" s="342"/>
      <c r="T577" s="160"/>
      <c r="U577" s="160"/>
      <c r="V577" s="160"/>
    </row>
    <row r="578" spans="1:22">
      <c r="A578" s="121" t="str">
        <f t="shared" si="100"/>
        <v>71100901000001</v>
      </c>
      <c r="B578" s="123" t="s">
        <v>439</v>
      </c>
      <c r="C578" s="116" t="s">
        <v>189</v>
      </c>
      <c r="D578" s="117" t="s">
        <v>187</v>
      </c>
      <c r="E578" s="118" t="s">
        <v>106</v>
      </c>
      <c r="F578" s="119" t="s">
        <v>441</v>
      </c>
      <c r="G578" s="128" t="s">
        <v>96</v>
      </c>
      <c r="H578" s="150">
        <v>2911</v>
      </c>
      <c r="I578" s="151" t="s">
        <v>187</v>
      </c>
      <c r="J578" s="152">
        <v>1</v>
      </c>
      <c r="K578" s="152">
        <v>1</v>
      </c>
      <c r="L578" s="153" t="s">
        <v>317</v>
      </c>
      <c r="M578" s="154"/>
      <c r="N578" s="191">
        <f>+N580+N585+N589+N593+N595+N597+N599</f>
        <v>0</v>
      </c>
      <c r="O578" s="191">
        <f t="shared" ref="O578:P578" si="116">+O580+O585+O589+O593+O595+O597+O599</f>
        <v>0</v>
      </c>
      <c r="P578" s="191">
        <f t="shared" si="116"/>
        <v>0</v>
      </c>
      <c r="Q578" s="160"/>
      <c r="R578" s="160"/>
      <c r="S578" s="342"/>
      <c r="T578" s="160"/>
      <c r="U578" s="160"/>
      <c r="V578" s="160"/>
    </row>
    <row r="579" spans="1:22" s="114" customFormat="1">
      <c r="A579" s="121" t="str">
        <f t="shared" si="100"/>
        <v>71100901010000</v>
      </c>
      <c r="B579" s="123" t="s">
        <v>439</v>
      </c>
      <c r="C579" s="116" t="s">
        <v>189</v>
      </c>
      <c r="D579" s="117" t="s">
        <v>187</v>
      </c>
      <c r="E579" s="118" t="s">
        <v>106</v>
      </c>
      <c r="F579" s="119" t="s">
        <v>106</v>
      </c>
      <c r="G579" s="128" t="s">
        <v>440</v>
      </c>
      <c r="H579" s="24"/>
      <c r="I579" s="24"/>
      <c r="J579" s="25"/>
      <c r="K579" s="25"/>
      <c r="L579" s="29" t="s">
        <v>108</v>
      </c>
      <c r="M579" s="30"/>
      <c r="N579" s="189"/>
      <c r="O579" s="189"/>
      <c r="P579" s="189"/>
      <c r="Q579" s="160"/>
      <c r="R579" s="160"/>
      <c r="S579" s="342"/>
      <c r="T579" s="160"/>
      <c r="U579" s="160"/>
      <c r="V579" s="160"/>
    </row>
    <row r="580" spans="1:22">
      <c r="A580" s="121" t="str">
        <f t="shared" si="100"/>
        <v>71100901014111</v>
      </c>
      <c r="B580" s="123" t="s">
        <v>439</v>
      </c>
      <c r="C580" s="116" t="s">
        <v>189</v>
      </c>
      <c r="D580" s="117" t="s">
        <v>187</v>
      </c>
      <c r="E580" s="118" t="s">
        <v>106</v>
      </c>
      <c r="F580" s="119" t="s">
        <v>106</v>
      </c>
      <c r="G580" s="120">
        <v>4111</v>
      </c>
      <c r="H580" s="44"/>
      <c r="I580" s="146"/>
      <c r="J580" s="147"/>
      <c r="K580" s="147"/>
      <c r="L580" s="26" t="s">
        <v>318</v>
      </c>
      <c r="M580" s="27"/>
      <c r="N580" s="196">
        <f>O580+P580</f>
        <v>0</v>
      </c>
      <c r="O580" s="196">
        <f>SUM(O581:O584)</f>
        <v>0</v>
      </c>
      <c r="P580" s="196">
        <f>SUM(P581:P584)</f>
        <v>0</v>
      </c>
      <c r="Q580" s="160"/>
      <c r="R580" s="160"/>
      <c r="S580" s="342"/>
      <c r="T580" s="160"/>
      <c r="U580" s="160"/>
      <c r="V580" s="160"/>
    </row>
    <row r="581" spans="1:22" ht="16.5">
      <c r="A581" s="121" t="str">
        <f t="shared" ref="A581:A610" si="117">CONCATENATE(B581,C581,D581,E581,F581,G581)</f>
        <v>71100901014212</v>
      </c>
      <c r="B581" s="123" t="s">
        <v>439</v>
      </c>
      <c r="C581" s="116" t="s">
        <v>189</v>
      </c>
      <c r="D581" s="117" t="s">
        <v>187</v>
      </c>
      <c r="E581" s="118" t="s">
        <v>106</v>
      </c>
      <c r="F581" s="119" t="s">
        <v>106</v>
      </c>
      <c r="G581" s="120">
        <v>4212</v>
      </c>
      <c r="H581" s="24"/>
      <c r="I581" s="17"/>
      <c r="J581" s="18"/>
      <c r="K581" s="18"/>
      <c r="L581" s="28" t="s">
        <v>125</v>
      </c>
      <c r="M581" s="11">
        <v>4239</v>
      </c>
      <c r="N581" s="182">
        <f t="shared" ref="N581:N596" si="118">O581+P581</f>
        <v>0</v>
      </c>
      <c r="O581" s="302"/>
      <c r="P581" s="302"/>
      <c r="Q581" s="160"/>
      <c r="R581" s="160"/>
      <c r="S581" s="342"/>
      <c r="T581" s="160"/>
      <c r="U581" s="160"/>
      <c r="V581" s="160"/>
    </row>
    <row r="582" spans="1:22" ht="16.5">
      <c r="A582" s="121" t="str">
        <f t="shared" si="117"/>
        <v>71100901014213</v>
      </c>
      <c r="B582" s="123" t="s">
        <v>439</v>
      </c>
      <c r="C582" s="116" t="s">
        <v>189</v>
      </c>
      <c r="D582" s="117" t="s">
        <v>187</v>
      </c>
      <c r="E582" s="118" t="s">
        <v>106</v>
      </c>
      <c r="F582" s="119" t="s">
        <v>106</v>
      </c>
      <c r="G582" s="120">
        <v>4213</v>
      </c>
      <c r="H582" s="24"/>
      <c r="I582" s="17"/>
      <c r="J582" s="18"/>
      <c r="K582" s="18"/>
      <c r="L582" s="31" t="s">
        <v>364</v>
      </c>
      <c r="M582" s="43">
        <v>4269</v>
      </c>
      <c r="N582" s="182">
        <f t="shared" si="118"/>
        <v>0</v>
      </c>
      <c r="O582" s="302"/>
      <c r="P582" s="302"/>
      <c r="Q582" s="160"/>
      <c r="R582" s="160"/>
      <c r="S582" s="342"/>
      <c r="T582" s="160"/>
      <c r="U582" s="160"/>
      <c r="V582" s="160"/>
    </row>
    <row r="583" spans="1:22" ht="25.5">
      <c r="A583" s="121" t="str">
        <f t="shared" si="117"/>
        <v>71100901014214</v>
      </c>
      <c r="B583" s="123" t="s">
        <v>439</v>
      </c>
      <c r="C583" s="116" t="s">
        <v>189</v>
      </c>
      <c r="D583" s="117" t="s">
        <v>187</v>
      </c>
      <c r="E583" s="118" t="s">
        <v>106</v>
      </c>
      <c r="F583" s="119" t="s">
        <v>106</v>
      </c>
      <c r="G583" s="120">
        <v>4214</v>
      </c>
      <c r="H583" s="24"/>
      <c r="I583" s="17"/>
      <c r="J583" s="18"/>
      <c r="K583" s="18"/>
      <c r="L583" s="28" t="s">
        <v>217</v>
      </c>
      <c r="M583" s="11">
        <v>4511</v>
      </c>
      <c r="N583" s="182">
        <f t="shared" si="118"/>
        <v>0</v>
      </c>
      <c r="O583" s="302"/>
      <c r="P583" s="302">
        <v>0</v>
      </c>
      <c r="Q583" s="160"/>
      <c r="R583" s="160"/>
      <c r="S583" s="342"/>
      <c r="T583" s="160"/>
      <c r="U583" s="160"/>
      <c r="V583" s="160"/>
    </row>
    <row r="584" spans="1:22">
      <c r="A584" s="121" t="str">
        <f t="shared" si="117"/>
        <v>71100901014216</v>
      </c>
      <c r="B584" s="123" t="s">
        <v>439</v>
      </c>
      <c r="C584" s="116" t="s">
        <v>189</v>
      </c>
      <c r="D584" s="117" t="s">
        <v>187</v>
      </c>
      <c r="E584" s="118" t="s">
        <v>106</v>
      </c>
      <c r="F584" s="119" t="s">
        <v>106</v>
      </c>
      <c r="G584" s="120">
        <v>4216</v>
      </c>
      <c r="H584" s="328"/>
      <c r="I584" s="329"/>
      <c r="J584" s="330"/>
      <c r="K584" s="330"/>
      <c r="L584" s="28" t="s">
        <v>137</v>
      </c>
      <c r="M584" s="11">
        <v>5129</v>
      </c>
      <c r="N584" s="182">
        <f t="shared" si="118"/>
        <v>0</v>
      </c>
      <c r="O584" s="309"/>
      <c r="P584" s="309"/>
      <c r="Q584" s="160"/>
      <c r="R584" s="160"/>
      <c r="S584" s="342"/>
      <c r="T584" s="160"/>
      <c r="U584" s="160"/>
      <c r="V584" s="160"/>
    </row>
    <row r="585" spans="1:22" ht="27">
      <c r="A585" s="121" t="str">
        <f t="shared" si="117"/>
        <v>71100901014221</v>
      </c>
      <c r="B585" s="123" t="s">
        <v>439</v>
      </c>
      <c r="C585" s="116" t="s">
        <v>189</v>
      </c>
      <c r="D585" s="117" t="s">
        <v>187</v>
      </c>
      <c r="E585" s="118" t="s">
        <v>106</v>
      </c>
      <c r="F585" s="119" t="s">
        <v>106</v>
      </c>
      <c r="G585" s="120">
        <v>4221</v>
      </c>
      <c r="H585" s="44"/>
      <c r="I585" s="146"/>
      <c r="J585" s="147"/>
      <c r="K585" s="147"/>
      <c r="L585" s="26" t="s">
        <v>319</v>
      </c>
      <c r="M585" s="27"/>
      <c r="N585" s="196">
        <f>O585+P585</f>
        <v>0</v>
      </c>
      <c r="O585" s="196">
        <f>SUM(O586:O588)</f>
        <v>0</v>
      </c>
      <c r="P585" s="196">
        <f>SUM(P586:P588)</f>
        <v>0</v>
      </c>
      <c r="Q585" s="160"/>
      <c r="R585" s="160"/>
      <c r="S585" s="342"/>
      <c r="T585" s="160"/>
      <c r="U585" s="160"/>
      <c r="V585" s="160"/>
    </row>
    <row r="586" spans="1:22" ht="16.5">
      <c r="A586" s="121" t="str">
        <f t="shared" si="117"/>
        <v>71100901014252</v>
      </c>
      <c r="B586" s="123" t="s">
        <v>439</v>
      </c>
      <c r="C586" s="116" t="s">
        <v>189</v>
      </c>
      <c r="D586" s="117" t="s">
        <v>187</v>
      </c>
      <c r="E586" s="118" t="s">
        <v>106</v>
      </c>
      <c r="F586" s="119" t="s">
        <v>106</v>
      </c>
      <c r="G586" s="120">
        <v>4252</v>
      </c>
      <c r="H586" s="16"/>
      <c r="I586" s="304"/>
      <c r="J586" s="305"/>
      <c r="K586" s="305"/>
      <c r="L586" s="31" t="s">
        <v>364</v>
      </c>
      <c r="M586" s="43">
        <v>4269</v>
      </c>
      <c r="N586" s="182">
        <f t="shared" si="118"/>
        <v>0</v>
      </c>
      <c r="O586" s="303"/>
      <c r="P586" s="303"/>
      <c r="Q586" s="160"/>
      <c r="R586" s="160"/>
      <c r="S586" s="342"/>
      <c r="T586" s="160"/>
      <c r="U586" s="160"/>
      <c r="V586" s="160"/>
    </row>
    <row r="587" spans="1:22" ht="16.5">
      <c r="B587" s="123"/>
      <c r="H587" s="16"/>
      <c r="I587" s="304"/>
      <c r="J587" s="305"/>
      <c r="K587" s="305"/>
      <c r="L587" s="31" t="s">
        <v>733</v>
      </c>
      <c r="M587" s="47" t="s">
        <v>734</v>
      </c>
      <c r="N587" s="182">
        <f t="shared" ref="N587" si="119">O587+P587</f>
        <v>0</v>
      </c>
      <c r="O587" s="303"/>
      <c r="P587" s="303"/>
      <c r="Q587" s="160"/>
      <c r="R587" s="160"/>
      <c r="S587" s="342"/>
      <c r="T587" s="160"/>
      <c r="U587" s="160"/>
      <c r="V587" s="160"/>
    </row>
    <row r="588" spans="1:22" ht="16.5">
      <c r="A588" s="121" t="str">
        <f t="shared" si="117"/>
        <v>71100901014261</v>
      </c>
      <c r="B588" s="123" t="s">
        <v>439</v>
      </c>
      <c r="C588" s="116" t="s">
        <v>189</v>
      </c>
      <c r="D588" s="117" t="s">
        <v>187</v>
      </c>
      <c r="E588" s="118" t="s">
        <v>106</v>
      </c>
      <c r="F588" s="119" t="s">
        <v>106</v>
      </c>
      <c r="G588" s="120">
        <v>4261</v>
      </c>
      <c r="H588" s="24"/>
      <c r="I588" s="24"/>
      <c r="J588" s="25"/>
      <c r="K588" s="25"/>
      <c r="L588" s="28" t="s">
        <v>137</v>
      </c>
      <c r="M588" s="11">
        <v>5129</v>
      </c>
      <c r="N588" s="182">
        <f t="shared" si="118"/>
        <v>0</v>
      </c>
      <c r="O588" s="303"/>
      <c r="P588" s="303"/>
      <c r="Q588" s="160"/>
      <c r="R588" s="160"/>
      <c r="S588" s="342"/>
      <c r="T588" s="160"/>
      <c r="U588" s="160"/>
      <c r="V588" s="160"/>
    </row>
    <row r="589" spans="1:22" ht="27">
      <c r="A589" s="121" t="str">
        <f t="shared" si="117"/>
        <v>71100901014264</v>
      </c>
      <c r="B589" s="123" t="s">
        <v>439</v>
      </c>
      <c r="C589" s="116" t="s">
        <v>189</v>
      </c>
      <c r="D589" s="117" t="s">
        <v>187</v>
      </c>
      <c r="E589" s="118" t="s">
        <v>106</v>
      </c>
      <c r="F589" s="119" t="s">
        <v>106</v>
      </c>
      <c r="G589" s="120">
        <v>4264</v>
      </c>
      <c r="H589" s="44"/>
      <c r="I589" s="146"/>
      <c r="J589" s="147"/>
      <c r="K589" s="147"/>
      <c r="L589" s="348" t="s">
        <v>779</v>
      </c>
      <c r="M589" s="27"/>
      <c r="N589" s="196">
        <f>O589+P589</f>
        <v>0</v>
      </c>
      <c r="O589" s="196">
        <f>SUM(O590:O592)</f>
        <v>0</v>
      </c>
      <c r="P589" s="196">
        <f>SUM(P590:P592)</f>
        <v>0</v>
      </c>
      <c r="Q589" s="160"/>
      <c r="R589" s="160"/>
      <c r="S589" s="342"/>
      <c r="T589" s="160"/>
      <c r="U589" s="160"/>
      <c r="V589" s="160"/>
    </row>
    <row r="590" spans="1:22">
      <c r="A590" s="121" t="str">
        <f t="shared" si="117"/>
        <v>71100901014267</v>
      </c>
      <c r="B590" s="123" t="s">
        <v>439</v>
      </c>
      <c r="C590" s="116" t="s">
        <v>189</v>
      </c>
      <c r="D590" s="117" t="s">
        <v>187</v>
      </c>
      <c r="E590" s="118" t="s">
        <v>106</v>
      </c>
      <c r="F590" s="119" t="s">
        <v>106</v>
      </c>
      <c r="G590" s="120">
        <v>4267</v>
      </c>
      <c r="H590" s="24"/>
      <c r="I590" s="24"/>
      <c r="J590" s="25"/>
      <c r="K590" s="25"/>
      <c r="L590" s="28" t="s">
        <v>125</v>
      </c>
      <c r="M590" s="11">
        <v>4239</v>
      </c>
      <c r="N590" s="182">
        <f t="shared" si="118"/>
        <v>0</v>
      </c>
      <c r="O590" s="182"/>
      <c r="P590" s="182"/>
      <c r="Q590" s="160"/>
      <c r="R590" s="160"/>
      <c r="S590" s="342"/>
      <c r="T590" s="160"/>
      <c r="U590" s="160"/>
      <c r="V590" s="160"/>
    </row>
    <row r="591" spans="1:22">
      <c r="B591" s="123"/>
      <c r="H591" s="24"/>
      <c r="I591" s="24"/>
      <c r="J591" s="25"/>
      <c r="K591" s="25"/>
      <c r="L591" s="31" t="s">
        <v>733</v>
      </c>
      <c r="M591" s="47" t="s">
        <v>734</v>
      </c>
      <c r="N591" s="182"/>
      <c r="O591" s="182"/>
      <c r="P591" s="182"/>
      <c r="Q591" s="160"/>
      <c r="R591" s="160"/>
      <c r="S591" s="342"/>
      <c r="T591" s="160"/>
      <c r="U591" s="160"/>
      <c r="V591" s="160"/>
    </row>
    <row r="592" spans="1:22" ht="25.5">
      <c r="A592" s="121" t="str">
        <f t="shared" si="117"/>
        <v>71100901014823</v>
      </c>
      <c r="B592" s="123" t="s">
        <v>439</v>
      </c>
      <c r="C592" s="116" t="s">
        <v>189</v>
      </c>
      <c r="D592" s="117" t="s">
        <v>187</v>
      </c>
      <c r="E592" s="118" t="s">
        <v>106</v>
      </c>
      <c r="F592" s="119" t="s">
        <v>106</v>
      </c>
      <c r="G592" s="120">
        <v>4823</v>
      </c>
      <c r="H592" s="36"/>
      <c r="I592" s="193"/>
      <c r="J592" s="194"/>
      <c r="K592" s="195"/>
      <c r="L592" s="35" t="s">
        <v>217</v>
      </c>
      <c r="M592" s="11" t="s">
        <v>83</v>
      </c>
      <c r="N592" s="182">
        <f t="shared" si="118"/>
        <v>0</v>
      </c>
      <c r="O592" s="306"/>
      <c r="P592" s="306"/>
      <c r="Q592" s="160"/>
      <c r="R592" s="160"/>
      <c r="S592" s="342"/>
      <c r="T592" s="160"/>
      <c r="U592" s="160"/>
      <c r="V592" s="160"/>
    </row>
    <row r="593" spans="1:22" ht="44.25" customHeight="1">
      <c r="B593" s="123"/>
      <c r="H593" s="44"/>
      <c r="I593" s="146"/>
      <c r="J593" s="147"/>
      <c r="K593" s="147"/>
      <c r="L593" s="26" t="s">
        <v>766</v>
      </c>
      <c r="M593" s="27"/>
      <c r="N593" s="196">
        <f>O593+P593</f>
        <v>0</v>
      </c>
      <c r="O593" s="196">
        <f>SUM(O594)</f>
        <v>0</v>
      </c>
      <c r="P593" s="196">
        <f>SUM(P594)</f>
        <v>0</v>
      </c>
      <c r="Q593" s="160"/>
      <c r="R593" s="160"/>
      <c r="S593" s="342"/>
      <c r="T593" s="160"/>
      <c r="U593" s="160"/>
      <c r="V593" s="160"/>
    </row>
    <row r="594" spans="1:22">
      <c r="B594" s="123"/>
      <c r="H594" s="36"/>
      <c r="I594" s="193"/>
      <c r="J594" s="194"/>
      <c r="K594" s="195"/>
      <c r="L594" s="28" t="s">
        <v>348</v>
      </c>
      <c r="M594" s="11">
        <v>4729</v>
      </c>
      <c r="N594" s="182">
        <f t="shared" ref="N594" si="120">O594+P594</f>
        <v>0</v>
      </c>
      <c r="O594" s="306"/>
      <c r="P594" s="306">
        <v>0</v>
      </c>
      <c r="Q594" s="160"/>
      <c r="R594" s="160"/>
      <c r="S594" s="342"/>
      <c r="T594" s="160"/>
      <c r="U594" s="160"/>
      <c r="V594" s="160"/>
    </row>
    <row r="595" spans="1:22" ht="46.5" customHeight="1">
      <c r="B595" s="123"/>
      <c r="H595" s="44"/>
      <c r="I595" s="146"/>
      <c r="J595" s="147"/>
      <c r="K595" s="147"/>
      <c r="L595" s="346" t="s">
        <v>773</v>
      </c>
      <c r="M595" s="27"/>
      <c r="N595" s="196">
        <f>O595+P595</f>
        <v>0</v>
      </c>
      <c r="O595" s="196">
        <f>SUM(O596)</f>
        <v>0</v>
      </c>
      <c r="P595" s="196">
        <f>SUM(P596)</f>
        <v>0</v>
      </c>
      <c r="Q595" s="160"/>
      <c r="R595" s="160"/>
      <c r="S595" s="342"/>
      <c r="T595" s="160"/>
      <c r="U595" s="160"/>
      <c r="V595" s="160"/>
    </row>
    <row r="596" spans="1:22">
      <c r="B596" s="123"/>
      <c r="H596" s="36"/>
      <c r="I596" s="193"/>
      <c r="J596" s="194"/>
      <c r="K596" s="195"/>
      <c r="L596" s="29" t="s">
        <v>134</v>
      </c>
      <c r="M596" s="30">
        <v>4861</v>
      </c>
      <c r="N596" s="182">
        <f t="shared" si="118"/>
        <v>0</v>
      </c>
      <c r="O596" s="309"/>
      <c r="P596" s="309">
        <v>0</v>
      </c>
      <c r="Q596" s="160"/>
      <c r="R596" s="160"/>
      <c r="S596" s="342"/>
      <c r="T596" s="160"/>
      <c r="U596" s="160"/>
      <c r="V596" s="160"/>
    </row>
    <row r="597" spans="1:22" ht="78" customHeight="1">
      <c r="B597" s="123"/>
      <c r="H597" s="44"/>
      <c r="I597" s="146"/>
      <c r="J597" s="147"/>
      <c r="K597" s="147"/>
      <c r="L597" s="346" t="s">
        <v>774</v>
      </c>
      <c r="M597" s="27"/>
      <c r="N597" s="196">
        <f>O597+P597</f>
        <v>0</v>
      </c>
      <c r="O597" s="196">
        <f>SUM(O598)</f>
        <v>0</v>
      </c>
      <c r="P597" s="196">
        <f>SUM(P598)</f>
        <v>0</v>
      </c>
      <c r="Q597" s="160"/>
      <c r="R597" s="160"/>
      <c r="S597" s="342"/>
      <c r="T597" s="160"/>
      <c r="U597" s="160"/>
      <c r="V597" s="160"/>
    </row>
    <row r="598" spans="1:22">
      <c r="B598" s="123"/>
      <c r="H598" s="36"/>
      <c r="I598" s="193"/>
      <c r="J598" s="194"/>
      <c r="K598" s="195"/>
      <c r="L598" s="28" t="s">
        <v>348</v>
      </c>
      <c r="M598" s="11">
        <v>4729</v>
      </c>
      <c r="N598" s="182">
        <f t="shared" ref="N598" si="121">O598+P598</f>
        <v>0</v>
      </c>
      <c r="O598" s="306"/>
      <c r="P598" s="306">
        <v>0</v>
      </c>
      <c r="Q598" s="160"/>
      <c r="R598" s="160"/>
      <c r="S598" s="342"/>
      <c r="T598" s="160"/>
      <c r="U598" s="160"/>
      <c r="V598" s="160"/>
    </row>
    <row r="599" spans="1:22" ht="40.5">
      <c r="B599" s="123"/>
      <c r="H599" s="44"/>
      <c r="I599" s="146"/>
      <c r="J599" s="147"/>
      <c r="K599" s="147"/>
      <c r="L599" s="348" t="s">
        <v>780</v>
      </c>
      <c r="M599" s="27"/>
      <c r="N599" s="196">
        <f>N600</f>
        <v>0</v>
      </c>
      <c r="O599" s="196">
        <f t="shared" ref="O599:P599" si="122">O600</f>
        <v>0</v>
      </c>
      <c r="P599" s="196">
        <f t="shared" si="122"/>
        <v>0</v>
      </c>
      <c r="Q599" s="160"/>
      <c r="R599" s="160"/>
      <c r="S599" s="342"/>
      <c r="T599" s="160"/>
      <c r="U599" s="160"/>
      <c r="V599" s="160"/>
    </row>
    <row r="600" spans="1:22">
      <c r="B600" s="123"/>
      <c r="H600" s="36"/>
      <c r="I600" s="193"/>
      <c r="J600" s="194"/>
      <c r="K600" s="195"/>
      <c r="L600" s="28" t="s">
        <v>348</v>
      </c>
      <c r="M600" s="11">
        <v>4729</v>
      </c>
      <c r="N600" s="182">
        <f t="shared" ref="N600" si="123">O600+P600</f>
        <v>0</v>
      </c>
      <c r="O600" s="306"/>
      <c r="P600" s="306">
        <v>0</v>
      </c>
      <c r="Q600" s="160"/>
      <c r="R600" s="160"/>
      <c r="S600" s="342"/>
      <c r="T600" s="160"/>
      <c r="U600" s="160"/>
      <c r="V600" s="160"/>
    </row>
    <row r="601" spans="1:22" ht="25.5">
      <c r="A601" s="121" t="str">
        <f t="shared" si="117"/>
        <v>71100901014861</v>
      </c>
      <c r="B601" s="123" t="s">
        <v>439</v>
      </c>
      <c r="C601" s="116" t="s">
        <v>189</v>
      </c>
      <c r="D601" s="117" t="s">
        <v>187</v>
      </c>
      <c r="E601" s="118" t="s">
        <v>106</v>
      </c>
      <c r="F601" s="119" t="s">
        <v>106</v>
      </c>
      <c r="G601" s="120">
        <v>4861</v>
      </c>
      <c r="H601" s="150">
        <v>2911</v>
      </c>
      <c r="I601" s="151" t="s">
        <v>187</v>
      </c>
      <c r="J601" s="152">
        <v>1</v>
      </c>
      <c r="K601" s="152">
        <v>2</v>
      </c>
      <c r="L601" s="153" t="s">
        <v>321</v>
      </c>
      <c r="M601" s="154"/>
      <c r="N601" s="191">
        <f>+N603</f>
        <v>0</v>
      </c>
      <c r="O601" s="191">
        <f>+O603</f>
        <v>0</v>
      </c>
      <c r="P601" s="191">
        <f>+P603</f>
        <v>0</v>
      </c>
      <c r="Q601" s="160"/>
      <c r="R601" s="160"/>
      <c r="S601" s="342"/>
      <c r="T601" s="160"/>
      <c r="U601" s="160"/>
      <c r="V601" s="160"/>
    </row>
    <row r="602" spans="1:22">
      <c r="A602" s="121" t="str">
        <f t="shared" si="117"/>
        <v>71100901015122</v>
      </c>
      <c r="B602" s="123" t="s">
        <v>439</v>
      </c>
      <c r="C602" s="116" t="s">
        <v>189</v>
      </c>
      <c r="D602" s="117" t="s">
        <v>187</v>
      </c>
      <c r="E602" s="118" t="s">
        <v>106</v>
      </c>
      <c r="F602" s="119" t="s">
        <v>106</v>
      </c>
      <c r="G602" s="120">
        <v>5122</v>
      </c>
      <c r="H602" s="24"/>
      <c r="I602" s="24"/>
      <c r="J602" s="25"/>
      <c r="K602" s="25"/>
      <c r="L602" s="29" t="s">
        <v>108</v>
      </c>
      <c r="M602" s="30"/>
      <c r="N602" s="189"/>
      <c r="O602" s="189"/>
      <c r="P602" s="189"/>
      <c r="Q602" s="160"/>
      <c r="R602" s="160"/>
      <c r="S602" s="342"/>
      <c r="T602" s="160"/>
      <c r="U602" s="160"/>
      <c r="V602" s="160"/>
    </row>
    <row r="603" spans="1:22" s="155" customFormat="1">
      <c r="A603" s="121" t="str">
        <f t="shared" si="117"/>
        <v>71100902000000</v>
      </c>
      <c r="B603" s="123" t="s">
        <v>439</v>
      </c>
      <c r="C603" s="116" t="s">
        <v>189</v>
      </c>
      <c r="D603" s="117" t="s">
        <v>187</v>
      </c>
      <c r="E603" s="118" t="s">
        <v>140</v>
      </c>
      <c r="F603" s="119" t="s">
        <v>441</v>
      </c>
      <c r="G603" s="128" t="s">
        <v>440</v>
      </c>
      <c r="H603" s="44"/>
      <c r="I603" s="146"/>
      <c r="J603" s="147"/>
      <c r="K603" s="147"/>
      <c r="L603" s="26" t="s">
        <v>322</v>
      </c>
      <c r="M603" s="27"/>
      <c r="N603" s="196">
        <f>SUM(N604:N605)</f>
        <v>0</v>
      </c>
      <c r="O603" s="196">
        <f>SUM(O604:O605)</f>
        <v>0</v>
      </c>
      <c r="P603" s="196">
        <f>SUM(P604:P605)</f>
        <v>0</v>
      </c>
      <c r="Q603" s="160"/>
      <c r="R603" s="160"/>
      <c r="S603" s="342"/>
      <c r="T603" s="160"/>
      <c r="U603" s="160"/>
      <c r="V603" s="160"/>
    </row>
    <row r="604" spans="1:22">
      <c r="A604" s="121" t="str">
        <f t="shared" si="117"/>
        <v>71100902000001</v>
      </c>
      <c r="B604" s="123" t="s">
        <v>439</v>
      </c>
      <c r="C604" s="116" t="s">
        <v>189</v>
      </c>
      <c r="D604" s="117" t="s">
        <v>187</v>
      </c>
      <c r="E604" s="118" t="s">
        <v>140</v>
      </c>
      <c r="F604" s="119" t="s">
        <v>441</v>
      </c>
      <c r="G604" s="128" t="s">
        <v>96</v>
      </c>
      <c r="H604" s="24"/>
      <c r="I604" s="17"/>
      <c r="J604" s="18"/>
      <c r="K604" s="18"/>
      <c r="L604" s="28" t="s">
        <v>125</v>
      </c>
      <c r="M604" s="11">
        <v>4239</v>
      </c>
      <c r="N604" s="182">
        <f t="shared" ref="N604:N605" si="124">O604+P604</f>
        <v>0</v>
      </c>
      <c r="O604" s="182">
        <v>0</v>
      </c>
      <c r="P604" s="182"/>
      <c r="Q604" s="160"/>
      <c r="R604" s="160"/>
      <c r="S604" s="342"/>
      <c r="T604" s="160"/>
      <c r="U604" s="160"/>
      <c r="V604" s="160"/>
    </row>
    <row r="605" spans="1:22" s="114" customFormat="1" ht="25.5">
      <c r="A605" s="121" t="str">
        <f t="shared" si="117"/>
        <v>71100902010000</v>
      </c>
      <c r="B605" s="123" t="s">
        <v>439</v>
      </c>
      <c r="C605" s="116" t="s">
        <v>189</v>
      </c>
      <c r="D605" s="117" t="s">
        <v>187</v>
      </c>
      <c r="E605" s="118" t="s">
        <v>140</v>
      </c>
      <c r="F605" s="119" t="s">
        <v>106</v>
      </c>
      <c r="G605" s="128" t="s">
        <v>440</v>
      </c>
      <c r="H605" s="176"/>
      <c r="I605" s="193"/>
      <c r="J605" s="200"/>
      <c r="K605" s="201"/>
      <c r="L605" s="202" t="s">
        <v>217</v>
      </c>
      <c r="M605" s="12">
        <v>4511</v>
      </c>
      <c r="N605" s="182">
        <f t="shared" si="124"/>
        <v>0</v>
      </c>
      <c r="O605" s="306"/>
      <c r="P605" s="306"/>
      <c r="Q605" s="160"/>
      <c r="R605" s="160"/>
      <c r="S605" s="342"/>
      <c r="T605" s="160"/>
      <c r="U605" s="160"/>
      <c r="V605" s="160"/>
    </row>
    <row r="606" spans="1:22">
      <c r="A606" s="121" t="str">
        <f t="shared" si="117"/>
        <v>71110100000001</v>
      </c>
      <c r="B606" s="123" t="s">
        <v>439</v>
      </c>
      <c r="C606" s="116" t="s">
        <v>104</v>
      </c>
      <c r="D606" s="117" t="s">
        <v>106</v>
      </c>
      <c r="E606" s="118" t="s">
        <v>441</v>
      </c>
      <c r="F606" s="119" t="s">
        <v>441</v>
      </c>
      <c r="G606" s="128" t="s">
        <v>96</v>
      </c>
      <c r="H606" s="164">
        <v>2920</v>
      </c>
      <c r="I606" s="165" t="s">
        <v>187</v>
      </c>
      <c r="J606" s="166">
        <v>2</v>
      </c>
      <c r="K606" s="166">
        <v>0</v>
      </c>
      <c r="L606" s="167" t="s">
        <v>325</v>
      </c>
      <c r="M606" s="175"/>
      <c r="N606" s="187">
        <f>+N608+N617</f>
        <v>0</v>
      </c>
      <c r="O606" s="187">
        <f>+O608+O617</f>
        <v>0</v>
      </c>
      <c r="P606" s="187">
        <f>+P608+P617</f>
        <v>0</v>
      </c>
      <c r="Q606" s="160"/>
      <c r="R606" s="160"/>
      <c r="S606" s="342"/>
      <c r="T606" s="160"/>
      <c r="U606" s="160"/>
      <c r="V606" s="160"/>
    </row>
    <row r="607" spans="1:22" s="155" customFormat="1">
      <c r="A607" s="121" t="str">
        <f t="shared" si="117"/>
        <v>71110102000000</v>
      </c>
      <c r="B607" s="123" t="s">
        <v>439</v>
      </c>
      <c r="C607" s="116" t="s">
        <v>104</v>
      </c>
      <c r="D607" s="117" t="s">
        <v>106</v>
      </c>
      <c r="E607" s="118" t="s">
        <v>140</v>
      </c>
      <c r="F607" s="119" t="s">
        <v>441</v>
      </c>
      <c r="G607" s="128" t="s">
        <v>440</v>
      </c>
      <c r="H607" s="24"/>
      <c r="I607" s="17"/>
      <c r="J607" s="18"/>
      <c r="K607" s="18"/>
      <c r="L607" s="29" t="s">
        <v>110</v>
      </c>
      <c r="M607" s="30"/>
      <c r="N607" s="189"/>
      <c r="O607" s="189"/>
      <c r="P607" s="189"/>
      <c r="Q607" s="160"/>
      <c r="R607" s="160"/>
      <c r="S607" s="342"/>
      <c r="T607" s="160"/>
      <c r="U607" s="160"/>
      <c r="V607" s="160"/>
    </row>
    <row r="608" spans="1:22" ht="25.5">
      <c r="A608" s="121" t="str">
        <f t="shared" si="117"/>
        <v>71110102000001</v>
      </c>
      <c r="B608" s="123" t="s">
        <v>439</v>
      </c>
      <c r="C608" s="116" t="s">
        <v>104</v>
      </c>
      <c r="D608" s="117" t="s">
        <v>106</v>
      </c>
      <c r="E608" s="118" t="s">
        <v>140</v>
      </c>
      <c r="F608" s="119" t="s">
        <v>441</v>
      </c>
      <c r="G608" s="128" t="s">
        <v>96</v>
      </c>
      <c r="H608" s="150">
        <v>2921</v>
      </c>
      <c r="I608" s="151" t="s">
        <v>187</v>
      </c>
      <c r="J608" s="152">
        <v>2</v>
      </c>
      <c r="K608" s="152">
        <v>1</v>
      </c>
      <c r="L608" s="153" t="s">
        <v>326</v>
      </c>
      <c r="M608" s="154"/>
      <c r="N608" s="191">
        <f>N610+N613</f>
        <v>0</v>
      </c>
      <c r="O608" s="191">
        <f>O610+O613+O615</f>
        <v>0</v>
      </c>
      <c r="P608" s="191">
        <f>P610+P613+P615</f>
        <v>0</v>
      </c>
      <c r="Q608" s="160"/>
      <c r="R608" s="160"/>
      <c r="S608" s="342"/>
      <c r="T608" s="160"/>
      <c r="U608" s="160"/>
      <c r="V608" s="160"/>
    </row>
    <row r="609" spans="1:22">
      <c r="A609" s="121" t="str">
        <f t="shared" si="117"/>
        <v>71110102004891</v>
      </c>
      <c r="B609" s="123" t="s">
        <v>439</v>
      </c>
      <c r="C609" s="116" t="s">
        <v>104</v>
      </c>
      <c r="D609" s="117" t="s">
        <v>106</v>
      </c>
      <c r="E609" s="118" t="s">
        <v>140</v>
      </c>
      <c r="F609" s="119" t="s">
        <v>441</v>
      </c>
      <c r="G609" s="128">
        <v>4891</v>
      </c>
      <c r="H609" s="24"/>
      <c r="I609" s="24"/>
      <c r="J609" s="25"/>
      <c r="K609" s="25"/>
      <c r="L609" s="29" t="s">
        <v>108</v>
      </c>
      <c r="M609" s="30"/>
      <c r="N609" s="189"/>
      <c r="O609" s="189"/>
      <c r="P609" s="189"/>
      <c r="Q609" s="160"/>
      <c r="R609" s="160"/>
      <c r="S609" s="342"/>
      <c r="T609" s="160"/>
      <c r="U609" s="160"/>
      <c r="V609" s="160"/>
    </row>
    <row r="610" spans="1:22">
      <c r="A610" s="121" t="str">
        <f t="shared" si="117"/>
        <v>7111010200x</v>
      </c>
      <c r="B610" s="123" t="s">
        <v>439</v>
      </c>
      <c r="C610" s="116" t="s">
        <v>104</v>
      </c>
      <c r="D610" s="117" t="s">
        <v>106</v>
      </c>
      <c r="E610" s="118" t="s">
        <v>140</v>
      </c>
      <c r="F610" s="119" t="s">
        <v>441</v>
      </c>
      <c r="G610" s="128" t="s">
        <v>361</v>
      </c>
      <c r="H610" s="44"/>
      <c r="I610" s="146"/>
      <c r="J610" s="147"/>
      <c r="K610" s="147"/>
      <c r="L610" s="26" t="s">
        <v>322</v>
      </c>
      <c r="M610" s="27"/>
      <c r="N610" s="196">
        <f>O610+P610</f>
        <v>0</v>
      </c>
      <c r="O610" s="196">
        <f>SUM(O611:O612)</f>
        <v>0</v>
      </c>
      <c r="P610" s="196">
        <f>SUM(P611:P612)</f>
        <v>0</v>
      </c>
      <c r="Q610" s="160"/>
      <c r="R610" s="160"/>
      <c r="S610" s="342"/>
      <c r="T610" s="160"/>
      <c r="U610" s="160"/>
      <c r="V610" s="160"/>
    </row>
    <row r="611" spans="1:22">
      <c r="H611" s="24"/>
      <c r="I611" s="17"/>
      <c r="J611" s="18"/>
      <c r="K611" s="18"/>
      <c r="L611" s="28" t="s">
        <v>125</v>
      </c>
      <c r="M611" s="11">
        <v>4239</v>
      </c>
      <c r="N611" s="182">
        <f t="shared" ref="N611:N612" si="125">O611+P611</f>
        <v>0</v>
      </c>
      <c r="O611" s="182">
        <v>0</v>
      </c>
      <c r="P611" s="182"/>
      <c r="Q611" s="160"/>
      <c r="R611" s="160"/>
      <c r="S611" s="342"/>
      <c r="T611" s="160"/>
      <c r="U611" s="160"/>
      <c r="V611" s="160"/>
    </row>
    <row r="612" spans="1:22" ht="25.5">
      <c r="H612" s="176"/>
      <c r="I612" s="193"/>
      <c r="J612" s="200"/>
      <c r="K612" s="201"/>
      <c r="L612" s="202" t="s">
        <v>217</v>
      </c>
      <c r="M612" s="12">
        <v>4511</v>
      </c>
      <c r="N612" s="182">
        <f t="shared" si="125"/>
        <v>0</v>
      </c>
      <c r="O612" s="306"/>
      <c r="P612" s="306"/>
      <c r="Q612" s="160"/>
      <c r="R612" s="160"/>
      <c r="S612" s="342"/>
      <c r="T612" s="160"/>
      <c r="U612" s="160"/>
      <c r="V612" s="160"/>
    </row>
    <row r="613" spans="1:22" ht="45.75" customHeight="1">
      <c r="A613" s="121" t="str">
        <f t="shared" ref="A613" si="126">CONCATENATE(B613,C613,D613,E613,F613,G613)</f>
        <v>7111010200x</v>
      </c>
      <c r="B613" s="123" t="s">
        <v>439</v>
      </c>
      <c r="C613" s="116" t="s">
        <v>104</v>
      </c>
      <c r="D613" s="117" t="s">
        <v>106</v>
      </c>
      <c r="E613" s="118" t="s">
        <v>140</v>
      </c>
      <c r="F613" s="119" t="s">
        <v>441</v>
      </c>
      <c r="G613" s="128" t="s">
        <v>361</v>
      </c>
      <c r="H613" s="44"/>
      <c r="I613" s="146"/>
      <c r="J613" s="147"/>
      <c r="K613" s="147"/>
      <c r="L613" s="26" t="s">
        <v>776</v>
      </c>
      <c r="M613" s="27"/>
      <c r="N613" s="196">
        <f>O613+P613</f>
        <v>0</v>
      </c>
      <c r="O613" s="196">
        <f>O614</f>
        <v>0</v>
      </c>
      <c r="P613" s="196">
        <f>P614</f>
        <v>0</v>
      </c>
      <c r="Q613" s="160"/>
      <c r="R613" s="160"/>
      <c r="S613" s="342"/>
      <c r="T613" s="160"/>
      <c r="U613" s="160"/>
      <c r="V613" s="160"/>
    </row>
    <row r="614" spans="1:22">
      <c r="H614" s="24"/>
      <c r="I614" s="17"/>
      <c r="J614" s="18"/>
      <c r="K614" s="18"/>
      <c r="L614" s="28" t="s">
        <v>348</v>
      </c>
      <c r="M614" s="11">
        <v>4729</v>
      </c>
      <c r="N614" s="182">
        <f t="shared" ref="N614" si="127">O614+P614</f>
        <v>0</v>
      </c>
      <c r="O614" s="182"/>
      <c r="P614" s="182">
        <v>0</v>
      </c>
      <c r="Q614" s="160"/>
      <c r="R614" s="160"/>
      <c r="S614" s="342"/>
      <c r="T614" s="160"/>
      <c r="U614" s="160"/>
      <c r="V614" s="160"/>
    </row>
    <row r="615" spans="1:22" ht="45.75" customHeight="1">
      <c r="A615" s="121" t="str">
        <f t="shared" ref="A615" si="128">CONCATENATE(B615,C615,D615,E615,F615,G615)</f>
        <v>7111010200x</v>
      </c>
      <c r="B615" s="123" t="s">
        <v>439</v>
      </c>
      <c r="C615" s="116" t="s">
        <v>104</v>
      </c>
      <c r="D615" s="117" t="s">
        <v>106</v>
      </c>
      <c r="E615" s="118" t="s">
        <v>140</v>
      </c>
      <c r="F615" s="119" t="s">
        <v>441</v>
      </c>
      <c r="G615" s="128" t="s">
        <v>361</v>
      </c>
      <c r="H615" s="44"/>
      <c r="I615" s="146"/>
      <c r="J615" s="147"/>
      <c r="K615" s="147"/>
      <c r="L615" s="26" t="s">
        <v>873</v>
      </c>
      <c r="M615" s="27"/>
      <c r="N615" s="196">
        <f>O615+P615</f>
        <v>0</v>
      </c>
      <c r="O615" s="196">
        <f>O616</f>
        <v>0</v>
      </c>
      <c r="P615" s="196">
        <f>P616</f>
        <v>0</v>
      </c>
      <c r="Q615" s="160"/>
      <c r="R615" s="160"/>
      <c r="S615" s="342"/>
      <c r="T615" s="160"/>
      <c r="U615" s="160"/>
      <c r="V615" s="160"/>
    </row>
    <row r="616" spans="1:22" ht="25.5">
      <c r="H616" s="24"/>
      <c r="I616" s="17"/>
      <c r="J616" s="18"/>
      <c r="K616" s="18"/>
      <c r="L616" s="31" t="s">
        <v>871</v>
      </c>
      <c r="M616" s="47" t="s">
        <v>870</v>
      </c>
      <c r="N616" s="182">
        <f t="shared" ref="N616" si="129">O616+P616</f>
        <v>0</v>
      </c>
      <c r="O616" s="182"/>
      <c r="P616" s="182">
        <v>0</v>
      </c>
      <c r="Q616" s="160"/>
      <c r="R616" s="160"/>
      <c r="S616" s="342"/>
      <c r="T616" s="160"/>
      <c r="U616" s="160"/>
      <c r="V616" s="160"/>
    </row>
    <row r="617" spans="1:22" ht="25.5">
      <c r="A617" s="4"/>
      <c r="B617" s="4"/>
      <c r="C617" s="4"/>
      <c r="D617" s="4"/>
      <c r="E617" s="4"/>
      <c r="F617" s="4"/>
      <c r="G617" s="4"/>
      <c r="H617" s="150">
        <v>2922</v>
      </c>
      <c r="I617" s="151" t="s">
        <v>187</v>
      </c>
      <c r="J617" s="152">
        <v>2</v>
      </c>
      <c r="K617" s="152">
        <v>2</v>
      </c>
      <c r="L617" s="153" t="s">
        <v>328</v>
      </c>
      <c r="M617" s="154"/>
      <c r="N617" s="191">
        <f>+N619</f>
        <v>0</v>
      </c>
      <c r="O617" s="191">
        <f>SUM(O619)</f>
        <v>0</v>
      </c>
      <c r="P617" s="191">
        <f>+P619</f>
        <v>0</v>
      </c>
      <c r="Q617" s="160"/>
      <c r="R617" s="160"/>
      <c r="S617" s="342"/>
      <c r="T617" s="160"/>
      <c r="U617" s="160"/>
      <c r="V617" s="160"/>
    </row>
    <row r="618" spans="1:22">
      <c r="A618" s="4"/>
      <c r="B618" s="4"/>
      <c r="C618" s="4"/>
      <c r="D618" s="4"/>
      <c r="E618" s="4"/>
      <c r="F618" s="4"/>
      <c r="G618" s="4"/>
      <c r="H618" s="24"/>
      <c r="I618" s="24"/>
      <c r="J618" s="25"/>
      <c r="K618" s="25"/>
      <c r="L618" s="29" t="s">
        <v>108</v>
      </c>
      <c r="M618" s="30"/>
      <c r="N618" s="189"/>
      <c r="O618" s="189"/>
      <c r="P618" s="189"/>
      <c r="Q618" s="160"/>
      <c r="R618" s="160"/>
      <c r="S618" s="342"/>
      <c r="T618" s="160"/>
      <c r="U618" s="160"/>
      <c r="V618" s="160"/>
    </row>
    <row r="619" spans="1:22">
      <c r="A619" s="4"/>
      <c r="B619" s="4"/>
      <c r="C619" s="4"/>
      <c r="D619" s="4"/>
      <c r="E619" s="4"/>
      <c r="F619" s="4"/>
      <c r="G619" s="4"/>
      <c r="H619" s="44"/>
      <c r="I619" s="146"/>
      <c r="J619" s="147"/>
      <c r="K619" s="147"/>
      <c r="L619" s="26" t="s">
        <v>322</v>
      </c>
      <c r="M619" s="27"/>
      <c r="N619" s="196">
        <f>O619+P619</f>
        <v>0</v>
      </c>
      <c r="O619" s="196">
        <f>SUM(O620:O621)</f>
        <v>0</v>
      </c>
      <c r="P619" s="196">
        <f>SUM(P620:P621)</f>
        <v>0</v>
      </c>
      <c r="Q619" s="160"/>
      <c r="R619" s="160"/>
      <c r="S619" s="342"/>
      <c r="T619" s="160"/>
      <c r="U619" s="160"/>
      <c r="V619" s="160"/>
    </row>
    <row r="620" spans="1:22">
      <c r="A620" s="4"/>
      <c r="B620" s="4"/>
      <c r="C620" s="4"/>
      <c r="D620" s="4"/>
      <c r="E620" s="4"/>
      <c r="F620" s="4"/>
      <c r="G620" s="4"/>
      <c r="H620" s="24"/>
      <c r="I620" s="17"/>
      <c r="J620" s="18"/>
      <c r="K620" s="18"/>
      <c r="L620" s="28" t="s">
        <v>125</v>
      </c>
      <c r="M620" s="11">
        <v>4239</v>
      </c>
      <c r="N620" s="182">
        <f t="shared" ref="N620:N621" si="130">O620+P620</f>
        <v>0</v>
      </c>
      <c r="O620" s="182">
        <v>0</v>
      </c>
      <c r="P620" s="182"/>
      <c r="Q620" s="160"/>
      <c r="R620" s="160"/>
      <c r="S620" s="342"/>
      <c r="T620" s="160"/>
      <c r="U620" s="160"/>
      <c r="V620" s="160"/>
    </row>
    <row r="621" spans="1:22" ht="25.5">
      <c r="A621" s="4"/>
      <c r="B621" s="4"/>
      <c r="C621" s="4"/>
      <c r="D621" s="4"/>
      <c r="E621" s="4"/>
      <c r="F621" s="4"/>
      <c r="G621" s="4"/>
      <c r="H621" s="176"/>
      <c r="I621" s="193"/>
      <c r="J621" s="200"/>
      <c r="K621" s="201"/>
      <c r="L621" s="202" t="s">
        <v>217</v>
      </c>
      <c r="M621" s="12">
        <v>4511</v>
      </c>
      <c r="N621" s="182">
        <f t="shared" si="130"/>
        <v>0</v>
      </c>
      <c r="O621" s="306"/>
      <c r="P621" s="306"/>
      <c r="Q621" s="160"/>
      <c r="R621" s="160"/>
      <c r="S621" s="342"/>
      <c r="T621" s="160"/>
      <c r="U621" s="160"/>
      <c r="V621" s="160"/>
    </row>
    <row r="622" spans="1:22">
      <c r="A622" s="4"/>
      <c r="B622" s="4"/>
      <c r="C622" s="4"/>
      <c r="D622" s="4"/>
      <c r="E622" s="4"/>
      <c r="F622" s="4"/>
      <c r="G622" s="4"/>
      <c r="H622" s="164">
        <v>2950</v>
      </c>
      <c r="I622" s="165" t="s">
        <v>187</v>
      </c>
      <c r="J622" s="166">
        <v>5</v>
      </c>
      <c r="K622" s="166">
        <v>0</v>
      </c>
      <c r="L622" s="167" t="s">
        <v>329</v>
      </c>
      <c r="M622" s="175"/>
      <c r="N622" s="187">
        <f>+N624</f>
        <v>0</v>
      </c>
      <c r="O622" s="187">
        <f>+O624</f>
        <v>0</v>
      </c>
      <c r="P622" s="187">
        <f>+P624</f>
        <v>0</v>
      </c>
      <c r="Q622" s="160"/>
      <c r="R622" s="160"/>
      <c r="S622" s="342"/>
      <c r="T622" s="160"/>
      <c r="U622" s="160"/>
      <c r="V622" s="160"/>
    </row>
    <row r="623" spans="1:22">
      <c r="A623" s="4"/>
      <c r="B623" s="4"/>
      <c r="C623" s="4"/>
      <c r="D623" s="4"/>
      <c r="E623" s="4"/>
      <c r="F623" s="4"/>
      <c r="G623" s="4"/>
      <c r="H623" s="24"/>
      <c r="I623" s="17"/>
      <c r="J623" s="18"/>
      <c r="K623" s="18"/>
      <c r="L623" s="29" t="s">
        <v>110</v>
      </c>
      <c r="M623" s="30"/>
      <c r="N623" s="189"/>
      <c r="O623" s="189"/>
      <c r="P623" s="189"/>
      <c r="Q623" s="160"/>
      <c r="R623" s="160"/>
      <c r="S623" s="342"/>
      <c r="T623" s="160"/>
      <c r="U623" s="160"/>
      <c r="V623" s="160"/>
    </row>
    <row r="624" spans="1:22">
      <c r="A624" s="4"/>
      <c r="B624" s="4"/>
      <c r="C624" s="4"/>
      <c r="D624" s="4"/>
      <c r="E624" s="4"/>
      <c r="F624" s="4"/>
      <c r="G624" s="4"/>
      <c r="H624" s="150">
        <v>2951</v>
      </c>
      <c r="I624" s="151" t="s">
        <v>187</v>
      </c>
      <c r="J624" s="152">
        <v>5</v>
      </c>
      <c r="K624" s="152">
        <v>1</v>
      </c>
      <c r="L624" s="153" t="s">
        <v>330</v>
      </c>
      <c r="M624" s="154"/>
      <c r="N624" s="191">
        <f>+N626+N631+N634+N637+N639+N644</f>
        <v>0</v>
      </c>
      <c r="O624" s="191">
        <f>+O626+O631+O634+O637+O639+O644</f>
        <v>0</v>
      </c>
      <c r="P624" s="191">
        <f>+P626+P631+P634+P637+P639+P644</f>
        <v>0</v>
      </c>
      <c r="Q624" s="160"/>
      <c r="R624" s="160"/>
      <c r="S624" s="342"/>
      <c r="T624" s="160"/>
      <c r="U624" s="160"/>
      <c r="V624" s="160"/>
    </row>
    <row r="625" spans="1:22">
      <c r="H625" s="24"/>
      <c r="I625" s="24"/>
      <c r="J625" s="25"/>
      <c r="K625" s="25"/>
      <c r="L625" s="29" t="s">
        <v>108</v>
      </c>
      <c r="M625" s="30"/>
      <c r="N625" s="189"/>
      <c r="O625" s="189"/>
      <c r="P625" s="189"/>
      <c r="Q625" s="160"/>
      <c r="R625" s="160"/>
      <c r="S625" s="342"/>
      <c r="T625" s="160"/>
      <c r="U625" s="160"/>
      <c r="V625" s="160"/>
    </row>
    <row r="626" spans="1:22">
      <c r="A626" s="4"/>
      <c r="B626" s="4"/>
      <c r="C626" s="4"/>
      <c r="D626" s="4"/>
      <c r="E626" s="4"/>
      <c r="F626" s="4"/>
      <c r="G626" s="4"/>
      <c r="H626" s="44"/>
      <c r="I626" s="146"/>
      <c r="J626" s="147"/>
      <c r="K626" s="147"/>
      <c r="L626" s="26" t="s">
        <v>331</v>
      </c>
      <c r="M626" s="27"/>
      <c r="N626" s="196">
        <f>O626+P626</f>
        <v>0</v>
      </c>
      <c r="O626" s="196">
        <f>SUM(O627:O630)</f>
        <v>0</v>
      </c>
      <c r="P626" s="196">
        <f>SUM(P627:P630)</f>
        <v>0</v>
      </c>
      <c r="Q626" s="160"/>
      <c r="R626" s="160"/>
      <c r="S626" s="342"/>
      <c r="T626" s="160"/>
      <c r="U626" s="160"/>
      <c r="V626" s="160"/>
    </row>
    <row r="627" spans="1:22">
      <c r="A627" s="4"/>
      <c r="B627" s="4"/>
      <c r="C627" s="4"/>
      <c r="D627" s="4"/>
      <c r="E627" s="4"/>
      <c r="F627" s="4"/>
      <c r="G627" s="4"/>
      <c r="H627" s="24"/>
      <c r="I627" s="17"/>
      <c r="J627" s="18"/>
      <c r="K627" s="18"/>
      <c r="L627" s="28" t="s">
        <v>114</v>
      </c>
      <c r="M627" s="11" t="s">
        <v>808</v>
      </c>
      <c r="N627" s="182">
        <f t="shared" ref="N627:N645" si="131">O627+P627</f>
        <v>0</v>
      </c>
      <c r="O627" s="309"/>
      <c r="P627" s="309">
        <v>0</v>
      </c>
      <c r="Q627" s="160"/>
      <c r="R627" s="160"/>
      <c r="S627" s="342"/>
      <c r="T627" s="160"/>
      <c r="U627" s="160"/>
      <c r="V627" s="160"/>
    </row>
    <row r="628" spans="1:22" ht="25.5">
      <c r="A628" s="4"/>
      <c r="B628" s="4"/>
      <c r="C628" s="4"/>
      <c r="D628" s="4"/>
      <c r="E628" s="4"/>
      <c r="F628" s="4"/>
      <c r="G628" s="4"/>
      <c r="H628" s="24"/>
      <c r="I628" s="17"/>
      <c r="J628" s="18"/>
      <c r="K628" s="18"/>
      <c r="L628" s="28" t="s">
        <v>131</v>
      </c>
      <c r="M628" s="11">
        <v>4511</v>
      </c>
      <c r="N628" s="182">
        <f t="shared" si="131"/>
        <v>0</v>
      </c>
      <c r="O628" s="182"/>
      <c r="P628" s="182"/>
      <c r="Q628" s="160"/>
      <c r="R628" s="160"/>
      <c r="S628" s="342"/>
      <c r="T628" s="160"/>
      <c r="U628" s="160"/>
      <c r="V628" s="160"/>
    </row>
    <row r="629" spans="1:22" ht="25.5">
      <c r="A629" s="4"/>
      <c r="B629" s="4"/>
      <c r="C629" s="4"/>
      <c r="D629" s="4"/>
      <c r="E629" s="4"/>
      <c r="F629" s="4"/>
      <c r="G629" s="4"/>
      <c r="H629" s="176"/>
      <c r="I629" s="193"/>
      <c r="J629" s="200"/>
      <c r="K629" s="201"/>
      <c r="L629" s="202" t="s">
        <v>219</v>
      </c>
      <c r="M629" s="12">
        <v>4819</v>
      </c>
      <c r="N629" s="182">
        <f t="shared" si="131"/>
        <v>0</v>
      </c>
      <c r="O629" s="182"/>
      <c r="P629" s="182"/>
      <c r="Q629" s="160"/>
      <c r="R629" s="160"/>
      <c r="S629" s="342"/>
      <c r="T629" s="160"/>
      <c r="U629" s="160"/>
      <c r="V629" s="160"/>
    </row>
    <row r="630" spans="1:22">
      <c r="A630" s="4"/>
      <c r="B630" s="4"/>
      <c r="C630" s="4"/>
      <c r="D630" s="4"/>
      <c r="E630" s="4"/>
      <c r="F630" s="4"/>
      <c r="G630" s="4"/>
      <c r="H630" s="16"/>
      <c r="I630" s="24"/>
      <c r="J630" s="25"/>
      <c r="K630" s="25"/>
      <c r="L630" s="31" t="s">
        <v>332</v>
      </c>
      <c r="M630" s="32">
        <v>5122</v>
      </c>
      <c r="N630" s="182">
        <f t="shared" si="131"/>
        <v>0</v>
      </c>
      <c r="O630" s="182">
        <v>0</v>
      </c>
      <c r="P630" s="182"/>
      <c r="Q630" s="160"/>
      <c r="R630" s="160"/>
      <c r="S630" s="342"/>
      <c r="T630" s="160"/>
      <c r="U630" s="160"/>
      <c r="V630" s="160"/>
    </row>
    <row r="631" spans="1:22" ht="27">
      <c r="A631" s="4"/>
      <c r="B631" s="4"/>
      <c r="C631" s="4"/>
      <c r="D631" s="4"/>
      <c r="E631" s="4"/>
      <c r="F631" s="4"/>
      <c r="G631" s="4"/>
      <c r="H631" s="44"/>
      <c r="I631" s="146"/>
      <c r="J631" s="147"/>
      <c r="K631" s="147"/>
      <c r="L631" s="26" t="s">
        <v>614</v>
      </c>
      <c r="M631" s="27"/>
      <c r="N631" s="196">
        <f>O631+P631</f>
        <v>0</v>
      </c>
      <c r="O631" s="196">
        <f>SUM(O632:O633)</f>
        <v>0</v>
      </c>
      <c r="P631" s="196">
        <f>SUM(P632:P633)</f>
        <v>0</v>
      </c>
      <c r="Q631" s="160"/>
      <c r="R631" s="160"/>
      <c r="S631" s="342"/>
      <c r="T631" s="160"/>
      <c r="U631" s="160"/>
      <c r="V631" s="160"/>
    </row>
    <row r="632" spans="1:22" ht="25.5">
      <c r="A632" s="4"/>
      <c r="B632" s="4"/>
      <c r="C632" s="4"/>
      <c r="D632" s="4"/>
      <c r="E632" s="4"/>
      <c r="F632" s="4"/>
      <c r="G632" s="4"/>
      <c r="H632" s="24"/>
      <c r="I632" s="17"/>
      <c r="J632" s="18"/>
      <c r="K632" s="18"/>
      <c r="L632" s="28" t="s">
        <v>219</v>
      </c>
      <c r="M632" s="43">
        <v>4819</v>
      </c>
      <c r="N632" s="182">
        <f t="shared" si="131"/>
        <v>0</v>
      </c>
      <c r="O632" s="182"/>
      <c r="P632" s="182"/>
      <c r="Q632" s="160"/>
      <c r="R632" s="160"/>
      <c r="S632" s="342"/>
      <c r="T632" s="160"/>
      <c r="U632" s="160"/>
      <c r="V632" s="160"/>
    </row>
    <row r="633" spans="1:22">
      <c r="A633" s="4"/>
      <c r="B633" s="4"/>
      <c r="C633" s="4"/>
      <c r="D633" s="4"/>
      <c r="E633" s="4"/>
      <c r="F633" s="4"/>
      <c r="G633" s="4"/>
      <c r="H633" s="24"/>
      <c r="I633" s="17"/>
      <c r="J633" s="18"/>
      <c r="K633" s="18"/>
      <c r="L633" s="28" t="s">
        <v>137</v>
      </c>
      <c r="M633" s="11">
        <v>5129</v>
      </c>
      <c r="N633" s="182">
        <f t="shared" si="131"/>
        <v>0</v>
      </c>
      <c r="O633" s="182"/>
      <c r="P633" s="182"/>
      <c r="Q633" s="160"/>
      <c r="R633" s="160"/>
      <c r="S633" s="342"/>
      <c r="T633" s="160"/>
      <c r="U633" s="160"/>
      <c r="V633" s="160"/>
    </row>
    <row r="634" spans="1:22" ht="40.5">
      <c r="A634" s="4"/>
      <c r="B634" s="4"/>
      <c r="C634" s="4"/>
      <c r="D634" s="4"/>
      <c r="E634" s="4"/>
      <c r="F634" s="4"/>
      <c r="G634" s="4"/>
      <c r="H634" s="44"/>
      <c r="I634" s="146"/>
      <c r="J634" s="147"/>
      <c r="K634" s="147"/>
      <c r="L634" s="26" t="s">
        <v>334</v>
      </c>
      <c r="M634" s="27"/>
      <c r="N634" s="196">
        <f>O634+P634</f>
        <v>0</v>
      </c>
      <c r="O634" s="196">
        <f>SUM(O635:O636)</f>
        <v>0</v>
      </c>
      <c r="P634" s="196">
        <f>SUM(P635:P636)</f>
        <v>0</v>
      </c>
      <c r="Q634" s="160"/>
      <c r="R634" s="160"/>
      <c r="S634" s="342"/>
      <c r="T634" s="160"/>
      <c r="U634" s="160"/>
      <c r="V634" s="160"/>
    </row>
    <row r="635" spans="1:22">
      <c r="A635" s="4"/>
      <c r="B635" s="4"/>
      <c r="C635" s="4"/>
      <c r="D635" s="4"/>
      <c r="E635" s="4"/>
      <c r="F635" s="4"/>
      <c r="G635" s="4"/>
      <c r="H635" s="24"/>
      <c r="I635" s="17"/>
      <c r="J635" s="18"/>
      <c r="K635" s="18"/>
      <c r="L635" s="28" t="s">
        <v>125</v>
      </c>
      <c r="M635" s="11">
        <v>4239</v>
      </c>
      <c r="N635" s="182">
        <f t="shared" si="131"/>
        <v>0</v>
      </c>
      <c r="O635" s="182">
        <v>0</v>
      </c>
      <c r="P635" s="182"/>
      <c r="Q635" s="160"/>
      <c r="R635" s="160"/>
      <c r="S635" s="342"/>
      <c r="T635" s="160"/>
      <c r="U635" s="160"/>
      <c r="V635" s="160"/>
    </row>
    <row r="636" spans="1:22" ht="25.5">
      <c r="A636" s="4"/>
      <c r="B636" s="4"/>
      <c r="C636" s="4"/>
      <c r="D636" s="4"/>
      <c r="E636" s="4"/>
      <c r="F636" s="4"/>
      <c r="G636" s="4"/>
      <c r="H636" s="176"/>
      <c r="I636" s="193"/>
      <c r="J636" s="200"/>
      <c r="K636" s="201"/>
      <c r="L636" s="202" t="s">
        <v>217</v>
      </c>
      <c r="M636" s="12">
        <v>4511</v>
      </c>
      <c r="N636" s="182">
        <f t="shared" si="131"/>
        <v>0</v>
      </c>
      <c r="O636" s="306"/>
      <c r="P636" s="306">
        <v>0</v>
      </c>
      <c r="Q636" s="160"/>
      <c r="R636" s="160"/>
      <c r="S636" s="342"/>
      <c r="T636" s="160"/>
      <c r="U636" s="160"/>
      <c r="V636" s="160"/>
    </row>
    <row r="637" spans="1:22" ht="27">
      <c r="A637" s="4"/>
      <c r="B637" s="4"/>
      <c r="C637" s="4"/>
      <c r="D637" s="4"/>
      <c r="E637" s="4"/>
      <c r="F637" s="4"/>
      <c r="G637" s="4"/>
      <c r="H637" s="44"/>
      <c r="I637" s="146"/>
      <c r="J637" s="147"/>
      <c r="K637" s="147"/>
      <c r="L637" s="26" t="s">
        <v>335</v>
      </c>
      <c r="M637" s="27"/>
      <c r="N637" s="196">
        <f>O637+P637</f>
        <v>0</v>
      </c>
      <c r="O637" s="196">
        <f>SUM(O638)</f>
        <v>0</v>
      </c>
      <c r="P637" s="196">
        <f>SUM(P638)</f>
        <v>0</v>
      </c>
      <c r="Q637" s="160"/>
      <c r="R637" s="160"/>
      <c r="S637" s="342"/>
      <c r="T637" s="160"/>
      <c r="U637" s="160"/>
      <c r="V637" s="160"/>
    </row>
    <row r="638" spans="1:22" ht="25.5">
      <c r="A638" s="4"/>
      <c r="B638" s="4"/>
      <c r="C638" s="4"/>
      <c r="D638" s="4"/>
      <c r="E638" s="4"/>
      <c r="F638" s="4"/>
      <c r="G638" s="4"/>
      <c r="H638" s="24"/>
      <c r="I638" s="17"/>
      <c r="J638" s="18"/>
      <c r="K638" s="18"/>
      <c r="L638" s="202" t="s">
        <v>217</v>
      </c>
      <c r="M638" s="12">
        <v>4511</v>
      </c>
      <c r="N638" s="182">
        <f t="shared" si="131"/>
        <v>0</v>
      </c>
      <c r="O638" s="302"/>
      <c r="P638" s="302">
        <v>0</v>
      </c>
      <c r="Q638" s="160"/>
      <c r="R638" s="160"/>
      <c r="S638" s="342"/>
      <c r="T638" s="160"/>
      <c r="U638" s="160"/>
      <c r="V638" s="160"/>
    </row>
    <row r="639" spans="1:22" ht="54">
      <c r="A639" s="4"/>
      <c r="B639" s="4"/>
      <c r="C639" s="4"/>
      <c r="D639" s="4"/>
      <c r="E639" s="4"/>
      <c r="F639" s="4"/>
      <c r="G639" s="4"/>
      <c r="H639" s="44"/>
      <c r="I639" s="146"/>
      <c r="J639" s="147"/>
      <c r="K639" s="147"/>
      <c r="L639" s="26" t="s">
        <v>781</v>
      </c>
      <c r="M639" s="27"/>
      <c r="N639" s="196">
        <f>O639+P639</f>
        <v>0</v>
      </c>
      <c r="O639" s="196">
        <f>SUM(O640:O643)</f>
        <v>0</v>
      </c>
      <c r="P639" s="196">
        <f>SUM(P640:P643)</f>
        <v>0</v>
      </c>
      <c r="Q639" s="160"/>
      <c r="R639" s="160"/>
      <c r="S639" s="342"/>
      <c r="T639" s="160"/>
      <c r="U639" s="160"/>
      <c r="V639" s="160"/>
    </row>
    <row r="640" spans="1:22">
      <c r="A640" s="4"/>
      <c r="B640" s="4"/>
      <c r="C640" s="4"/>
      <c r="D640" s="4"/>
      <c r="E640" s="4"/>
      <c r="F640" s="4"/>
      <c r="G640" s="4"/>
      <c r="H640" s="24"/>
      <c r="I640" s="17"/>
      <c r="J640" s="18"/>
      <c r="K640" s="18"/>
      <c r="L640" s="28" t="s">
        <v>348</v>
      </c>
      <c r="M640" s="11">
        <v>4729</v>
      </c>
      <c r="N640" s="182">
        <f t="shared" si="131"/>
        <v>0</v>
      </c>
      <c r="O640" s="182"/>
      <c r="P640" s="182"/>
      <c r="Q640" s="160"/>
      <c r="R640" s="160"/>
      <c r="S640" s="342"/>
      <c r="T640" s="160"/>
      <c r="U640" s="160"/>
      <c r="V640" s="160"/>
    </row>
    <row r="641" spans="1:22">
      <c r="A641" s="4"/>
      <c r="B641" s="4"/>
      <c r="C641" s="4"/>
      <c r="D641" s="4"/>
      <c r="E641" s="4"/>
      <c r="F641" s="4"/>
      <c r="G641" s="4"/>
      <c r="H641" s="24"/>
      <c r="I641" s="17"/>
      <c r="J641" s="18"/>
      <c r="K641" s="18"/>
      <c r="L641" s="29" t="s">
        <v>173</v>
      </c>
      <c r="M641" s="30">
        <v>5112</v>
      </c>
      <c r="N641" s="182">
        <f t="shared" si="131"/>
        <v>0</v>
      </c>
      <c r="O641" s="182"/>
      <c r="P641" s="182"/>
      <c r="Q641" s="160"/>
      <c r="R641" s="160"/>
      <c r="S641" s="342"/>
      <c r="T641" s="160"/>
      <c r="U641" s="160"/>
      <c r="V641" s="160"/>
    </row>
    <row r="642" spans="1:22">
      <c r="A642" s="4"/>
      <c r="B642" s="4"/>
      <c r="C642" s="4"/>
      <c r="D642" s="4"/>
      <c r="E642" s="4"/>
      <c r="F642" s="4"/>
      <c r="G642" s="4"/>
      <c r="H642" s="24"/>
      <c r="I642" s="17"/>
      <c r="J642" s="18"/>
      <c r="K642" s="18"/>
      <c r="L642" s="31" t="s">
        <v>143</v>
      </c>
      <c r="M642" s="47">
        <v>5113</v>
      </c>
      <c r="N642" s="182">
        <f t="shared" si="131"/>
        <v>0</v>
      </c>
      <c r="O642" s="182"/>
      <c r="P642" s="182"/>
      <c r="Q642" s="160"/>
      <c r="R642" s="160"/>
      <c r="S642" s="342"/>
      <c r="T642" s="160"/>
      <c r="U642" s="160"/>
      <c r="V642" s="160"/>
    </row>
    <row r="643" spans="1:22">
      <c r="A643" s="4"/>
      <c r="B643" s="4"/>
      <c r="C643" s="4"/>
      <c r="D643" s="4"/>
      <c r="E643" s="4"/>
      <c r="F643" s="4"/>
      <c r="G643" s="4"/>
      <c r="H643" s="24"/>
      <c r="I643" s="17"/>
      <c r="J643" s="18"/>
      <c r="K643" s="18"/>
      <c r="L643" s="29" t="s">
        <v>268</v>
      </c>
      <c r="M643" s="43">
        <v>5129</v>
      </c>
      <c r="N643" s="182">
        <f t="shared" si="131"/>
        <v>0</v>
      </c>
      <c r="O643" s="182">
        <v>0</v>
      </c>
      <c r="P643" s="182"/>
      <c r="Q643" s="160"/>
      <c r="R643" s="160"/>
      <c r="S643" s="342"/>
      <c r="T643" s="160"/>
      <c r="U643" s="160"/>
      <c r="V643" s="160"/>
    </row>
    <row r="644" spans="1:22" ht="27">
      <c r="H644" s="44"/>
      <c r="I644" s="146"/>
      <c r="J644" s="147"/>
      <c r="K644" s="147"/>
      <c r="L644" s="26" t="s">
        <v>788</v>
      </c>
      <c r="M644" s="27"/>
      <c r="N644" s="196">
        <f>SUM(N645:N646)</f>
        <v>0</v>
      </c>
      <c r="O644" s="196">
        <f>SUM(O645:O646)</f>
        <v>0</v>
      </c>
      <c r="P644" s="196">
        <f>SUM(P645:P646)</f>
        <v>0</v>
      </c>
      <c r="Q644" s="160"/>
      <c r="R644" s="160"/>
      <c r="S644" s="342"/>
      <c r="T644" s="160"/>
      <c r="U644" s="160"/>
      <c r="V644" s="160"/>
    </row>
    <row r="645" spans="1:22">
      <c r="A645" s="4"/>
      <c r="B645" s="4"/>
      <c r="C645" s="4"/>
      <c r="D645" s="4"/>
      <c r="E645" s="4"/>
      <c r="F645" s="4"/>
      <c r="G645" s="4"/>
      <c r="H645" s="24"/>
      <c r="I645" s="17"/>
      <c r="J645" s="18"/>
      <c r="K645" s="18"/>
      <c r="L645" s="29" t="s">
        <v>173</v>
      </c>
      <c r="M645" s="30">
        <v>5112</v>
      </c>
      <c r="N645" s="182">
        <f t="shared" si="131"/>
        <v>0</v>
      </c>
      <c r="O645" s="309"/>
      <c r="P645" s="309"/>
      <c r="Q645" s="160"/>
      <c r="R645" s="160"/>
      <c r="S645" s="342"/>
      <c r="T645" s="160"/>
      <c r="U645" s="160"/>
      <c r="V645" s="160"/>
    </row>
    <row r="646" spans="1:22">
      <c r="A646" s="4"/>
      <c r="B646" s="4"/>
      <c r="C646" s="4"/>
      <c r="D646" s="4"/>
      <c r="E646" s="4"/>
      <c r="F646" s="4"/>
      <c r="G646" s="4"/>
      <c r="H646" s="24"/>
      <c r="I646" s="17"/>
      <c r="J646" s="18"/>
      <c r="K646" s="18"/>
      <c r="L646" s="31" t="s">
        <v>143</v>
      </c>
      <c r="M646" s="47">
        <v>5113</v>
      </c>
      <c r="N646" s="182">
        <f t="shared" ref="N646" si="132">O646+P646</f>
        <v>0</v>
      </c>
      <c r="O646" s="182">
        <v>0</v>
      </c>
      <c r="P646" s="182"/>
      <c r="Q646" s="160"/>
      <c r="R646" s="160"/>
      <c r="S646" s="342"/>
      <c r="T646" s="160"/>
      <c r="U646" s="160"/>
      <c r="V646" s="160"/>
    </row>
    <row r="647" spans="1:22">
      <c r="A647" s="4"/>
      <c r="B647" s="4"/>
      <c r="C647" s="4"/>
      <c r="D647" s="4"/>
      <c r="E647" s="4"/>
      <c r="F647" s="4"/>
      <c r="G647" s="4"/>
      <c r="H647" s="164">
        <v>2960</v>
      </c>
      <c r="I647" s="165" t="s">
        <v>187</v>
      </c>
      <c r="J647" s="166">
        <v>6</v>
      </c>
      <c r="K647" s="166">
        <v>0</v>
      </c>
      <c r="L647" s="167" t="s">
        <v>337</v>
      </c>
      <c r="M647" s="175"/>
      <c r="N647" s="187">
        <f>+N649</f>
        <v>0</v>
      </c>
      <c r="O647" s="187">
        <f>+O649</f>
        <v>0</v>
      </c>
      <c r="P647" s="187">
        <f>+P649</f>
        <v>0</v>
      </c>
      <c r="Q647" s="160"/>
      <c r="R647" s="160"/>
      <c r="S647" s="342"/>
      <c r="T647" s="160"/>
      <c r="U647" s="160"/>
      <c r="V647" s="160"/>
    </row>
    <row r="648" spans="1:22">
      <c r="A648" s="4"/>
      <c r="B648" s="4"/>
      <c r="C648" s="4"/>
      <c r="D648" s="4"/>
      <c r="E648" s="4"/>
      <c r="F648" s="4"/>
      <c r="G648" s="4"/>
      <c r="H648" s="24"/>
      <c r="I648" s="17"/>
      <c r="J648" s="18"/>
      <c r="K648" s="18"/>
      <c r="L648" s="29" t="s">
        <v>110</v>
      </c>
      <c r="M648" s="30"/>
      <c r="N648" s="189"/>
      <c r="O648" s="189"/>
      <c r="P648" s="189"/>
      <c r="Q648" s="160"/>
      <c r="R648" s="160"/>
      <c r="S648" s="342"/>
      <c r="T648" s="160"/>
      <c r="U648" s="160"/>
      <c r="V648" s="160"/>
    </row>
    <row r="649" spans="1:22">
      <c r="H649" s="150">
        <v>2961</v>
      </c>
      <c r="I649" s="151" t="s">
        <v>187</v>
      </c>
      <c r="J649" s="152">
        <v>6</v>
      </c>
      <c r="K649" s="152">
        <v>1</v>
      </c>
      <c r="L649" s="153" t="s">
        <v>337</v>
      </c>
      <c r="M649" s="154"/>
      <c r="N649" s="191">
        <f>+N651+N656+N658+N660+N662+N665+N667</f>
        <v>0</v>
      </c>
      <c r="O649" s="191">
        <f t="shared" ref="O649:P649" si="133">+O651+O656+O658+O660+O662+O665+O667</f>
        <v>0</v>
      </c>
      <c r="P649" s="191">
        <f t="shared" si="133"/>
        <v>0</v>
      </c>
      <c r="Q649" s="160"/>
      <c r="R649" s="160"/>
      <c r="S649" s="342"/>
      <c r="T649" s="160"/>
      <c r="U649" s="160"/>
      <c r="V649" s="160"/>
    </row>
    <row r="650" spans="1:22">
      <c r="A650" s="4"/>
      <c r="B650" s="4"/>
      <c r="C650" s="4"/>
      <c r="D650" s="4"/>
      <c r="E650" s="4"/>
      <c r="F650" s="4"/>
      <c r="G650" s="4"/>
      <c r="H650" s="24"/>
      <c r="I650" s="24"/>
      <c r="J650" s="25"/>
      <c r="K650" s="25"/>
      <c r="L650" s="29" t="s">
        <v>108</v>
      </c>
      <c r="M650" s="30"/>
      <c r="N650" s="189"/>
      <c r="O650" s="189"/>
      <c r="P650" s="189"/>
      <c r="Q650" s="160"/>
      <c r="R650" s="160"/>
      <c r="S650" s="342"/>
      <c r="T650" s="160"/>
      <c r="U650" s="160"/>
      <c r="V650" s="160"/>
    </row>
    <row r="651" spans="1:22" ht="27">
      <c r="A651" s="4"/>
      <c r="B651" s="4"/>
      <c r="C651" s="4"/>
      <c r="D651" s="4"/>
      <c r="E651" s="4"/>
      <c r="F651" s="4"/>
      <c r="G651" s="4"/>
      <c r="H651" s="44"/>
      <c r="I651" s="146"/>
      <c r="J651" s="147"/>
      <c r="K651" s="147"/>
      <c r="L651" s="26" t="s">
        <v>771</v>
      </c>
      <c r="M651" s="27"/>
      <c r="N651" s="196">
        <f>O651+P651</f>
        <v>0</v>
      </c>
      <c r="O651" s="196">
        <f>SUM(O652:O655)</f>
        <v>0</v>
      </c>
      <c r="P651" s="196">
        <f>SUM(P652:P655)</f>
        <v>0</v>
      </c>
      <c r="Q651" s="160"/>
      <c r="R651" s="160"/>
      <c r="S651" s="342"/>
      <c r="T651" s="160"/>
      <c r="U651" s="160"/>
      <c r="V651" s="160"/>
    </row>
    <row r="652" spans="1:22" ht="25.5">
      <c r="H652" s="16"/>
      <c r="I652" s="24"/>
      <c r="J652" s="25"/>
      <c r="K652" s="25"/>
      <c r="L652" s="29" t="s">
        <v>142</v>
      </c>
      <c r="M652" s="12">
        <v>4251</v>
      </c>
      <c r="N652" s="182">
        <f t="shared" ref="N652:N664" si="134">O652+P652</f>
        <v>0</v>
      </c>
      <c r="O652" s="182"/>
      <c r="P652" s="182"/>
      <c r="Q652" s="160"/>
      <c r="R652" s="160"/>
      <c r="S652" s="342"/>
      <c r="T652" s="160"/>
      <c r="U652" s="160"/>
      <c r="V652" s="160"/>
    </row>
    <row r="653" spans="1:22">
      <c r="A653" s="4"/>
      <c r="B653" s="4"/>
      <c r="C653" s="4"/>
      <c r="D653" s="4"/>
      <c r="E653" s="4"/>
      <c r="F653" s="4"/>
      <c r="G653" s="4"/>
      <c r="H653" s="16"/>
      <c r="I653" s="24"/>
      <c r="J653" s="25"/>
      <c r="K653" s="25"/>
      <c r="L653" s="28" t="s">
        <v>167</v>
      </c>
      <c r="M653" s="11">
        <v>4639</v>
      </c>
      <c r="N653" s="182">
        <f t="shared" si="134"/>
        <v>0</v>
      </c>
      <c r="O653" s="182"/>
      <c r="P653" s="182"/>
      <c r="Q653" s="160"/>
      <c r="R653" s="160"/>
      <c r="S653" s="342"/>
      <c r="T653" s="160"/>
      <c r="U653" s="160"/>
      <c r="V653" s="160"/>
    </row>
    <row r="654" spans="1:22">
      <c r="A654" s="4"/>
      <c r="B654" s="4"/>
      <c r="C654" s="4"/>
      <c r="D654" s="4"/>
      <c r="E654" s="4"/>
      <c r="F654" s="4"/>
      <c r="G654" s="4"/>
      <c r="H654" s="16"/>
      <c r="I654" s="24"/>
      <c r="J654" s="25"/>
      <c r="K654" s="25"/>
      <c r="L654" s="29" t="s">
        <v>173</v>
      </c>
      <c r="M654" s="30">
        <v>5112</v>
      </c>
      <c r="N654" s="182">
        <f t="shared" si="134"/>
        <v>0</v>
      </c>
      <c r="O654" s="182"/>
      <c r="P654" s="182"/>
      <c r="Q654" s="160"/>
      <c r="R654" s="160"/>
      <c r="S654" s="342"/>
      <c r="T654" s="160"/>
      <c r="U654" s="160"/>
      <c r="V654" s="160"/>
    </row>
    <row r="655" spans="1:22">
      <c r="H655" s="24"/>
      <c r="I655" s="24"/>
      <c r="J655" s="25"/>
      <c r="K655" s="25"/>
      <c r="L655" s="31" t="s">
        <v>143</v>
      </c>
      <c r="M655" s="47">
        <v>5113</v>
      </c>
      <c r="N655" s="182">
        <f t="shared" si="134"/>
        <v>0</v>
      </c>
      <c r="O655" s="182"/>
      <c r="P655" s="182"/>
      <c r="Q655" s="160"/>
      <c r="R655" s="160"/>
      <c r="S655" s="342"/>
      <c r="T655" s="160"/>
      <c r="U655" s="160"/>
      <c r="V655" s="160"/>
    </row>
    <row r="656" spans="1:22" ht="27">
      <c r="A656" s="4"/>
      <c r="B656" s="4"/>
      <c r="C656" s="4"/>
      <c r="D656" s="4"/>
      <c r="E656" s="4"/>
      <c r="F656" s="4"/>
      <c r="G656" s="4"/>
      <c r="H656" s="44"/>
      <c r="I656" s="146"/>
      <c r="J656" s="147"/>
      <c r="K656" s="147"/>
      <c r="L656" s="26" t="s">
        <v>339</v>
      </c>
      <c r="M656" s="27"/>
      <c r="N656" s="196">
        <f>O656+P656</f>
        <v>0</v>
      </c>
      <c r="O656" s="196">
        <f>SUM(O657)</f>
        <v>0</v>
      </c>
      <c r="P656" s="196">
        <f>SUM(P657)</f>
        <v>0</v>
      </c>
      <c r="Q656" s="160"/>
      <c r="R656" s="160"/>
      <c r="S656" s="342"/>
      <c r="T656" s="160"/>
      <c r="U656" s="160"/>
      <c r="V656" s="160"/>
    </row>
    <row r="657" spans="1:22">
      <c r="A657" s="4"/>
      <c r="B657" s="4"/>
      <c r="C657" s="4"/>
      <c r="D657" s="4"/>
      <c r="E657" s="4"/>
      <c r="F657" s="4"/>
      <c r="G657" s="4"/>
      <c r="H657" s="24"/>
      <c r="I657" s="24"/>
      <c r="J657" s="25"/>
      <c r="K657" s="25"/>
      <c r="L657" s="28" t="s">
        <v>125</v>
      </c>
      <c r="M657" s="11">
        <v>4239</v>
      </c>
      <c r="N657" s="182">
        <f t="shared" si="134"/>
        <v>0</v>
      </c>
      <c r="O657" s="182"/>
      <c r="P657" s="182"/>
      <c r="Q657" s="160"/>
      <c r="R657" s="160"/>
      <c r="S657" s="342"/>
      <c r="T657" s="160"/>
      <c r="U657" s="160"/>
      <c r="V657" s="160"/>
    </row>
    <row r="658" spans="1:22" ht="40.5">
      <c r="A658" s="4"/>
      <c r="B658" s="4"/>
      <c r="C658" s="4"/>
      <c r="D658" s="4"/>
      <c r="E658" s="4"/>
      <c r="F658" s="4"/>
      <c r="G658" s="4"/>
      <c r="H658" s="44"/>
      <c r="I658" s="146"/>
      <c r="J658" s="147"/>
      <c r="K658" s="147"/>
      <c r="L658" s="26" t="s">
        <v>746</v>
      </c>
      <c r="M658" s="27"/>
      <c r="N658" s="196">
        <f>O658+P658</f>
        <v>0</v>
      </c>
      <c r="O658" s="196">
        <f>SUM(O659)</f>
        <v>0</v>
      </c>
      <c r="P658" s="196">
        <f>SUM(P659)</f>
        <v>0</v>
      </c>
      <c r="Q658" s="160"/>
      <c r="R658" s="160"/>
      <c r="S658" s="342"/>
      <c r="T658" s="160"/>
      <c r="U658" s="160"/>
      <c r="V658" s="160"/>
    </row>
    <row r="659" spans="1:22">
      <c r="H659" s="24"/>
      <c r="I659" s="24"/>
      <c r="J659" s="25"/>
      <c r="K659" s="25"/>
      <c r="L659" s="28" t="s">
        <v>348</v>
      </c>
      <c r="M659" s="11">
        <v>4729</v>
      </c>
      <c r="N659" s="182">
        <f t="shared" si="134"/>
        <v>0</v>
      </c>
      <c r="O659" s="306"/>
      <c r="P659" s="306"/>
      <c r="Q659" s="160"/>
      <c r="R659" s="160"/>
      <c r="S659" s="342"/>
      <c r="T659" s="160"/>
      <c r="U659" s="160"/>
      <c r="V659" s="160"/>
    </row>
    <row r="660" spans="1:22" ht="54">
      <c r="A660" s="4"/>
      <c r="B660" s="4"/>
      <c r="C660" s="4"/>
      <c r="D660" s="4"/>
      <c r="E660" s="4"/>
      <c r="F660" s="4"/>
      <c r="G660" s="4"/>
      <c r="H660" s="45"/>
      <c r="I660" s="146"/>
      <c r="J660" s="147"/>
      <c r="K660" s="147"/>
      <c r="L660" s="26" t="s">
        <v>747</v>
      </c>
      <c r="M660" s="27"/>
      <c r="N660" s="196">
        <f>O660+P660</f>
        <v>0</v>
      </c>
      <c r="O660" s="196">
        <f>SUM(O661)</f>
        <v>0</v>
      </c>
      <c r="P660" s="196">
        <f>SUM(P661)</f>
        <v>0</v>
      </c>
      <c r="Q660" s="160"/>
      <c r="R660" s="160"/>
      <c r="S660" s="342"/>
      <c r="T660" s="160"/>
      <c r="U660" s="160"/>
      <c r="V660" s="160"/>
    </row>
    <row r="661" spans="1:22">
      <c r="A661" s="4"/>
      <c r="B661" s="4"/>
      <c r="C661" s="4"/>
      <c r="D661" s="4"/>
      <c r="E661" s="4"/>
      <c r="F661" s="4"/>
      <c r="G661" s="4"/>
      <c r="H661" s="24"/>
      <c r="I661" s="24"/>
      <c r="J661" s="25"/>
      <c r="K661" s="25"/>
      <c r="L661" s="28" t="s">
        <v>348</v>
      </c>
      <c r="M661" s="11">
        <v>4729</v>
      </c>
      <c r="N661" s="182">
        <f t="shared" si="134"/>
        <v>0</v>
      </c>
      <c r="O661" s="306"/>
      <c r="P661" s="306"/>
      <c r="Q661" s="160"/>
      <c r="R661" s="160"/>
      <c r="S661" s="342"/>
      <c r="T661" s="160"/>
      <c r="U661" s="160"/>
      <c r="V661" s="160"/>
    </row>
    <row r="662" spans="1:22" ht="40.5">
      <c r="A662" s="4"/>
      <c r="B662" s="4"/>
      <c r="C662" s="4"/>
      <c r="D662" s="4"/>
      <c r="E662" s="4"/>
      <c r="F662" s="4"/>
      <c r="G662" s="4"/>
      <c r="H662" s="45"/>
      <c r="I662" s="146"/>
      <c r="J662" s="147"/>
      <c r="K662" s="147"/>
      <c r="L662" s="26" t="s">
        <v>782</v>
      </c>
      <c r="M662" s="27"/>
      <c r="N662" s="196">
        <f>O662+P662</f>
        <v>0</v>
      </c>
      <c r="O662" s="196">
        <f>SUM(O663:O664)</f>
        <v>0</v>
      </c>
      <c r="P662" s="196">
        <f>SUM(P663:P664)</f>
        <v>0</v>
      </c>
      <c r="Q662" s="160"/>
      <c r="R662" s="160"/>
      <c r="S662" s="342"/>
      <c r="T662" s="160"/>
      <c r="U662" s="160"/>
      <c r="V662" s="160"/>
    </row>
    <row r="663" spans="1:22">
      <c r="H663" s="24"/>
      <c r="I663" s="24"/>
      <c r="J663" s="25"/>
      <c r="K663" s="25"/>
      <c r="L663" s="28" t="s">
        <v>348</v>
      </c>
      <c r="M663" s="11">
        <v>4729</v>
      </c>
      <c r="N663" s="182">
        <f t="shared" si="134"/>
        <v>0</v>
      </c>
      <c r="O663" s="306"/>
      <c r="P663" s="306"/>
      <c r="Q663" s="160"/>
      <c r="R663" s="160"/>
      <c r="S663" s="342"/>
      <c r="T663" s="160"/>
      <c r="U663" s="160"/>
      <c r="V663" s="160"/>
    </row>
    <row r="664" spans="1:22" ht="25.5">
      <c r="A664" s="4"/>
      <c r="B664" s="4"/>
      <c r="C664" s="4"/>
      <c r="D664" s="4"/>
      <c r="E664" s="4"/>
      <c r="F664" s="4"/>
      <c r="G664" s="4"/>
      <c r="H664" s="176"/>
      <c r="I664" s="193"/>
      <c r="J664" s="200"/>
      <c r="K664" s="201"/>
      <c r="L664" s="202" t="s">
        <v>215</v>
      </c>
      <c r="M664" s="12">
        <v>4637</v>
      </c>
      <c r="N664" s="182">
        <f t="shared" si="134"/>
        <v>0</v>
      </c>
      <c r="O664" s="182"/>
      <c r="P664" s="182"/>
      <c r="Q664" s="160"/>
      <c r="R664" s="160"/>
      <c r="S664" s="342"/>
      <c r="T664" s="160"/>
      <c r="U664" s="160"/>
      <c r="V664" s="160"/>
    </row>
    <row r="665" spans="1:22" ht="27">
      <c r="A665" s="4"/>
      <c r="B665" s="4"/>
      <c r="C665" s="4"/>
      <c r="D665" s="4"/>
      <c r="E665" s="4"/>
      <c r="F665" s="4"/>
      <c r="G665" s="4"/>
      <c r="H665" s="45"/>
      <c r="I665" s="146"/>
      <c r="J665" s="147"/>
      <c r="K665" s="147"/>
      <c r="L665" s="348" t="s">
        <v>835</v>
      </c>
      <c r="M665" s="350"/>
      <c r="N665" s="196">
        <f>O665+P665</f>
        <v>0</v>
      </c>
      <c r="O665" s="196">
        <f>SUM(O666)</f>
        <v>0</v>
      </c>
      <c r="P665" s="196">
        <f>SUM(P666)</f>
        <v>0</v>
      </c>
      <c r="Q665" s="160"/>
      <c r="R665" s="160"/>
      <c r="S665" s="342"/>
      <c r="T665" s="160"/>
      <c r="U665" s="160"/>
      <c r="V665" s="160"/>
    </row>
    <row r="666" spans="1:22" ht="18.600000000000001" customHeight="1">
      <c r="A666" s="4"/>
      <c r="B666" s="4"/>
      <c r="C666" s="4"/>
      <c r="D666" s="4"/>
      <c r="E666" s="4"/>
      <c r="F666" s="4"/>
      <c r="G666" s="4"/>
      <c r="H666" s="176"/>
      <c r="I666" s="193"/>
      <c r="J666" s="200"/>
      <c r="K666" s="201"/>
      <c r="L666" s="31" t="s">
        <v>836</v>
      </c>
      <c r="M666" s="47">
        <v>4861</v>
      </c>
      <c r="N666" s="182">
        <f t="shared" ref="N666" si="135">O666+P666</f>
        <v>0</v>
      </c>
      <c r="O666" s="306"/>
      <c r="P666" s="306">
        <v>0</v>
      </c>
      <c r="Q666" s="160"/>
      <c r="R666" s="160"/>
      <c r="S666" s="342"/>
      <c r="T666" s="160"/>
      <c r="U666" s="160"/>
      <c r="V666" s="160"/>
    </row>
    <row r="667" spans="1:22" ht="27">
      <c r="A667" s="4"/>
      <c r="B667" s="4"/>
      <c r="C667" s="4"/>
      <c r="D667" s="4"/>
      <c r="E667" s="4"/>
      <c r="F667" s="4"/>
      <c r="G667" s="4"/>
      <c r="H667" s="45"/>
      <c r="I667" s="146"/>
      <c r="J667" s="147"/>
      <c r="K667" s="147"/>
      <c r="L667" s="348" t="s">
        <v>869</v>
      </c>
      <c r="M667" s="350"/>
      <c r="N667" s="196">
        <f>O667+P667</f>
        <v>0</v>
      </c>
      <c r="O667" s="196">
        <f>SUM(O668)</f>
        <v>0</v>
      </c>
      <c r="P667" s="196">
        <f>SUM(P668)</f>
        <v>0</v>
      </c>
      <c r="Q667" s="160"/>
      <c r="R667" s="160"/>
      <c r="S667" s="342"/>
      <c r="T667" s="160"/>
      <c r="U667" s="160"/>
      <c r="V667" s="160"/>
    </row>
    <row r="668" spans="1:22" ht="27.6" customHeight="1">
      <c r="A668" s="4"/>
      <c r="B668" s="4"/>
      <c r="C668" s="4"/>
      <c r="D668" s="4"/>
      <c r="E668" s="4"/>
      <c r="F668" s="4"/>
      <c r="G668" s="4"/>
      <c r="H668" s="176"/>
      <c r="I668" s="193"/>
      <c r="J668" s="200"/>
      <c r="K668" s="201"/>
      <c r="L668" s="31" t="s">
        <v>871</v>
      </c>
      <c r="M668" s="47" t="s">
        <v>870</v>
      </c>
      <c r="N668" s="182">
        <f t="shared" ref="N668" si="136">O668+P668</f>
        <v>0</v>
      </c>
      <c r="O668" s="306"/>
      <c r="P668" s="306">
        <v>0</v>
      </c>
      <c r="Q668" s="160"/>
      <c r="R668" s="160"/>
      <c r="S668" s="342"/>
      <c r="T668" s="160"/>
      <c r="U668" s="160"/>
      <c r="V668" s="160"/>
    </row>
    <row r="669" spans="1:22">
      <c r="A669" s="4"/>
      <c r="B669" s="4"/>
      <c r="C669" s="4"/>
      <c r="D669" s="4"/>
      <c r="E669" s="4"/>
      <c r="F669" s="4"/>
      <c r="G669" s="4"/>
      <c r="H669" s="179">
        <v>3000</v>
      </c>
      <c r="I669" s="211" t="s">
        <v>189</v>
      </c>
      <c r="J669" s="212">
        <v>0</v>
      </c>
      <c r="K669" s="212">
        <v>0</v>
      </c>
      <c r="L669" s="161" t="s">
        <v>343</v>
      </c>
      <c r="M669" s="173"/>
      <c r="N669" s="162">
        <f>+N671+N677+N698+N751</f>
        <v>0</v>
      </c>
      <c r="O669" s="162">
        <f>+O671+O677+O698+O751</f>
        <v>0</v>
      </c>
      <c r="P669" s="162">
        <f>+P671+P677+P698+P751</f>
        <v>0</v>
      </c>
      <c r="Q669" s="160"/>
      <c r="R669" s="160"/>
      <c r="S669" s="342"/>
      <c r="T669" s="160"/>
      <c r="U669" s="160"/>
      <c r="V669" s="160"/>
    </row>
    <row r="670" spans="1:22">
      <c r="H670" s="24"/>
      <c r="I670" s="17"/>
      <c r="J670" s="18"/>
      <c r="K670" s="18"/>
      <c r="L670" s="29" t="s">
        <v>108</v>
      </c>
      <c r="M670" s="30"/>
      <c r="N670" s="189"/>
      <c r="O670" s="189"/>
      <c r="P670" s="189"/>
      <c r="Q670" s="160"/>
      <c r="R670" s="160"/>
      <c r="S670" s="342"/>
      <c r="T670" s="160"/>
      <c r="U670" s="160"/>
      <c r="V670" s="160"/>
    </row>
    <row r="671" spans="1:22">
      <c r="A671" s="4"/>
      <c r="B671" s="4"/>
      <c r="C671" s="4"/>
      <c r="D671" s="4"/>
      <c r="E671" s="4"/>
      <c r="F671" s="4"/>
      <c r="G671" s="4"/>
      <c r="H671" s="164">
        <v>3030</v>
      </c>
      <c r="I671" s="165" t="s">
        <v>189</v>
      </c>
      <c r="J671" s="166">
        <v>3</v>
      </c>
      <c r="K671" s="166">
        <v>0</v>
      </c>
      <c r="L671" s="167" t="s">
        <v>748</v>
      </c>
      <c r="M671" s="175"/>
      <c r="N671" s="187">
        <f>+N673</f>
        <v>0</v>
      </c>
      <c r="O671" s="187">
        <f>+O673</f>
        <v>0</v>
      </c>
      <c r="P671" s="187">
        <f>+P673</f>
        <v>0</v>
      </c>
      <c r="Q671" s="160"/>
      <c r="R671" s="160"/>
      <c r="S671" s="342"/>
      <c r="T671" s="160"/>
      <c r="U671" s="160"/>
      <c r="V671" s="160"/>
    </row>
    <row r="672" spans="1:22">
      <c r="H672" s="24"/>
      <c r="I672" s="17"/>
      <c r="J672" s="18"/>
      <c r="K672" s="18"/>
      <c r="L672" s="29" t="s">
        <v>110</v>
      </c>
      <c r="M672" s="30"/>
      <c r="N672" s="189"/>
      <c r="O672" s="189"/>
      <c r="P672" s="189"/>
      <c r="Q672" s="160"/>
      <c r="R672" s="160"/>
      <c r="S672" s="342"/>
      <c r="T672" s="160"/>
      <c r="U672" s="160"/>
      <c r="V672" s="160"/>
    </row>
    <row r="673" spans="1:22">
      <c r="A673" s="4"/>
      <c r="B673" s="4"/>
      <c r="C673" s="4"/>
      <c r="D673" s="4"/>
      <c r="E673" s="4"/>
      <c r="F673" s="4"/>
      <c r="G673" s="4"/>
      <c r="H673" s="150">
        <v>3031</v>
      </c>
      <c r="I673" s="151" t="s">
        <v>189</v>
      </c>
      <c r="J673" s="152">
        <v>3</v>
      </c>
      <c r="K673" s="152">
        <v>1</v>
      </c>
      <c r="L673" s="153" t="s">
        <v>748</v>
      </c>
      <c r="M673" s="154"/>
      <c r="N673" s="191">
        <f>+N675</f>
        <v>0</v>
      </c>
      <c r="O673" s="191">
        <f>+O675</f>
        <v>0</v>
      </c>
      <c r="P673" s="191">
        <f>+P675</f>
        <v>0</v>
      </c>
      <c r="Q673" s="160"/>
      <c r="R673" s="160"/>
      <c r="S673" s="342"/>
      <c r="T673" s="160"/>
      <c r="U673" s="160"/>
      <c r="V673" s="160"/>
    </row>
    <row r="674" spans="1:22">
      <c r="A674" s="4"/>
      <c r="B674" s="4"/>
      <c r="C674" s="4"/>
      <c r="D674" s="4"/>
      <c r="E674" s="4"/>
      <c r="F674" s="4"/>
      <c r="G674" s="4"/>
      <c r="H674" s="300"/>
      <c r="I674" s="328"/>
      <c r="J674" s="332"/>
      <c r="K674" s="332"/>
      <c r="L674" s="29" t="s">
        <v>108</v>
      </c>
      <c r="M674" s="333"/>
      <c r="N674" s="189"/>
      <c r="O674" s="189"/>
      <c r="P674" s="189"/>
      <c r="Q674" s="160"/>
      <c r="R674" s="160"/>
      <c r="S674" s="342"/>
      <c r="T674" s="160"/>
      <c r="U674" s="160"/>
      <c r="V674" s="160"/>
    </row>
    <row r="675" spans="1:22" ht="27">
      <c r="H675" s="44"/>
      <c r="I675" s="146"/>
      <c r="J675" s="147"/>
      <c r="K675" s="147"/>
      <c r="L675" s="26" t="s">
        <v>749</v>
      </c>
      <c r="M675" s="27"/>
      <c r="N675" s="196">
        <f>O675+P675</f>
        <v>0</v>
      </c>
      <c r="O675" s="196">
        <f>SUM(O676)</f>
        <v>0</v>
      </c>
      <c r="P675" s="196">
        <f>SUM(P676)</f>
        <v>0</v>
      </c>
      <c r="Q675" s="160"/>
      <c r="R675" s="160"/>
      <c r="S675" s="342"/>
      <c r="T675" s="160"/>
      <c r="U675" s="160"/>
      <c r="V675" s="160"/>
    </row>
    <row r="676" spans="1:22">
      <c r="A676" s="4"/>
      <c r="B676" s="4"/>
      <c r="C676" s="4"/>
      <c r="D676" s="4"/>
      <c r="E676" s="4"/>
      <c r="F676" s="4"/>
      <c r="G676" s="4"/>
      <c r="H676" s="16"/>
      <c r="I676" s="24"/>
      <c r="J676" s="25"/>
      <c r="K676" s="25"/>
      <c r="L676" s="28" t="s">
        <v>125</v>
      </c>
      <c r="M676" s="12">
        <v>4239</v>
      </c>
      <c r="N676" s="182">
        <f t="shared" ref="N676" si="137">O676+P676</f>
        <v>0</v>
      </c>
      <c r="O676" s="182"/>
      <c r="P676" s="182"/>
      <c r="Q676" s="160"/>
      <c r="R676" s="160"/>
      <c r="S676" s="342"/>
      <c r="T676" s="160"/>
      <c r="U676" s="160"/>
      <c r="V676" s="160"/>
    </row>
    <row r="677" spans="1:22">
      <c r="H677" s="164">
        <v>3040</v>
      </c>
      <c r="I677" s="165" t="s">
        <v>189</v>
      </c>
      <c r="J677" s="166">
        <v>4</v>
      </c>
      <c r="K677" s="166">
        <v>0</v>
      </c>
      <c r="L677" s="167" t="s">
        <v>750</v>
      </c>
      <c r="M677" s="175"/>
      <c r="N677" s="187">
        <f>+N679</f>
        <v>0</v>
      </c>
      <c r="O677" s="187">
        <f>+O679</f>
        <v>0</v>
      </c>
      <c r="P677" s="187">
        <f>+P679</f>
        <v>0</v>
      </c>
      <c r="Q677" s="160"/>
      <c r="R677" s="160"/>
      <c r="S677" s="342"/>
      <c r="T677" s="160"/>
      <c r="U677" s="160"/>
      <c r="V677" s="160"/>
    </row>
    <row r="678" spans="1:22">
      <c r="A678" s="4"/>
      <c r="B678" s="4"/>
      <c r="C678" s="4"/>
      <c r="D678" s="4"/>
      <c r="E678" s="4"/>
      <c r="F678" s="4"/>
      <c r="G678" s="4"/>
      <c r="H678" s="24"/>
      <c r="I678" s="17"/>
      <c r="J678" s="18"/>
      <c r="K678" s="18"/>
      <c r="L678" s="29" t="s">
        <v>110</v>
      </c>
      <c r="M678" s="30"/>
      <c r="N678" s="189"/>
      <c r="O678" s="189"/>
      <c r="P678" s="189"/>
      <c r="Q678" s="160"/>
      <c r="R678" s="160"/>
      <c r="S678" s="342"/>
      <c r="T678" s="160"/>
      <c r="U678" s="160"/>
      <c r="V678" s="160"/>
    </row>
    <row r="679" spans="1:22">
      <c r="H679" s="150">
        <v>3041</v>
      </c>
      <c r="I679" s="151" t="s">
        <v>189</v>
      </c>
      <c r="J679" s="152">
        <v>4</v>
      </c>
      <c r="K679" s="152">
        <v>1</v>
      </c>
      <c r="L679" s="153" t="s">
        <v>750</v>
      </c>
      <c r="M679" s="154"/>
      <c r="N679" s="191">
        <f>+N681+N689+N692+N695</f>
        <v>0</v>
      </c>
      <c r="O679" s="191">
        <f t="shared" ref="O679:P679" si="138">+O681+O689+O692+O695</f>
        <v>0</v>
      </c>
      <c r="P679" s="191">
        <f t="shared" si="138"/>
        <v>0</v>
      </c>
      <c r="Q679" s="160"/>
      <c r="R679" s="160"/>
      <c r="S679" s="342"/>
      <c r="T679" s="160"/>
      <c r="U679" s="160"/>
      <c r="V679" s="160"/>
    </row>
    <row r="680" spans="1:22">
      <c r="A680" s="4"/>
      <c r="B680" s="4"/>
      <c r="C680" s="4"/>
      <c r="D680" s="4"/>
      <c r="E680" s="4"/>
      <c r="F680" s="4"/>
      <c r="G680" s="4"/>
      <c r="H680" s="300"/>
      <c r="I680" s="328"/>
      <c r="J680" s="332"/>
      <c r="K680" s="332"/>
      <c r="L680" s="29" t="s">
        <v>108</v>
      </c>
      <c r="M680" s="333"/>
      <c r="N680" s="189"/>
      <c r="O680" s="189"/>
      <c r="P680" s="189"/>
      <c r="Q680" s="160"/>
      <c r="R680" s="160"/>
      <c r="S680" s="342"/>
      <c r="T680" s="160"/>
      <c r="U680" s="160"/>
      <c r="V680" s="160"/>
    </row>
    <row r="681" spans="1:22" ht="28.5" customHeight="1">
      <c r="H681" s="44"/>
      <c r="I681" s="146"/>
      <c r="J681" s="147"/>
      <c r="K681" s="147"/>
      <c r="L681" s="26" t="s">
        <v>751</v>
      </c>
      <c r="M681" s="27"/>
      <c r="N681" s="196">
        <f>O681+P681</f>
        <v>0</v>
      </c>
      <c r="O681" s="196">
        <f>SUM(O682:O688)</f>
        <v>0</v>
      </c>
      <c r="P681" s="196">
        <f>SUM(P682:P688)</f>
        <v>0</v>
      </c>
      <c r="Q681" s="160"/>
      <c r="R681" s="160"/>
      <c r="S681" s="342"/>
      <c r="T681" s="160"/>
      <c r="U681" s="160"/>
      <c r="V681" s="160"/>
    </row>
    <row r="682" spans="1:22">
      <c r="A682" s="4"/>
      <c r="B682" s="4"/>
      <c r="C682" s="4"/>
      <c r="D682" s="4"/>
      <c r="E682" s="4"/>
      <c r="F682" s="4"/>
      <c r="G682" s="4"/>
      <c r="H682" s="16"/>
      <c r="I682" s="24"/>
      <c r="J682" s="25"/>
      <c r="K682" s="25"/>
      <c r="L682" s="28" t="s">
        <v>118</v>
      </c>
      <c r="M682" s="12">
        <v>4216</v>
      </c>
      <c r="N682" s="182">
        <f t="shared" ref="N682:N691" si="139">O682+P682</f>
        <v>0</v>
      </c>
      <c r="O682" s="182"/>
      <c r="P682" s="182"/>
      <c r="Q682" s="160"/>
      <c r="R682" s="160"/>
      <c r="S682" s="342"/>
      <c r="T682" s="160"/>
      <c r="U682" s="160"/>
      <c r="V682" s="160"/>
    </row>
    <row r="683" spans="1:22" ht="25.5">
      <c r="A683" s="4"/>
      <c r="B683" s="4"/>
      <c r="C683" s="4"/>
      <c r="D683" s="4"/>
      <c r="E683" s="4"/>
      <c r="F683" s="4"/>
      <c r="G683" s="4"/>
      <c r="H683" s="16"/>
      <c r="I683" s="24"/>
      <c r="J683" s="25"/>
      <c r="K683" s="25"/>
      <c r="L683" s="35" t="s">
        <v>394</v>
      </c>
      <c r="M683" s="12">
        <v>4233</v>
      </c>
      <c r="N683" s="182">
        <f t="shared" si="139"/>
        <v>0</v>
      </c>
      <c r="O683" s="182"/>
      <c r="P683" s="182"/>
      <c r="Q683" s="160"/>
      <c r="R683" s="160"/>
      <c r="S683" s="342"/>
      <c r="T683" s="160"/>
      <c r="U683" s="160"/>
      <c r="V683" s="160"/>
    </row>
    <row r="684" spans="1:22">
      <c r="A684" s="4"/>
      <c r="B684" s="4"/>
      <c r="C684" s="4"/>
      <c r="D684" s="4"/>
      <c r="E684" s="4"/>
      <c r="F684" s="4"/>
      <c r="G684" s="4"/>
      <c r="H684" s="16"/>
      <c r="I684" s="24"/>
      <c r="J684" s="25"/>
      <c r="K684" s="25"/>
      <c r="L684" s="28" t="s">
        <v>122</v>
      </c>
      <c r="M684" s="11">
        <v>4234</v>
      </c>
      <c r="N684" s="182"/>
      <c r="O684" s="182"/>
      <c r="P684" s="182"/>
      <c r="Q684" s="160"/>
      <c r="R684" s="160"/>
      <c r="S684" s="342"/>
      <c r="T684" s="160"/>
      <c r="U684" s="160"/>
      <c r="V684" s="160"/>
    </row>
    <row r="685" spans="1:22">
      <c r="A685" s="4"/>
      <c r="B685" s="4"/>
      <c r="C685" s="4"/>
      <c r="D685" s="4"/>
      <c r="E685" s="4"/>
      <c r="F685" s="4"/>
      <c r="G685" s="4"/>
      <c r="H685" s="16"/>
      <c r="I685" s="24"/>
      <c r="J685" s="25"/>
      <c r="K685" s="25"/>
      <c r="L685" s="28" t="s">
        <v>125</v>
      </c>
      <c r="M685" s="43">
        <v>4239</v>
      </c>
      <c r="N685" s="182"/>
      <c r="O685" s="182"/>
      <c r="P685" s="182"/>
      <c r="Q685" s="160"/>
      <c r="R685" s="160"/>
      <c r="S685" s="342"/>
      <c r="T685" s="160"/>
      <c r="U685" s="160"/>
      <c r="V685" s="160"/>
    </row>
    <row r="686" spans="1:22">
      <c r="A686" s="4"/>
      <c r="B686" s="4"/>
      <c r="C686" s="4"/>
      <c r="D686" s="4"/>
      <c r="E686" s="4"/>
      <c r="F686" s="4"/>
      <c r="G686" s="4"/>
      <c r="H686" s="16"/>
      <c r="I686" s="24"/>
      <c r="J686" s="25"/>
      <c r="K686" s="25"/>
      <c r="L686" s="28" t="s">
        <v>837</v>
      </c>
      <c r="M686" s="11" t="s">
        <v>838</v>
      </c>
      <c r="N686" s="182"/>
      <c r="O686" s="182"/>
      <c r="P686" s="182"/>
      <c r="Q686" s="160"/>
      <c r="R686" s="160"/>
      <c r="S686" s="342"/>
      <c r="T686" s="160"/>
      <c r="U686" s="160"/>
      <c r="V686" s="160"/>
    </row>
    <row r="687" spans="1:22">
      <c r="A687" s="4"/>
      <c r="B687" s="4"/>
      <c r="C687" s="4"/>
      <c r="D687" s="4"/>
      <c r="E687" s="4"/>
      <c r="F687" s="4"/>
      <c r="G687" s="4"/>
      <c r="H687" s="16"/>
      <c r="I687" s="24"/>
      <c r="J687" s="25"/>
      <c r="K687" s="25"/>
      <c r="L687" s="28" t="s">
        <v>130</v>
      </c>
      <c r="M687" s="12">
        <v>4267</v>
      </c>
      <c r="N687" s="182"/>
      <c r="O687" s="182"/>
      <c r="P687" s="182"/>
      <c r="Q687" s="160"/>
      <c r="R687" s="160"/>
      <c r="S687" s="342"/>
      <c r="T687" s="160"/>
      <c r="U687" s="160"/>
      <c r="V687" s="160"/>
    </row>
    <row r="688" spans="1:22">
      <c r="A688" s="4"/>
      <c r="B688" s="4"/>
      <c r="C688" s="4"/>
      <c r="D688" s="4"/>
      <c r="E688" s="4"/>
      <c r="F688" s="4"/>
      <c r="G688" s="4"/>
      <c r="H688" s="16"/>
      <c r="I688" s="24"/>
      <c r="J688" s="25"/>
      <c r="K688" s="25"/>
      <c r="L688" s="337" t="s">
        <v>839</v>
      </c>
      <c r="M688" s="357" t="s">
        <v>840</v>
      </c>
      <c r="N688" s="182">
        <f t="shared" si="139"/>
        <v>0</v>
      </c>
      <c r="O688" s="182"/>
      <c r="P688" s="182"/>
      <c r="Q688" s="160"/>
      <c r="R688" s="160"/>
      <c r="S688" s="342"/>
      <c r="T688" s="160"/>
      <c r="U688" s="160"/>
      <c r="V688" s="160"/>
    </row>
    <row r="689" spans="1:22" ht="30.75" customHeight="1">
      <c r="H689" s="44"/>
      <c r="I689" s="146"/>
      <c r="J689" s="147"/>
      <c r="K689" s="147"/>
      <c r="L689" s="348" t="s">
        <v>783</v>
      </c>
      <c r="M689" s="350"/>
      <c r="N689" s="196">
        <f>O689+P689</f>
        <v>0</v>
      </c>
      <c r="O689" s="196">
        <f>SUM(O690:O691)</f>
        <v>0</v>
      </c>
      <c r="P689" s="196">
        <f>SUM(P690:P691)</f>
        <v>0</v>
      </c>
      <c r="Q689" s="160"/>
      <c r="R689" s="160"/>
      <c r="S689" s="342"/>
      <c r="T689" s="160"/>
      <c r="U689" s="160"/>
      <c r="V689" s="160"/>
    </row>
    <row r="690" spans="1:22">
      <c r="A690" s="4"/>
      <c r="B690" s="4"/>
      <c r="C690" s="4"/>
      <c r="D690" s="4"/>
      <c r="E690" s="4"/>
      <c r="F690" s="4"/>
      <c r="G690" s="4"/>
      <c r="H690" s="16"/>
      <c r="I690" s="24"/>
      <c r="J690" s="25"/>
      <c r="K690" s="25"/>
      <c r="L690" s="28" t="s">
        <v>125</v>
      </c>
      <c r="M690" s="43">
        <v>4239</v>
      </c>
      <c r="N690" s="182">
        <f t="shared" si="139"/>
        <v>0</v>
      </c>
      <c r="O690" s="182"/>
      <c r="P690" s="182"/>
      <c r="Q690" s="160"/>
      <c r="R690" s="160"/>
      <c r="S690" s="342"/>
      <c r="T690" s="160"/>
      <c r="U690" s="160"/>
      <c r="V690" s="160"/>
    </row>
    <row r="691" spans="1:22">
      <c r="H691" s="16"/>
      <c r="I691" s="24"/>
      <c r="J691" s="25"/>
      <c r="K691" s="25"/>
      <c r="L691" s="29" t="s">
        <v>134</v>
      </c>
      <c r="M691" s="30">
        <v>4861</v>
      </c>
      <c r="N691" s="182">
        <f t="shared" si="139"/>
        <v>0</v>
      </c>
      <c r="O691" s="182"/>
      <c r="P691" s="182"/>
      <c r="Q691" s="160"/>
      <c r="R691" s="160"/>
      <c r="S691" s="342"/>
      <c r="T691" s="160"/>
      <c r="U691" s="160"/>
      <c r="V691" s="160"/>
    </row>
    <row r="692" spans="1:22" ht="54" customHeight="1">
      <c r="H692" s="44"/>
      <c r="I692" s="146"/>
      <c r="J692" s="147"/>
      <c r="K692" s="147"/>
      <c r="L692" s="348" t="s">
        <v>784</v>
      </c>
      <c r="M692" s="350"/>
      <c r="N692" s="196">
        <f>SUM(N693:N694)</f>
        <v>0</v>
      </c>
      <c r="O692" s="196">
        <f t="shared" ref="O692:P692" si="140">SUM(O693:O694)</f>
        <v>0</v>
      </c>
      <c r="P692" s="196">
        <f t="shared" si="140"/>
        <v>0</v>
      </c>
      <c r="Q692" s="160"/>
      <c r="R692" s="160"/>
      <c r="S692" s="342"/>
      <c r="T692" s="160"/>
      <c r="U692" s="160"/>
      <c r="V692" s="160"/>
    </row>
    <row r="693" spans="1:22">
      <c r="H693" s="16"/>
      <c r="I693" s="24"/>
      <c r="J693" s="25"/>
      <c r="K693" s="25"/>
      <c r="L693" s="28" t="s">
        <v>123</v>
      </c>
      <c r="M693" s="11">
        <v>4235</v>
      </c>
      <c r="N693" s="182">
        <f t="shared" ref="N693:N694" si="141">O693+P693</f>
        <v>0</v>
      </c>
      <c r="O693" s="182"/>
      <c r="P693" s="182"/>
      <c r="Q693" s="160"/>
      <c r="R693" s="160"/>
      <c r="S693" s="342"/>
      <c r="T693" s="160"/>
      <c r="U693" s="160"/>
      <c r="V693" s="160"/>
    </row>
    <row r="694" spans="1:22">
      <c r="H694" s="16"/>
      <c r="I694" s="24"/>
      <c r="J694" s="25"/>
      <c r="K694" s="25"/>
      <c r="L694" s="29" t="s">
        <v>134</v>
      </c>
      <c r="M694" s="30">
        <v>4861</v>
      </c>
      <c r="N694" s="182">
        <f t="shared" si="141"/>
        <v>0</v>
      </c>
      <c r="O694" s="182"/>
      <c r="P694" s="182"/>
      <c r="Q694" s="160"/>
      <c r="R694" s="160"/>
      <c r="S694" s="342"/>
      <c r="T694" s="160"/>
      <c r="U694" s="160"/>
      <c r="V694" s="160"/>
    </row>
    <row r="695" spans="1:22" ht="45" customHeight="1">
      <c r="H695" s="44"/>
      <c r="I695" s="146"/>
      <c r="J695" s="147"/>
      <c r="K695" s="147"/>
      <c r="L695" s="348" t="s">
        <v>785</v>
      </c>
      <c r="M695" s="350"/>
      <c r="N695" s="196">
        <f>SUM(N696:N697)</f>
        <v>0</v>
      </c>
      <c r="O695" s="196">
        <f t="shared" ref="O695:P695" si="142">SUM(O696:O697)</f>
        <v>0</v>
      </c>
      <c r="P695" s="196">
        <f t="shared" si="142"/>
        <v>0</v>
      </c>
      <c r="Q695" s="160"/>
      <c r="R695" s="160"/>
      <c r="S695" s="342"/>
      <c r="T695" s="160"/>
      <c r="U695" s="160"/>
      <c r="V695" s="160"/>
    </row>
    <row r="696" spans="1:22">
      <c r="H696" s="16"/>
      <c r="I696" s="24"/>
      <c r="J696" s="25"/>
      <c r="K696" s="25"/>
      <c r="L696" s="351" t="s">
        <v>123</v>
      </c>
      <c r="M696" s="352">
        <v>4235</v>
      </c>
      <c r="N696" s="182">
        <f t="shared" ref="N696:N697" si="143">O696+P696</f>
        <v>0</v>
      </c>
      <c r="O696" s="182"/>
      <c r="P696" s="182"/>
      <c r="Q696" s="160"/>
      <c r="R696" s="160"/>
      <c r="S696" s="342"/>
      <c r="T696" s="160"/>
      <c r="U696" s="160"/>
      <c r="V696" s="160"/>
    </row>
    <row r="697" spans="1:22">
      <c r="H697" s="16"/>
      <c r="I697" s="24"/>
      <c r="J697" s="25"/>
      <c r="K697" s="25"/>
      <c r="L697" s="337" t="s">
        <v>125</v>
      </c>
      <c r="M697" s="353">
        <v>4239</v>
      </c>
      <c r="N697" s="182">
        <f t="shared" si="143"/>
        <v>0</v>
      </c>
      <c r="O697" s="182"/>
      <c r="P697" s="182"/>
      <c r="Q697" s="160"/>
      <c r="R697" s="160"/>
      <c r="S697" s="342"/>
      <c r="T697" s="160"/>
      <c r="U697" s="160"/>
      <c r="V697" s="160"/>
    </row>
    <row r="698" spans="1:22" ht="27">
      <c r="A698" s="4"/>
      <c r="B698" s="4"/>
      <c r="C698" s="4"/>
      <c r="D698" s="4"/>
      <c r="E698" s="4"/>
      <c r="F698" s="4"/>
      <c r="G698" s="4"/>
      <c r="H698" s="164">
        <v>3070</v>
      </c>
      <c r="I698" s="165" t="s">
        <v>189</v>
      </c>
      <c r="J698" s="166">
        <v>7</v>
      </c>
      <c r="K698" s="166">
        <v>0</v>
      </c>
      <c r="L698" s="167" t="s">
        <v>344</v>
      </c>
      <c r="M698" s="175"/>
      <c r="N698" s="187">
        <f>+N700</f>
        <v>0</v>
      </c>
      <c r="O698" s="187">
        <f>+O700</f>
        <v>0</v>
      </c>
      <c r="P698" s="187">
        <f>+P700</f>
        <v>0</v>
      </c>
      <c r="Q698" s="160"/>
      <c r="R698" s="160"/>
      <c r="S698" s="342"/>
      <c r="T698" s="160"/>
      <c r="U698" s="160"/>
      <c r="V698" s="160"/>
    </row>
    <row r="699" spans="1:22">
      <c r="A699" s="4"/>
      <c r="B699" s="4"/>
      <c r="C699" s="4"/>
      <c r="D699" s="4"/>
      <c r="E699" s="4"/>
      <c r="F699" s="4"/>
      <c r="G699" s="4"/>
      <c r="H699" s="24"/>
      <c r="I699" s="17"/>
      <c r="J699" s="18"/>
      <c r="K699" s="18"/>
      <c r="L699" s="29" t="s">
        <v>110</v>
      </c>
      <c r="M699" s="30"/>
      <c r="N699" s="189"/>
      <c r="O699" s="189"/>
      <c r="P699" s="189"/>
      <c r="Q699" s="160"/>
      <c r="R699" s="160"/>
      <c r="S699" s="342"/>
      <c r="T699" s="160"/>
      <c r="U699" s="160"/>
      <c r="V699" s="160"/>
    </row>
    <row r="700" spans="1:22" ht="25.5">
      <c r="A700" s="4"/>
      <c r="B700" s="4"/>
      <c r="C700" s="4"/>
      <c r="D700" s="4"/>
      <c r="E700" s="4"/>
      <c r="F700" s="4"/>
      <c r="G700" s="4"/>
      <c r="H700" s="150">
        <v>3071</v>
      </c>
      <c r="I700" s="151" t="s">
        <v>189</v>
      </c>
      <c r="J700" s="152">
        <v>7</v>
      </c>
      <c r="K700" s="152">
        <v>1</v>
      </c>
      <c r="L700" s="153" t="s">
        <v>344</v>
      </c>
      <c r="M700" s="154"/>
      <c r="N700" s="191">
        <f>+N702+N710+N716+N718+N724+N731+N735+N743+N749</f>
        <v>0</v>
      </c>
      <c r="O700" s="191">
        <f t="shared" ref="O700:P700" si="144">+O702+O710+O716+O718+O724+O731+O735+O743+O749</f>
        <v>0</v>
      </c>
      <c r="P700" s="191">
        <f t="shared" si="144"/>
        <v>0</v>
      </c>
      <c r="Q700" s="160"/>
      <c r="R700" s="160"/>
      <c r="S700" s="342"/>
      <c r="T700" s="160"/>
      <c r="U700" s="160"/>
      <c r="V700" s="160"/>
    </row>
    <row r="701" spans="1:22">
      <c r="H701" s="24"/>
      <c r="I701" s="24"/>
      <c r="J701" s="25"/>
      <c r="K701" s="25"/>
      <c r="L701" s="29" t="s">
        <v>108</v>
      </c>
      <c r="M701" s="30"/>
      <c r="N701" s="189"/>
      <c r="O701" s="189"/>
      <c r="P701" s="189"/>
      <c r="Q701" s="160"/>
      <c r="R701" s="160"/>
      <c r="S701" s="342"/>
      <c r="T701" s="160"/>
      <c r="U701" s="160"/>
      <c r="V701" s="160"/>
    </row>
    <row r="702" spans="1:22" ht="40.5">
      <c r="A702" s="4"/>
      <c r="B702" s="4"/>
      <c r="C702" s="4"/>
      <c r="D702" s="4"/>
      <c r="E702" s="4"/>
      <c r="F702" s="4"/>
      <c r="G702" s="4"/>
      <c r="H702" s="44"/>
      <c r="I702" s="146"/>
      <c r="J702" s="147"/>
      <c r="K702" s="147"/>
      <c r="L702" s="26" t="s">
        <v>841</v>
      </c>
      <c r="M702" s="27"/>
      <c r="N702" s="196">
        <f>O702+P702</f>
        <v>0</v>
      </c>
      <c r="O702" s="334">
        <f>SUM(O703:O709)</f>
        <v>0</v>
      </c>
      <c r="P702" s="334">
        <f>SUM(P703:P709)</f>
        <v>0</v>
      </c>
      <c r="Q702" s="160"/>
      <c r="R702" s="160"/>
      <c r="S702" s="342"/>
      <c r="T702" s="160"/>
      <c r="U702" s="160"/>
      <c r="V702" s="160"/>
    </row>
    <row r="703" spans="1:22" ht="16.5">
      <c r="H703" s="16"/>
      <c r="I703" s="24"/>
      <c r="J703" s="25"/>
      <c r="K703" s="25"/>
      <c r="L703" s="28" t="s">
        <v>116</v>
      </c>
      <c r="M703" s="12">
        <v>4214</v>
      </c>
      <c r="N703" s="182">
        <f t="shared" ref="N703:N744" si="145">O703+P703</f>
        <v>0</v>
      </c>
      <c r="O703" s="303">
        <v>0</v>
      </c>
      <c r="P703" s="303"/>
      <c r="Q703" s="160"/>
      <c r="R703" s="160"/>
      <c r="S703" s="342"/>
      <c r="T703" s="160"/>
      <c r="U703" s="160"/>
      <c r="V703" s="160"/>
    </row>
    <row r="704" spans="1:22" ht="25.5">
      <c r="A704" s="4"/>
      <c r="B704" s="4"/>
      <c r="C704" s="4"/>
      <c r="D704" s="4"/>
      <c r="E704" s="4"/>
      <c r="F704" s="4"/>
      <c r="G704" s="4"/>
      <c r="H704" s="16"/>
      <c r="I704" s="24"/>
      <c r="J704" s="25"/>
      <c r="K704" s="25"/>
      <c r="L704" s="29" t="s">
        <v>394</v>
      </c>
      <c r="M704" s="30">
        <v>4233</v>
      </c>
      <c r="N704" s="182">
        <f t="shared" si="145"/>
        <v>0</v>
      </c>
      <c r="O704" s="303"/>
      <c r="P704" s="303"/>
      <c r="Q704" s="160"/>
      <c r="R704" s="160"/>
      <c r="S704" s="342"/>
      <c r="T704" s="160"/>
      <c r="U704" s="160"/>
      <c r="V704" s="160"/>
    </row>
    <row r="705" spans="1:22" ht="16.5">
      <c r="H705" s="16"/>
      <c r="I705" s="24"/>
      <c r="J705" s="25"/>
      <c r="K705" s="25"/>
      <c r="L705" s="28" t="s">
        <v>123</v>
      </c>
      <c r="M705" s="11">
        <v>4235</v>
      </c>
      <c r="N705" s="182">
        <f t="shared" si="145"/>
        <v>0</v>
      </c>
      <c r="O705" s="303"/>
      <c r="P705" s="303"/>
      <c r="Q705" s="160"/>
      <c r="R705" s="160"/>
      <c r="S705" s="342"/>
      <c r="T705" s="160"/>
      <c r="U705" s="160"/>
      <c r="V705" s="160"/>
    </row>
    <row r="706" spans="1:22" ht="16.5">
      <c r="A706" s="4"/>
      <c r="B706" s="4"/>
      <c r="C706" s="4"/>
      <c r="D706" s="4"/>
      <c r="E706" s="4"/>
      <c r="F706" s="4"/>
      <c r="G706" s="4"/>
      <c r="H706" s="16"/>
      <c r="I706" s="24"/>
      <c r="J706" s="25"/>
      <c r="K706" s="25"/>
      <c r="L706" s="28" t="s">
        <v>125</v>
      </c>
      <c r="M706" s="43">
        <v>4239</v>
      </c>
      <c r="N706" s="182">
        <f t="shared" si="145"/>
        <v>0</v>
      </c>
      <c r="O706" s="303"/>
      <c r="P706" s="303"/>
      <c r="Q706" s="160"/>
      <c r="R706" s="160"/>
      <c r="S706" s="342"/>
      <c r="T706" s="160"/>
      <c r="U706" s="160"/>
      <c r="V706" s="160"/>
    </row>
    <row r="707" spans="1:22">
      <c r="H707" s="16"/>
      <c r="I707" s="24"/>
      <c r="J707" s="25"/>
      <c r="K707" s="25"/>
      <c r="L707" s="28" t="s">
        <v>396</v>
      </c>
      <c r="M707" s="43">
        <v>4241</v>
      </c>
      <c r="N707" s="182">
        <f t="shared" si="145"/>
        <v>0</v>
      </c>
      <c r="O707" s="182"/>
      <c r="P707" s="182"/>
      <c r="Q707" s="160"/>
      <c r="R707" s="160"/>
      <c r="S707" s="342"/>
      <c r="T707" s="160"/>
      <c r="U707" s="160"/>
      <c r="V707" s="160"/>
    </row>
    <row r="708" spans="1:22">
      <c r="A708" s="4"/>
      <c r="B708" s="4"/>
      <c r="C708" s="4"/>
      <c r="D708" s="4"/>
      <c r="E708" s="4"/>
      <c r="F708" s="4"/>
      <c r="G708" s="4"/>
      <c r="H708" s="16"/>
      <c r="I708" s="24"/>
      <c r="J708" s="25"/>
      <c r="K708" s="25"/>
      <c r="L708" s="29" t="s">
        <v>134</v>
      </c>
      <c r="M708" s="30">
        <v>4861</v>
      </c>
      <c r="N708" s="182">
        <f t="shared" si="145"/>
        <v>0</v>
      </c>
      <c r="O708" s="182"/>
      <c r="P708" s="182"/>
      <c r="Q708" s="160"/>
      <c r="R708" s="160"/>
      <c r="S708" s="342"/>
      <c r="T708" s="160"/>
      <c r="U708" s="160"/>
      <c r="V708" s="160"/>
    </row>
    <row r="709" spans="1:22" ht="16.5">
      <c r="H709" s="16"/>
      <c r="I709" s="24"/>
      <c r="J709" s="25"/>
      <c r="K709" s="25"/>
      <c r="L709" s="28" t="s">
        <v>136</v>
      </c>
      <c r="M709" s="11">
        <v>5122</v>
      </c>
      <c r="N709" s="182">
        <f t="shared" si="145"/>
        <v>0</v>
      </c>
      <c r="O709" s="303"/>
      <c r="P709" s="303"/>
      <c r="Q709" s="160"/>
      <c r="R709" s="160"/>
      <c r="S709" s="342"/>
      <c r="T709" s="160"/>
      <c r="U709" s="160"/>
      <c r="V709" s="160"/>
    </row>
    <row r="710" spans="1:22" ht="54">
      <c r="A710" s="4"/>
      <c r="B710" s="4"/>
      <c r="C710" s="4"/>
      <c r="D710" s="4"/>
      <c r="E710" s="4"/>
      <c r="F710" s="4"/>
      <c r="G710" s="4"/>
      <c r="H710" s="44"/>
      <c r="I710" s="146"/>
      <c r="J710" s="147"/>
      <c r="K710" s="147"/>
      <c r="L710" s="26" t="s">
        <v>752</v>
      </c>
      <c r="M710" s="27"/>
      <c r="N710" s="196">
        <f>O710+P710</f>
        <v>0</v>
      </c>
      <c r="O710" s="196">
        <f>SUM(O711:O715)</f>
        <v>0</v>
      </c>
      <c r="P710" s="196">
        <f>SUM(P711:P715)</f>
        <v>0</v>
      </c>
      <c r="Q710" s="160"/>
      <c r="R710" s="160"/>
      <c r="S710" s="342"/>
      <c r="T710" s="160"/>
      <c r="U710" s="160"/>
      <c r="V710" s="160"/>
    </row>
    <row r="711" spans="1:22">
      <c r="H711" s="16"/>
      <c r="I711" s="24"/>
      <c r="J711" s="25"/>
      <c r="K711" s="25"/>
      <c r="L711" s="28" t="s">
        <v>125</v>
      </c>
      <c r="M711" s="43">
        <v>4239</v>
      </c>
      <c r="N711" s="182">
        <f t="shared" si="145"/>
        <v>0</v>
      </c>
      <c r="O711" s="182"/>
      <c r="P711" s="182"/>
      <c r="Q711" s="160"/>
      <c r="R711" s="160"/>
      <c r="S711" s="342"/>
      <c r="T711" s="160"/>
      <c r="U711" s="160"/>
      <c r="V711" s="160"/>
    </row>
    <row r="712" spans="1:22" ht="25.5">
      <c r="H712" s="16"/>
      <c r="I712" s="24"/>
      <c r="J712" s="25"/>
      <c r="K712" s="25"/>
      <c r="L712" s="29" t="s">
        <v>142</v>
      </c>
      <c r="M712" s="12">
        <v>4251</v>
      </c>
      <c r="N712" s="182">
        <f t="shared" si="145"/>
        <v>0</v>
      </c>
      <c r="O712" s="182"/>
      <c r="P712" s="182"/>
      <c r="Q712" s="160"/>
      <c r="R712" s="160"/>
      <c r="S712" s="342"/>
      <c r="T712" s="160"/>
      <c r="U712" s="160"/>
      <c r="V712" s="160"/>
    </row>
    <row r="713" spans="1:22">
      <c r="A713" s="4"/>
      <c r="B713" s="4"/>
      <c r="C713" s="4"/>
      <c r="D713" s="4"/>
      <c r="E713" s="4"/>
      <c r="F713" s="4"/>
      <c r="G713" s="4"/>
      <c r="H713" s="16"/>
      <c r="I713" s="24"/>
      <c r="J713" s="25"/>
      <c r="K713" s="25"/>
      <c r="L713" s="28" t="s">
        <v>130</v>
      </c>
      <c r="M713" s="12">
        <v>4267</v>
      </c>
      <c r="N713" s="182">
        <f t="shared" si="145"/>
        <v>0</v>
      </c>
      <c r="O713" s="182"/>
      <c r="P713" s="182"/>
      <c r="Q713" s="160"/>
      <c r="R713" s="160"/>
      <c r="S713" s="342"/>
      <c r="T713" s="160"/>
      <c r="U713" s="160"/>
      <c r="V713" s="160"/>
    </row>
    <row r="714" spans="1:22">
      <c r="A714" s="4"/>
      <c r="B714" s="4"/>
      <c r="C714" s="4"/>
      <c r="D714" s="4"/>
      <c r="E714" s="4"/>
      <c r="F714" s="4"/>
      <c r="G714" s="4"/>
      <c r="H714" s="16"/>
      <c r="I714" s="24"/>
      <c r="J714" s="25"/>
      <c r="K714" s="25"/>
      <c r="L714" s="31" t="s">
        <v>364</v>
      </c>
      <c r="M714" s="47">
        <v>4269</v>
      </c>
      <c r="N714" s="182">
        <f t="shared" ref="N714" si="146">O714+P714</f>
        <v>0</v>
      </c>
      <c r="O714" s="182"/>
      <c r="P714" s="182"/>
      <c r="Q714" s="160"/>
      <c r="R714" s="160"/>
      <c r="S714" s="342"/>
      <c r="T714" s="160"/>
      <c r="U714" s="160"/>
      <c r="V714" s="160"/>
    </row>
    <row r="715" spans="1:22">
      <c r="H715" s="16"/>
      <c r="I715" s="24"/>
      <c r="J715" s="25"/>
      <c r="K715" s="25"/>
      <c r="L715" s="29" t="s">
        <v>134</v>
      </c>
      <c r="M715" s="30">
        <v>4861</v>
      </c>
      <c r="N715" s="182">
        <f t="shared" si="145"/>
        <v>0</v>
      </c>
      <c r="O715" s="182"/>
      <c r="P715" s="182"/>
      <c r="Q715" s="160"/>
      <c r="R715" s="160"/>
      <c r="S715" s="342"/>
      <c r="T715" s="160"/>
      <c r="U715" s="160"/>
      <c r="V715" s="160"/>
    </row>
    <row r="716" spans="1:22" ht="27">
      <c r="A716" s="4"/>
      <c r="B716" s="4"/>
      <c r="C716" s="4"/>
      <c r="D716" s="4"/>
      <c r="E716" s="4"/>
      <c r="F716" s="4"/>
      <c r="G716" s="4"/>
      <c r="H716" s="44"/>
      <c r="I716" s="146"/>
      <c r="J716" s="147"/>
      <c r="K716" s="147"/>
      <c r="L716" s="26" t="s">
        <v>753</v>
      </c>
      <c r="M716" s="27"/>
      <c r="N716" s="196">
        <f>O716+P716</f>
        <v>0</v>
      </c>
      <c r="O716" s="196">
        <f>SUM(O717)</f>
        <v>0</v>
      </c>
      <c r="P716" s="196">
        <f>SUM(P717)</f>
        <v>0</v>
      </c>
      <c r="Q716" s="160"/>
      <c r="R716" s="160"/>
      <c r="S716" s="342"/>
      <c r="T716" s="160"/>
      <c r="U716" s="160"/>
      <c r="V716" s="160"/>
    </row>
    <row r="717" spans="1:22" ht="25.5">
      <c r="H717" s="24"/>
      <c r="I717" s="24"/>
      <c r="J717" s="25"/>
      <c r="K717" s="25"/>
      <c r="L717" s="28" t="s">
        <v>219</v>
      </c>
      <c r="M717" s="11">
        <v>4819</v>
      </c>
      <c r="N717" s="182">
        <f t="shared" si="145"/>
        <v>0</v>
      </c>
      <c r="O717" s="309"/>
      <c r="P717" s="309"/>
      <c r="Q717" s="160"/>
      <c r="R717" s="160"/>
      <c r="S717" s="342"/>
      <c r="T717" s="160"/>
      <c r="U717" s="160"/>
      <c r="V717" s="160"/>
    </row>
    <row r="718" spans="1:22" ht="40.5">
      <c r="A718" s="4"/>
      <c r="B718" s="4"/>
      <c r="C718" s="4"/>
      <c r="D718" s="4"/>
      <c r="E718" s="4"/>
      <c r="F718" s="4"/>
      <c r="G718" s="4"/>
      <c r="H718" s="44"/>
      <c r="I718" s="146"/>
      <c r="J718" s="147"/>
      <c r="K718" s="147"/>
      <c r="L718" s="26" t="s">
        <v>754</v>
      </c>
      <c r="M718" s="27"/>
      <c r="N718" s="196">
        <f>O718+P718</f>
        <v>0</v>
      </c>
      <c r="O718" s="196">
        <f>SUM(O719:O723)</f>
        <v>0</v>
      </c>
      <c r="P718" s="196">
        <f>SUM(P719:P723)</f>
        <v>0</v>
      </c>
      <c r="Q718" s="160"/>
      <c r="R718" s="160"/>
      <c r="S718" s="342"/>
      <c r="T718" s="160"/>
      <c r="U718" s="160"/>
      <c r="V718" s="160"/>
    </row>
    <row r="719" spans="1:22">
      <c r="H719" s="16"/>
      <c r="I719" s="24"/>
      <c r="J719" s="25"/>
      <c r="K719" s="25"/>
      <c r="L719" s="28" t="s">
        <v>118</v>
      </c>
      <c r="M719" s="12">
        <v>4216</v>
      </c>
      <c r="N719" s="182">
        <f t="shared" si="145"/>
        <v>0</v>
      </c>
      <c r="O719" s="182"/>
      <c r="P719" s="182"/>
      <c r="Q719" s="160"/>
      <c r="R719" s="160"/>
      <c r="S719" s="342"/>
      <c r="T719" s="160"/>
      <c r="U719" s="160"/>
      <c r="V719" s="160"/>
    </row>
    <row r="720" spans="1:22">
      <c r="A720" s="4"/>
      <c r="B720" s="4"/>
      <c r="C720" s="4"/>
      <c r="D720" s="4"/>
      <c r="E720" s="4"/>
      <c r="F720" s="4"/>
      <c r="G720" s="4"/>
      <c r="H720" s="16"/>
      <c r="I720" s="24"/>
      <c r="J720" s="25"/>
      <c r="K720" s="25"/>
      <c r="L720" s="28" t="s">
        <v>125</v>
      </c>
      <c r="M720" s="43">
        <v>4239</v>
      </c>
      <c r="N720" s="182">
        <f t="shared" si="145"/>
        <v>0</v>
      </c>
      <c r="O720" s="182"/>
      <c r="P720" s="182"/>
      <c r="Q720" s="160"/>
      <c r="R720" s="160"/>
      <c r="S720" s="342"/>
      <c r="T720" s="160"/>
      <c r="U720" s="160"/>
      <c r="V720" s="160"/>
    </row>
    <row r="721" spans="1:22">
      <c r="H721" s="16"/>
      <c r="I721" s="24"/>
      <c r="J721" s="25"/>
      <c r="K721" s="25"/>
      <c r="L721" s="28" t="s">
        <v>396</v>
      </c>
      <c r="M721" s="43">
        <v>4241</v>
      </c>
      <c r="N721" s="182">
        <f t="shared" si="145"/>
        <v>0</v>
      </c>
      <c r="O721" s="182"/>
      <c r="P721" s="182"/>
      <c r="Q721" s="160"/>
      <c r="R721" s="160"/>
      <c r="S721" s="342"/>
      <c r="T721" s="160"/>
      <c r="U721" s="160"/>
      <c r="V721" s="160"/>
    </row>
    <row r="722" spans="1:22" ht="25.5">
      <c r="H722" s="16"/>
      <c r="I722" s="24"/>
      <c r="J722" s="25"/>
      <c r="K722" s="25"/>
      <c r="L722" s="29" t="s">
        <v>142</v>
      </c>
      <c r="M722" s="12">
        <v>4251</v>
      </c>
      <c r="N722" s="182">
        <f t="shared" ref="N722" si="147">O722+P722</f>
        <v>0</v>
      </c>
      <c r="O722" s="182"/>
      <c r="P722" s="182"/>
      <c r="Q722" s="160"/>
      <c r="R722" s="160"/>
      <c r="S722" s="342"/>
      <c r="T722" s="160"/>
      <c r="U722" s="160"/>
      <c r="V722" s="160"/>
    </row>
    <row r="723" spans="1:22">
      <c r="A723" s="4"/>
      <c r="B723" s="4"/>
      <c r="C723" s="4"/>
      <c r="D723" s="4"/>
      <c r="E723" s="4"/>
      <c r="F723" s="4"/>
      <c r="G723" s="4"/>
      <c r="H723" s="16"/>
      <c r="I723" s="24"/>
      <c r="J723" s="25"/>
      <c r="K723" s="25"/>
      <c r="L723" s="29" t="s">
        <v>134</v>
      </c>
      <c r="M723" s="30">
        <v>4861</v>
      </c>
      <c r="N723" s="182">
        <f t="shared" si="145"/>
        <v>0</v>
      </c>
      <c r="O723" s="182"/>
      <c r="P723" s="182"/>
      <c r="Q723" s="160"/>
      <c r="R723" s="160"/>
      <c r="S723" s="342"/>
      <c r="T723" s="160"/>
      <c r="U723" s="160"/>
      <c r="V723" s="160"/>
    </row>
    <row r="724" spans="1:22" ht="36.75" customHeight="1">
      <c r="A724" s="4"/>
      <c r="B724" s="4"/>
      <c r="C724" s="4"/>
      <c r="D724" s="4"/>
      <c r="E724" s="4"/>
      <c r="F724" s="4"/>
      <c r="G724" s="4"/>
      <c r="H724" s="44"/>
      <c r="I724" s="146"/>
      <c r="J724" s="147"/>
      <c r="K724" s="147"/>
      <c r="L724" s="26" t="s">
        <v>755</v>
      </c>
      <c r="M724" s="27"/>
      <c r="N724" s="196">
        <f>O724+P724</f>
        <v>0</v>
      </c>
      <c r="O724" s="196">
        <f>SUM(O725:O730)</f>
        <v>0</v>
      </c>
      <c r="P724" s="196">
        <f>SUM(P725:P730)</f>
        <v>0</v>
      </c>
      <c r="Q724" s="160"/>
      <c r="R724" s="160"/>
      <c r="S724" s="342"/>
      <c r="T724" s="160"/>
      <c r="U724" s="160"/>
      <c r="V724" s="160"/>
    </row>
    <row r="725" spans="1:22">
      <c r="H725" s="16"/>
      <c r="I725" s="24"/>
      <c r="J725" s="25"/>
      <c r="K725" s="25"/>
      <c r="L725" s="28" t="s">
        <v>125</v>
      </c>
      <c r="M725" s="43">
        <v>4239</v>
      </c>
      <c r="N725" s="182">
        <f t="shared" si="145"/>
        <v>0</v>
      </c>
      <c r="O725" s="182"/>
      <c r="P725" s="182"/>
      <c r="Q725" s="160"/>
      <c r="R725" s="160"/>
      <c r="S725" s="342"/>
      <c r="T725" s="160"/>
      <c r="U725" s="160"/>
      <c r="V725" s="160"/>
    </row>
    <row r="726" spans="1:22">
      <c r="A726" s="4"/>
      <c r="B726" s="4"/>
      <c r="C726" s="4"/>
      <c r="D726" s="4"/>
      <c r="E726" s="4"/>
      <c r="F726" s="4"/>
      <c r="G726" s="4"/>
      <c r="H726" s="16"/>
      <c r="I726" s="24"/>
      <c r="J726" s="25"/>
      <c r="K726" s="25"/>
      <c r="L726" s="28" t="s">
        <v>130</v>
      </c>
      <c r="M726" s="12">
        <v>4267</v>
      </c>
      <c r="N726" s="182">
        <f t="shared" si="145"/>
        <v>0</v>
      </c>
      <c r="O726" s="182"/>
      <c r="P726" s="182"/>
      <c r="Q726" s="160"/>
      <c r="R726" s="160"/>
      <c r="S726" s="342"/>
      <c r="T726" s="160"/>
      <c r="U726" s="160"/>
      <c r="V726" s="160"/>
    </row>
    <row r="727" spans="1:22">
      <c r="A727" s="4"/>
      <c r="B727" s="4"/>
      <c r="C727" s="4"/>
      <c r="D727" s="4"/>
      <c r="E727" s="4"/>
      <c r="F727" s="4"/>
      <c r="G727" s="4"/>
      <c r="H727" s="16"/>
      <c r="I727" s="24"/>
      <c r="J727" s="25"/>
      <c r="K727" s="25"/>
      <c r="L727" s="31" t="s">
        <v>364</v>
      </c>
      <c r="M727" s="47">
        <v>4269</v>
      </c>
      <c r="N727" s="182">
        <f t="shared" si="145"/>
        <v>0</v>
      </c>
      <c r="O727" s="182"/>
      <c r="P727" s="182"/>
      <c r="Q727" s="160"/>
      <c r="R727" s="160"/>
      <c r="S727" s="342"/>
      <c r="T727" s="160"/>
      <c r="U727" s="160"/>
      <c r="V727" s="160"/>
    </row>
    <row r="728" spans="1:22">
      <c r="H728" s="16"/>
      <c r="I728" s="24"/>
      <c r="J728" s="25"/>
      <c r="K728" s="25"/>
      <c r="L728" s="28" t="s">
        <v>348</v>
      </c>
      <c r="M728" s="11">
        <v>4729</v>
      </c>
      <c r="N728" s="182">
        <f t="shared" ref="N728" si="148">O728+P728</f>
        <v>0</v>
      </c>
      <c r="O728" s="182"/>
      <c r="P728" s="182"/>
      <c r="Q728" s="160"/>
      <c r="R728" s="160"/>
      <c r="S728" s="342"/>
      <c r="T728" s="160"/>
      <c r="U728" s="160"/>
      <c r="V728" s="160"/>
    </row>
    <row r="729" spans="1:22">
      <c r="H729" s="16"/>
      <c r="I729" s="24"/>
      <c r="J729" s="25"/>
      <c r="K729" s="25"/>
      <c r="L729" s="29" t="s">
        <v>134</v>
      </c>
      <c r="M729" s="30">
        <v>4861</v>
      </c>
      <c r="N729" s="182">
        <f t="shared" si="145"/>
        <v>0</v>
      </c>
      <c r="O729" s="182"/>
      <c r="P729" s="182"/>
      <c r="Q729" s="160"/>
      <c r="R729" s="160"/>
      <c r="S729" s="342"/>
      <c r="T729" s="160"/>
      <c r="U729" s="160"/>
      <c r="V729" s="160"/>
    </row>
    <row r="730" spans="1:22">
      <c r="A730" s="4"/>
      <c r="B730" s="4"/>
      <c r="C730" s="4"/>
      <c r="D730" s="4"/>
      <c r="E730" s="4"/>
      <c r="F730" s="4"/>
      <c r="G730" s="4"/>
      <c r="H730" s="16"/>
      <c r="I730" s="24"/>
      <c r="J730" s="25"/>
      <c r="K730" s="25"/>
      <c r="L730" s="29" t="s">
        <v>268</v>
      </c>
      <c r="M730" s="43">
        <v>5129</v>
      </c>
      <c r="N730" s="182">
        <f t="shared" ref="N730" si="149">O730+P730</f>
        <v>0</v>
      </c>
      <c r="O730" s="182"/>
      <c r="P730" s="182"/>
      <c r="Q730" s="160"/>
      <c r="R730" s="160"/>
      <c r="S730" s="342"/>
      <c r="T730" s="160"/>
      <c r="U730" s="160"/>
      <c r="V730" s="160"/>
    </row>
    <row r="731" spans="1:22" ht="27">
      <c r="H731" s="44"/>
      <c r="I731" s="146"/>
      <c r="J731" s="147"/>
      <c r="K731" s="147"/>
      <c r="L731" s="348" t="s">
        <v>786</v>
      </c>
      <c r="M731" s="27"/>
      <c r="N731" s="196">
        <f>O731+P731</f>
        <v>0</v>
      </c>
      <c r="O731" s="196">
        <f>SUM(O732:O734)</f>
        <v>0</v>
      </c>
      <c r="P731" s="196">
        <f>SUM(P732:P734)</f>
        <v>0</v>
      </c>
      <c r="Q731" s="160"/>
      <c r="R731" s="160"/>
      <c r="S731" s="342"/>
      <c r="T731" s="160"/>
      <c r="U731" s="160"/>
      <c r="V731" s="160"/>
    </row>
    <row r="732" spans="1:22">
      <c r="A732" s="4"/>
      <c r="B732" s="4"/>
      <c r="C732" s="4"/>
      <c r="D732" s="4"/>
      <c r="E732" s="4"/>
      <c r="F732" s="4"/>
      <c r="G732" s="4"/>
      <c r="H732" s="16"/>
      <c r="I732" s="24"/>
      <c r="J732" s="25"/>
      <c r="K732" s="25"/>
      <c r="L732" s="28" t="s">
        <v>125</v>
      </c>
      <c r="M732" s="43">
        <v>4239</v>
      </c>
      <c r="N732" s="182">
        <f t="shared" si="145"/>
        <v>0</v>
      </c>
      <c r="O732" s="182"/>
      <c r="P732" s="182"/>
      <c r="Q732" s="160"/>
      <c r="R732" s="160"/>
      <c r="S732" s="342"/>
      <c r="T732" s="160"/>
      <c r="U732" s="160"/>
      <c r="V732" s="160"/>
    </row>
    <row r="733" spans="1:22">
      <c r="A733" s="4"/>
      <c r="B733" s="4"/>
      <c r="C733" s="4"/>
      <c r="D733" s="4"/>
      <c r="E733" s="4"/>
      <c r="F733" s="4"/>
      <c r="G733" s="4"/>
      <c r="H733" s="16"/>
      <c r="I733" s="24"/>
      <c r="J733" s="25"/>
      <c r="K733" s="25"/>
      <c r="L733" s="28" t="s">
        <v>738</v>
      </c>
      <c r="M733" s="43">
        <v>4728</v>
      </c>
      <c r="N733" s="182">
        <f t="shared" si="145"/>
        <v>0</v>
      </c>
      <c r="O733" s="182"/>
      <c r="P733" s="182"/>
      <c r="Q733" s="160"/>
      <c r="R733" s="160"/>
      <c r="S733" s="342"/>
      <c r="T733" s="160"/>
      <c r="U733" s="160"/>
      <c r="V733" s="160"/>
    </row>
    <row r="734" spans="1:22">
      <c r="H734" s="16"/>
      <c r="I734" s="24"/>
      <c r="J734" s="25"/>
      <c r="K734" s="25"/>
      <c r="L734" s="29" t="s">
        <v>134</v>
      </c>
      <c r="M734" s="30">
        <v>4861</v>
      </c>
      <c r="N734" s="182">
        <f t="shared" si="145"/>
        <v>0</v>
      </c>
      <c r="O734" s="182"/>
      <c r="P734" s="182"/>
      <c r="Q734" s="160"/>
      <c r="R734" s="160"/>
      <c r="S734" s="342"/>
      <c r="T734" s="160"/>
      <c r="U734" s="160"/>
      <c r="V734" s="160"/>
    </row>
    <row r="735" spans="1:22" ht="40.5">
      <c r="A735" s="4"/>
      <c r="B735" s="4"/>
      <c r="C735" s="4"/>
      <c r="D735" s="4"/>
      <c r="E735" s="4"/>
      <c r="F735" s="4"/>
      <c r="G735" s="4"/>
      <c r="H735" s="44"/>
      <c r="I735" s="146"/>
      <c r="J735" s="147"/>
      <c r="K735" s="147"/>
      <c r="L735" s="26" t="s">
        <v>756</v>
      </c>
      <c r="M735" s="27"/>
      <c r="N735" s="196">
        <f>O735+P735</f>
        <v>0</v>
      </c>
      <c r="O735" s="196">
        <f>SUM(O736:O742)</f>
        <v>0</v>
      </c>
      <c r="P735" s="196">
        <f>SUM(P736:P742)</f>
        <v>0</v>
      </c>
      <c r="Q735" s="160"/>
      <c r="R735" s="160"/>
      <c r="S735" s="342"/>
      <c r="T735" s="160"/>
      <c r="U735" s="160"/>
      <c r="V735" s="160"/>
    </row>
    <row r="736" spans="1:22">
      <c r="A736" s="4"/>
      <c r="B736" s="4"/>
      <c r="C736" s="4"/>
      <c r="D736" s="4"/>
      <c r="E736" s="4"/>
      <c r="F736" s="4"/>
      <c r="G736" s="4"/>
      <c r="H736" s="16"/>
      <c r="I736" s="24"/>
      <c r="J736" s="25"/>
      <c r="K736" s="25"/>
      <c r="L736" s="28" t="s">
        <v>118</v>
      </c>
      <c r="M736" s="12">
        <v>4216</v>
      </c>
      <c r="N736" s="182">
        <f t="shared" si="145"/>
        <v>0</v>
      </c>
      <c r="O736" s="182"/>
      <c r="P736" s="182"/>
      <c r="Q736" s="160"/>
      <c r="R736" s="160"/>
      <c r="S736" s="342"/>
      <c r="T736" s="160"/>
      <c r="U736" s="160"/>
      <c r="V736" s="160"/>
    </row>
    <row r="737" spans="1:22">
      <c r="H737" s="16"/>
      <c r="I737" s="24"/>
      <c r="J737" s="25"/>
      <c r="K737" s="25"/>
      <c r="L737" s="28" t="s">
        <v>125</v>
      </c>
      <c r="M737" s="43">
        <v>4239</v>
      </c>
      <c r="N737" s="182">
        <f t="shared" si="145"/>
        <v>0</v>
      </c>
      <c r="O737" s="182"/>
      <c r="P737" s="182"/>
      <c r="Q737" s="160"/>
      <c r="R737" s="160"/>
      <c r="S737" s="342"/>
      <c r="T737" s="160"/>
      <c r="U737" s="160"/>
      <c r="V737" s="160"/>
    </row>
    <row r="738" spans="1:22" ht="25.5">
      <c r="H738" s="16"/>
      <c r="I738" s="24"/>
      <c r="J738" s="25"/>
      <c r="K738" s="25"/>
      <c r="L738" s="29" t="s">
        <v>142</v>
      </c>
      <c r="M738" s="12">
        <v>4251</v>
      </c>
      <c r="N738" s="182">
        <f t="shared" si="145"/>
        <v>0</v>
      </c>
      <c r="O738" s="182"/>
      <c r="P738" s="182"/>
      <c r="Q738" s="160"/>
      <c r="R738" s="160"/>
      <c r="S738" s="342"/>
      <c r="T738" s="160"/>
      <c r="U738" s="160"/>
      <c r="V738" s="160"/>
    </row>
    <row r="739" spans="1:22">
      <c r="A739" s="4"/>
      <c r="B739" s="4"/>
      <c r="C739" s="4"/>
      <c r="D739" s="4"/>
      <c r="E739" s="4"/>
      <c r="F739" s="4"/>
      <c r="G739" s="4"/>
      <c r="H739" s="16"/>
      <c r="I739" s="24"/>
      <c r="J739" s="25"/>
      <c r="K739" s="25"/>
      <c r="L739" s="28" t="s">
        <v>130</v>
      </c>
      <c r="M739" s="12">
        <v>4267</v>
      </c>
      <c r="N739" s="182">
        <f t="shared" ref="N739" si="150">O739+P739</f>
        <v>0</v>
      </c>
      <c r="O739" s="182"/>
      <c r="P739" s="182"/>
      <c r="Q739" s="160"/>
      <c r="R739" s="160"/>
      <c r="S739" s="342"/>
      <c r="T739" s="160"/>
      <c r="U739" s="160"/>
      <c r="V739" s="160"/>
    </row>
    <row r="740" spans="1:22">
      <c r="A740" s="4"/>
      <c r="B740" s="4"/>
      <c r="C740" s="4"/>
      <c r="D740" s="4"/>
      <c r="E740" s="4"/>
      <c r="F740" s="4"/>
      <c r="G740" s="4"/>
      <c r="H740" s="16"/>
      <c r="I740" s="24"/>
      <c r="J740" s="25"/>
      <c r="K740" s="25"/>
      <c r="L740" s="31" t="s">
        <v>364</v>
      </c>
      <c r="M740" s="47">
        <v>4269</v>
      </c>
      <c r="N740" s="182">
        <f t="shared" si="145"/>
        <v>0</v>
      </c>
      <c r="O740" s="182"/>
      <c r="P740" s="182"/>
      <c r="Q740" s="160"/>
      <c r="R740" s="160"/>
      <c r="S740" s="342"/>
      <c r="T740" s="160"/>
      <c r="U740" s="160"/>
      <c r="V740" s="160"/>
    </row>
    <row r="741" spans="1:22">
      <c r="H741" s="16"/>
      <c r="I741" s="24"/>
      <c r="J741" s="25"/>
      <c r="K741" s="25"/>
      <c r="L741" s="28" t="s">
        <v>348</v>
      </c>
      <c r="M741" s="11">
        <v>4729</v>
      </c>
      <c r="N741" s="182">
        <f t="shared" si="145"/>
        <v>0</v>
      </c>
      <c r="O741" s="182"/>
      <c r="P741" s="182"/>
      <c r="Q741" s="160"/>
      <c r="R741" s="160"/>
      <c r="S741" s="342"/>
      <c r="T741" s="160"/>
      <c r="U741" s="160"/>
      <c r="V741" s="160"/>
    </row>
    <row r="742" spans="1:22">
      <c r="A742" s="4"/>
      <c r="B742" s="4"/>
      <c r="C742" s="4"/>
      <c r="D742" s="4"/>
      <c r="E742" s="4"/>
      <c r="F742" s="4"/>
      <c r="G742" s="4"/>
      <c r="H742" s="16"/>
      <c r="I742" s="24"/>
      <c r="J742" s="25"/>
      <c r="K742" s="25"/>
      <c r="L742" s="29" t="s">
        <v>134</v>
      </c>
      <c r="M742" s="30">
        <v>4861</v>
      </c>
      <c r="N742" s="182">
        <f t="shared" si="145"/>
        <v>0</v>
      </c>
      <c r="O742" s="182"/>
      <c r="P742" s="182"/>
      <c r="Q742" s="160"/>
      <c r="R742" s="160"/>
      <c r="S742" s="342"/>
      <c r="T742" s="160"/>
      <c r="U742" s="160"/>
      <c r="V742" s="160"/>
    </row>
    <row r="743" spans="1:22" ht="46.5" customHeight="1">
      <c r="A743" s="4"/>
      <c r="B743" s="4"/>
      <c r="C743" s="4"/>
      <c r="D743" s="4"/>
      <c r="E743" s="4"/>
      <c r="F743" s="4"/>
      <c r="G743" s="4"/>
      <c r="H743" s="44"/>
      <c r="I743" s="146"/>
      <c r="J743" s="147"/>
      <c r="K743" s="147"/>
      <c r="L743" s="26" t="s">
        <v>765</v>
      </c>
      <c r="M743" s="27"/>
      <c r="N743" s="196">
        <f>SUM(N744:N748)</f>
        <v>0</v>
      </c>
      <c r="O743" s="196">
        <f>SUM(O744:O748)</f>
        <v>0</v>
      </c>
      <c r="P743" s="196">
        <f>SUM(P744:P748)</f>
        <v>0</v>
      </c>
      <c r="Q743" s="160"/>
      <c r="R743" s="160"/>
      <c r="S743" s="342"/>
      <c r="T743" s="160"/>
      <c r="U743" s="160"/>
      <c r="V743" s="160"/>
    </row>
    <row r="744" spans="1:22" ht="19.5" customHeight="1">
      <c r="A744" s="4"/>
      <c r="B744" s="4"/>
      <c r="C744" s="4"/>
      <c r="D744" s="4"/>
      <c r="E744" s="4"/>
      <c r="F744" s="4"/>
      <c r="G744" s="4"/>
      <c r="H744" s="16"/>
      <c r="I744" s="24"/>
      <c r="J744" s="25"/>
      <c r="K744" s="25"/>
      <c r="L744" s="29" t="s">
        <v>142</v>
      </c>
      <c r="M744" s="12">
        <v>4251</v>
      </c>
      <c r="N744" s="182">
        <f t="shared" si="145"/>
        <v>0</v>
      </c>
      <c r="O744" s="182"/>
      <c r="P744" s="182">
        <v>0</v>
      </c>
      <c r="Q744" s="160"/>
      <c r="R744" s="160"/>
      <c r="S744" s="342"/>
      <c r="T744" s="160"/>
      <c r="U744" s="160"/>
      <c r="V744" s="160"/>
    </row>
    <row r="745" spans="1:22">
      <c r="A745" s="4"/>
      <c r="B745" s="4"/>
      <c r="C745" s="4"/>
      <c r="D745" s="4"/>
      <c r="E745" s="4"/>
      <c r="F745" s="4"/>
      <c r="G745" s="4"/>
      <c r="H745" s="16"/>
      <c r="I745" s="24"/>
      <c r="J745" s="25"/>
      <c r="K745" s="25"/>
      <c r="L745" s="28" t="s">
        <v>130</v>
      </c>
      <c r="M745" s="12">
        <v>4267</v>
      </c>
      <c r="N745" s="182">
        <f t="shared" ref="N745" si="151">O745+P745</f>
        <v>0</v>
      </c>
      <c r="O745" s="182"/>
      <c r="P745" s="182"/>
      <c r="Q745" s="160"/>
      <c r="R745" s="160"/>
      <c r="S745" s="342"/>
      <c r="T745" s="160"/>
      <c r="U745" s="160"/>
      <c r="V745" s="160"/>
    </row>
    <row r="746" spans="1:22">
      <c r="A746" s="4"/>
      <c r="B746" s="4"/>
      <c r="C746" s="4"/>
      <c r="D746" s="4"/>
      <c r="E746" s="4"/>
      <c r="F746" s="4"/>
      <c r="G746" s="4"/>
      <c r="H746" s="16"/>
      <c r="I746" s="24"/>
      <c r="J746" s="25"/>
      <c r="K746" s="25"/>
      <c r="L746" s="28" t="s">
        <v>348</v>
      </c>
      <c r="M746" s="11">
        <v>4729</v>
      </c>
      <c r="N746" s="182">
        <f t="shared" ref="N746:N748" si="152">O746+P746</f>
        <v>0</v>
      </c>
      <c r="O746" s="182"/>
      <c r="P746" s="182"/>
      <c r="Q746" s="160"/>
      <c r="R746" s="160"/>
      <c r="S746" s="342"/>
      <c r="T746" s="160"/>
      <c r="U746" s="160"/>
      <c r="V746" s="160"/>
    </row>
    <row r="747" spans="1:22">
      <c r="A747" s="4"/>
      <c r="B747" s="4"/>
      <c r="C747" s="4"/>
      <c r="D747" s="4"/>
      <c r="E747" s="4"/>
      <c r="F747" s="4"/>
      <c r="G747" s="4"/>
      <c r="H747" s="16"/>
      <c r="I747" s="24"/>
      <c r="J747" s="25"/>
      <c r="K747" s="25"/>
      <c r="L747" s="29" t="s">
        <v>134</v>
      </c>
      <c r="M747" s="30">
        <v>4861</v>
      </c>
      <c r="N747" s="182">
        <f t="shared" si="152"/>
        <v>0</v>
      </c>
      <c r="O747" s="182"/>
      <c r="P747" s="182"/>
      <c r="Q747" s="160"/>
      <c r="R747" s="160"/>
      <c r="S747" s="342"/>
      <c r="T747" s="160"/>
      <c r="U747" s="160"/>
      <c r="V747" s="160"/>
    </row>
    <row r="748" spans="1:22">
      <c r="A748" s="4"/>
      <c r="B748" s="4"/>
      <c r="C748" s="4"/>
      <c r="D748" s="4"/>
      <c r="E748" s="4"/>
      <c r="F748" s="4"/>
      <c r="G748" s="4"/>
      <c r="H748" s="16"/>
      <c r="I748" s="24"/>
      <c r="J748" s="25"/>
      <c r="K748" s="25"/>
      <c r="L748" s="29" t="s">
        <v>268</v>
      </c>
      <c r="M748" s="43">
        <v>5129</v>
      </c>
      <c r="N748" s="182">
        <f t="shared" si="152"/>
        <v>0</v>
      </c>
      <c r="O748" s="182"/>
      <c r="P748" s="182"/>
      <c r="Q748" s="160"/>
      <c r="R748" s="160"/>
      <c r="S748" s="342"/>
      <c r="T748" s="160"/>
      <c r="U748" s="160"/>
      <c r="V748" s="160"/>
    </row>
    <row r="749" spans="1:22" ht="46.5" customHeight="1">
      <c r="A749" s="4"/>
      <c r="B749" s="4"/>
      <c r="C749" s="4"/>
      <c r="D749" s="4"/>
      <c r="E749" s="4"/>
      <c r="F749" s="4"/>
      <c r="G749" s="4"/>
      <c r="H749" s="44"/>
      <c r="I749" s="146"/>
      <c r="J749" s="147"/>
      <c r="K749" s="147"/>
      <c r="L749" s="348" t="s">
        <v>842</v>
      </c>
      <c r="M749" s="27"/>
      <c r="N749" s="196">
        <f>SUM(N750)</f>
        <v>0</v>
      </c>
      <c r="O749" s="196">
        <f t="shared" ref="O749:P749" si="153">SUM(O750)</f>
        <v>0</v>
      </c>
      <c r="P749" s="196">
        <f t="shared" si="153"/>
        <v>0</v>
      </c>
      <c r="Q749" s="160"/>
      <c r="R749" s="160"/>
      <c r="S749" s="342"/>
      <c r="T749" s="160"/>
      <c r="U749" s="160"/>
      <c r="V749" s="160"/>
    </row>
    <row r="750" spans="1:22">
      <c r="A750" s="4"/>
      <c r="B750" s="4"/>
      <c r="C750" s="4"/>
      <c r="D750" s="4"/>
      <c r="E750" s="4"/>
      <c r="F750" s="4"/>
      <c r="G750" s="4"/>
      <c r="H750" s="16"/>
      <c r="I750" s="24"/>
      <c r="J750" s="25"/>
      <c r="K750" s="25"/>
      <c r="L750" s="29" t="s">
        <v>787</v>
      </c>
      <c r="M750" s="12">
        <v>4239</v>
      </c>
      <c r="N750" s="182">
        <f t="shared" ref="N750" si="154">O750+P750</f>
        <v>0</v>
      </c>
      <c r="O750" s="182"/>
      <c r="P750" s="182">
        <v>0</v>
      </c>
      <c r="Q750" s="160"/>
      <c r="R750" s="160"/>
      <c r="S750" s="342"/>
      <c r="T750" s="160"/>
      <c r="U750" s="160"/>
      <c r="V750" s="160"/>
    </row>
    <row r="751" spans="1:22" ht="27">
      <c r="H751" s="164">
        <v>3090</v>
      </c>
      <c r="I751" s="165" t="s">
        <v>189</v>
      </c>
      <c r="J751" s="166">
        <v>9</v>
      </c>
      <c r="K751" s="166">
        <v>0</v>
      </c>
      <c r="L751" s="167" t="s">
        <v>351</v>
      </c>
      <c r="M751" s="175"/>
      <c r="N751" s="187">
        <f>+N753</f>
        <v>0</v>
      </c>
      <c r="O751" s="187">
        <f>+O753</f>
        <v>0</v>
      </c>
      <c r="P751" s="187">
        <f>+P753</f>
        <v>0</v>
      </c>
      <c r="Q751" s="160"/>
      <c r="R751" s="160"/>
      <c r="S751" s="342"/>
      <c r="T751" s="160"/>
      <c r="U751" s="160"/>
      <c r="V751" s="160"/>
    </row>
    <row r="752" spans="1:22">
      <c r="A752" s="4"/>
      <c r="B752" s="4"/>
      <c r="C752" s="4"/>
      <c r="D752" s="4"/>
      <c r="E752" s="4"/>
      <c r="F752" s="4"/>
      <c r="G752" s="4"/>
      <c r="H752" s="24"/>
      <c r="I752" s="17"/>
      <c r="J752" s="18"/>
      <c r="K752" s="18"/>
      <c r="L752" s="29" t="s">
        <v>110</v>
      </c>
      <c r="M752" s="30"/>
      <c r="N752" s="189"/>
      <c r="O752" s="189"/>
      <c r="P752" s="189"/>
      <c r="Q752" s="160"/>
      <c r="R752" s="160"/>
      <c r="S752" s="342"/>
      <c r="T752" s="160"/>
      <c r="U752" s="160"/>
      <c r="V752" s="160"/>
    </row>
    <row r="753" spans="1:22" ht="25.5">
      <c r="H753" s="150" t="s">
        <v>354</v>
      </c>
      <c r="I753" s="151" t="s">
        <v>189</v>
      </c>
      <c r="J753" s="152">
        <v>9</v>
      </c>
      <c r="K753" s="152">
        <v>2</v>
      </c>
      <c r="L753" s="153" t="s">
        <v>355</v>
      </c>
      <c r="M753" s="154"/>
      <c r="N753" s="191">
        <f>+N755+N757</f>
        <v>0</v>
      </c>
      <c r="O753" s="191">
        <f>+O755+O757</f>
        <v>0</v>
      </c>
      <c r="P753" s="191">
        <f>+P755+P757</f>
        <v>0</v>
      </c>
      <c r="Q753" s="160"/>
      <c r="R753" s="160"/>
      <c r="S753" s="342"/>
      <c r="T753" s="160"/>
      <c r="U753" s="160"/>
      <c r="V753" s="160"/>
    </row>
    <row r="754" spans="1:22">
      <c r="A754" s="4"/>
      <c r="B754" s="4"/>
      <c r="C754" s="4"/>
      <c r="D754" s="4"/>
      <c r="E754" s="4"/>
      <c r="F754" s="4"/>
      <c r="G754" s="4"/>
      <c r="H754" s="24"/>
      <c r="I754" s="24"/>
      <c r="J754" s="25"/>
      <c r="K754" s="25"/>
      <c r="L754" s="29" t="s">
        <v>108</v>
      </c>
      <c r="M754" s="30"/>
      <c r="N754" s="189"/>
      <c r="O754" s="189"/>
      <c r="P754" s="189"/>
      <c r="Q754" s="160"/>
      <c r="R754" s="160"/>
      <c r="S754" s="342"/>
      <c r="T754" s="160"/>
      <c r="U754" s="160"/>
      <c r="V754" s="160"/>
    </row>
    <row r="755" spans="1:22" ht="40.5">
      <c r="H755" s="44"/>
      <c r="I755" s="146"/>
      <c r="J755" s="147"/>
      <c r="K755" s="147"/>
      <c r="L755" s="26" t="s">
        <v>356</v>
      </c>
      <c r="M755" s="27"/>
      <c r="N755" s="196">
        <f>O755+P755</f>
        <v>0</v>
      </c>
      <c r="O755" s="196">
        <f>SUM(O756)</f>
        <v>0</v>
      </c>
      <c r="P755" s="196">
        <f>SUM(P756)</f>
        <v>0</v>
      </c>
      <c r="Q755" s="160"/>
      <c r="R755" s="160"/>
      <c r="S755" s="342"/>
      <c r="T755" s="160"/>
      <c r="U755" s="160"/>
      <c r="V755" s="160"/>
    </row>
    <row r="756" spans="1:22">
      <c r="A756" s="4"/>
      <c r="B756" s="4"/>
      <c r="C756" s="4"/>
      <c r="D756" s="4"/>
      <c r="E756" s="4"/>
      <c r="F756" s="4"/>
      <c r="G756" s="4"/>
      <c r="H756" s="24"/>
      <c r="I756" s="24"/>
      <c r="J756" s="25"/>
      <c r="K756" s="25"/>
      <c r="L756" s="28" t="s">
        <v>348</v>
      </c>
      <c r="M756" s="11">
        <v>4729</v>
      </c>
      <c r="N756" s="182">
        <f t="shared" ref="N756:N758" si="155">O756+P756</f>
        <v>0</v>
      </c>
      <c r="O756" s="306"/>
      <c r="P756" s="306"/>
      <c r="Q756" s="160"/>
      <c r="R756" s="160"/>
      <c r="S756" s="342"/>
      <c r="T756" s="160"/>
      <c r="U756" s="160"/>
      <c r="V756" s="160"/>
    </row>
    <row r="757" spans="1:22">
      <c r="H757" s="44"/>
      <c r="I757" s="146"/>
      <c r="J757" s="147"/>
      <c r="K757" s="147"/>
      <c r="L757" s="26" t="s">
        <v>357</v>
      </c>
      <c r="M757" s="27"/>
      <c r="N757" s="196">
        <f>O757+P757</f>
        <v>0</v>
      </c>
      <c r="O757" s="196">
        <f>SUM(O758)</f>
        <v>0</v>
      </c>
      <c r="P757" s="196">
        <f>SUM(P758)</f>
        <v>0</v>
      </c>
      <c r="Q757" s="160"/>
      <c r="R757" s="160"/>
      <c r="S757" s="342"/>
      <c r="T757" s="160"/>
      <c r="U757" s="160"/>
      <c r="V757" s="160"/>
    </row>
    <row r="758" spans="1:22" ht="16.5">
      <c r="A758" s="4"/>
      <c r="B758" s="4"/>
      <c r="C758" s="4"/>
      <c r="D758" s="4"/>
      <c r="E758" s="4"/>
      <c r="F758" s="4"/>
      <c r="G758" s="4"/>
      <c r="H758" s="24"/>
      <c r="I758" s="24"/>
      <c r="J758" s="25"/>
      <c r="K758" s="25"/>
      <c r="L758" s="28" t="s">
        <v>117</v>
      </c>
      <c r="M758" s="11">
        <v>4215</v>
      </c>
      <c r="N758" s="182">
        <f t="shared" si="155"/>
        <v>0</v>
      </c>
      <c r="O758" s="335"/>
      <c r="P758" s="335"/>
      <c r="Q758" s="160"/>
      <c r="R758" s="160"/>
      <c r="S758" s="342"/>
      <c r="T758" s="160"/>
      <c r="U758" s="160"/>
      <c r="V758" s="160"/>
    </row>
    <row r="759" spans="1:22" ht="28.5">
      <c r="H759" s="179">
        <v>3100</v>
      </c>
      <c r="I759" s="211" t="s">
        <v>104</v>
      </c>
      <c r="J759" s="212">
        <v>0</v>
      </c>
      <c r="K759" s="212">
        <v>0</v>
      </c>
      <c r="L759" s="161" t="s">
        <v>358</v>
      </c>
      <c r="M759" s="173"/>
      <c r="N759" s="162">
        <f>+N761</f>
        <v>0</v>
      </c>
      <c r="O759" s="162">
        <f>+O761</f>
        <v>0</v>
      </c>
      <c r="P759" s="162">
        <f>+P761</f>
        <v>0</v>
      </c>
      <c r="Q759" s="160"/>
      <c r="R759" s="160"/>
      <c r="S759" s="342"/>
      <c r="T759" s="160"/>
      <c r="U759" s="160"/>
      <c r="V759" s="160"/>
    </row>
    <row r="760" spans="1:22">
      <c r="A760" s="4"/>
      <c r="B760" s="4"/>
      <c r="C760" s="4"/>
      <c r="D760" s="4"/>
      <c r="E760" s="4"/>
      <c r="F760" s="4"/>
      <c r="G760" s="4"/>
      <c r="H760" s="24"/>
      <c r="I760" s="17"/>
      <c r="J760" s="18"/>
      <c r="K760" s="18"/>
      <c r="L760" s="29" t="s">
        <v>108</v>
      </c>
      <c r="M760" s="30"/>
      <c r="N760" s="149"/>
      <c r="O760" s="149"/>
      <c r="P760" s="149"/>
      <c r="Q760" s="160"/>
      <c r="R760" s="160"/>
      <c r="S760" s="342"/>
      <c r="T760" s="160"/>
      <c r="U760" s="160"/>
      <c r="V760" s="160"/>
    </row>
    <row r="761" spans="1:22">
      <c r="H761" s="164">
        <v>3110</v>
      </c>
      <c r="I761" s="165" t="s">
        <v>104</v>
      </c>
      <c r="J761" s="166">
        <v>1</v>
      </c>
      <c r="K761" s="166">
        <v>0</v>
      </c>
      <c r="L761" s="167" t="s">
        <v>365</v>
      </c>
      <c r="M761" s="175"/>
      <c r="N761" s="187">
        <f>+N763</f>
        <v>0</v>
      </c>
      <c r="O761" s="187">
        <f>+O763</f>
        <v>0</v>
      </c>
      <c r="P761" s="187">
        <f>+P763</f>
        <v>0</v>
      </c>
      <c r="Q761" s="160"/>
      <c r="R761" s="160"/>
      <c r="S761" s="342"/>
      <c r="T761" s="160"/>
      <c r="U761" s="160"/>
      <c r="V761" s="160"/>
    </row>
    <row r="762" spans="1:22">
      <c r="A762" s="4"/>
      <c r="B762" s="4"/>
      <c r="C762" s="4"/>
      <c r="D762" s="4"/>
      <c r="E762" s="4"/>
      <c r="F762" s="4"/>
      <c r="G762" s="4"/>
      <c r="H762" s="24"/>
      <c r="I762" s="17"/>
      <c r="J762" s="18"/>
      <c r="K762" s="18"/>
      <c r="L762" s="29" t="s">
        <v>110</v>
      </c>
      <c r="M762" s="30"/>
      <c r="N762" s="189"/>
      <c r="O762" s="189"/>
      <c r="P762" s="189"/>
      <c r="Q762" s="160"/>
      <c r="R762" s="160"/>
      <c r="S762" s="342"/>
      <c r="T762" s="160"/>
      <c r="U762" s="160"/>
      <c r="V762" s="160"/>
    </row>
    <row r="763" spans="1:22">
      <c r="A763" s="4"/>
      <c r="B763" s="4"/>
      <c r="C763" s="4"/>
      <c r="D763" s="4"/>
      <c r="E763" s="4"/>
      <c r="F763" s="4"/>
      <c r="G763" s="4"/>
      <c r="H763" s="150">
        <v>3112</v>
      </c>
      <c r="I763" s="151" t="s">
        <v>104</v>
      </c>
      <c r="J763" s="152">
        <v>1</v>
      </c>
      <c r="K763" s="152">
        <v>2</v>
      </c>
      <c r="L763" s="153" t="s">
        <v>359</v>
      </c>
      <c r="M763" s="154"/>
      <c r="N763" s="191">
        <f>O763+P763-O767</f>
        <v>0</v>
      </c>
      <c r="O763" s="191">
        <f>O765+O766+O767</f>
        <v>0</v>
      </c>
      <c r="P763" s="191">
        <f>P765+P766+P767</f>
        <v>0</v>
      </c>
      <c r="Q763" s="160"/>
      <c r="R763" s="160"/>
      <c r="S763" s="342"/>
      <c r="T763" s="160"/>
      <c r="U763" s="160"/>
      <c r="V763" s="160"/>
    </row>
    <row r="764" spans="1:22">
      <c r="H764" s="24"/>
      <c r="I764" s="24"/>
      <c r="J764" s="25"/>
      <c r="K764" s="25"/>
      <c r="L764" s="29" t="s">
        <v>108</v>
      </c>
      <c r="M764" s="30"/>
      <c r="N764" s="189"/>
      <c r="O764" s="189"/>
      <c r="P764" s="189"/>
      <c r="Q764" s="160"/>
      <c r="R764" s="160"/>
      <c r="S764" s="342"/>
      <c r="T764" s="160"/>
      <c r="U764" s="160"/>
      <c r="V764" s="160"/>
    </row>
    <row r="765" spans="1:22">
      <c r="H765" s="24"/>
      <c r="I765" s="24"/>
      <c r="J765" s="25"/>
      <c r="K765" s="25"/>
      <c r="L765" s="31" t="s">
        <v>167</v>
      </c>
      <c r="M765" s="32">
        <v>4639</v>
      </c>
      <c r="N765" s="182">
        <f t="shared" ref="N765:N766" si="156">O765+P765</f>
        <v>0</v>
      </c>
      <c r="O765" s="189"/>
      <c r="P765" s="189"/>
      <c r="Q765" s="160"/>
      <c r="R765" s="160"/>
      <c r="S765" s="342"/>
      <c r="T765" s="160"/>
      <c r="U765" s="160"/>
      <c r="V765" s="160"/>
    </row>
    <row r="766" spans="1:22">
      <c r="A766" s="4"/>
      <c r="B766" s="4"/>
      <c r="C766" s="4"/>
      <c r="D766" s="4"/>
      <c r="E766" s="4"/>
      <c r="F766" s="4"/>
      <c r="G766" s="4"/>
      <c r="H766" s="24"/>
      <c r="I766" s="24"/>
      <c r="J766" s="25"/>
      <c r="K766" s="25"/>
      <c r="L766" s="29" t="s">
        <v>360</v>
      </c>
      <c r="M766" s="30">
        <v>4891</v>
      </c>
      <c r="N766" s="182">
        <f t="shared" si="156"/>
        <v>0</v>
      </c>
      <c r="O766" s="309"/>
      <c r="P766" s="309">
        <v>0</v>
      </c>
      <c r="Q766" s="160"/>
      <c r="R766" s="160"/>
      <c r="S766" s="342"/>
      <c r="T766" s="160"/>
      <c r="U766" s="160"/>
      <c r="V766" s="160"/>
    </row>
    <row r="767" spans="1:22">
      <c r="A767" s="4"/>
      <c r="B767" s="4"/>
      <c r="C767" s="4"/>
      <c r="D767" s="4"/>
      <c r="E767" s="4"/>
      <c r="F767" s="4"/>
      <c r="G767" s="4"/>
      <c r="H767" s="36"/>
      <c r="I767" s="193"/>
      <c r="J767" s="194"/>
      <c r="K767" s="195"/>
      <c r="L767" s="28" t="s">
        <v>362</v>
      </c>
      <c r="M767" s="11" t="s">
        <v>361</v>
      </c>
      <c r="N767" s="182"/>
      <c r="O767" s="182"/>
      <c r="P767" s="182"/>
      <c r="Q767" s="160"/>
      <c r="R767" s="160"/>
      <c r="S767" s="342"/>
      <c r="T767" s="160"/>
      <c r="U767" s="160"/>
      <c r="V767" s="160"/>
    </row>
    <row r="768" spans="1:22">
      <c r="N768" s="4"/>
      <c r="O768" s="4"/>
    </row>
    <row r="769" spans="1:15">
      <c r="A769" s="4"/>
      <c r="B769" s="4"/>
      <c r="C769" s="4"/>
      <c r="D769" s="4"/>
      <c r="E769" s="4"/>
      <c r="F769" s="4"/>
      <c r="G769" s="4"/>
      <c r="N769" s="4"/>
      <c r="O769" s="4"/>
    </row>
    <row r="770" spans="1:15">
      <c r="N770" s="4"/>
      <c r="O770" s="4"/>
    </row>
    <row r="771" spans="1:15">
      <c r="A771" s="4"/>
      <c r="B771" s="4"/>
      <c r="C771" s="4"/>
      <c r="D771" s="4"/>
      <c r="E771" s="4"/>
      <c r="F771" s="4"/>
      <c r="G771" s="4"/>
      <c r="N771" s="4"/>
      <c r="O771" s="4"/>
    </row>
    <row r="772" spans="1:15">
      <c r="N772" s="4"/>
      <c r="O772" s="4"/>
    </row>
    <row r="773" spans="1:15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M773" s="4"/>
      <c r="N773" s="4"/>
      <c r="O773" s="4"/>
    </row>
    <row r="774" spans="1:15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M774" s="4"/>
      <c r="N774" s="4"/>
      <c r="O774" s="4"/>
    </row>
    <row r="775" spans="1:15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M775" s="4"/>
      <c r="N775" s="4"/>
      <c r="O775" s="4"/>
    </row>
    <row r="776" spans="1:15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M776" s="4"/>
      <c r="N776" s="4"/>
      <c r="O776" s="4"/>
    </row>
    <row r="777" spans="1:15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M777" s="4"/>
      <c r="N777" s="4"/>
      <c r="O777" s="4"/>
    </row>
    <row r="778" spans="1:15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M778" s="4"/>
      <c r="N778" s="4"/>
      <c r="O778" s="4"/>
    </row>
    <row r="779" spans="1:15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M779" s="4"/>
      <c r="N779" s="4"/>
      <c r="O779" s="4"/>
    </row>
    <row r="781" spans="1:15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M781" s="4"/>
      <c r="N781" s="4"/>
      <c r="O781" s="4"/>
    </row>
    <row r="783" spans="1:15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M783" s="4"/>
      <c r="N783" s="4"/>
      <c r="O783" s="4"/>
    </row>
    <row r="785" spans="12:12" s="4" customFormat="1">
      <c r="L785" s="37"/>
    </row>
    <row r="787" spans="12:12" s="4" customFormat="1">
      <c r="L787" s="37"/>
    </row>
    <row r="788" spans="12:12" s="4" customFormat="1">
      <c r="L788" s="37"/>
    </row>
    <row r="790" spans="12:12" s="4" customFormat="1">
      <c r="L790" s="37"/>
    </row>
    <row r="792" spans="12:12" s="4" customFormat="1">
      <c r="L792" s="37"/>
    </row>
    <row r="794" spans="12:12" s="4" customFormat="1">
      <c r="L794" s="37"/>
    </row>
    <row r="796" spans="12:12" s="4" customFormat="1">
      <c r="L796" s="37"/>
    </row>
    <row r="798" spans="12:12" s="4" customFormat="1">
      <c r="L798" s="37"/>
    </row>
    <row r="800" spans="12:12" s="4" customFormat="1">
      <c r="L800" s="37"/>
    </row>
    <row r="802" spans="12:12" s="4" customFormat="1">
      <c r="L802" s="37"/>
    </row>
    <row r="803" spans="12:12" s="4" customFormat="1">
      <c r="L803" s="37"/>
    </row>
    <row r="805" spans="12:12" s="4" customFormat="1">
      <c r="L805" s="37"/>
    </row>
    <row r="807" spans="12:12" s="4" customFormat="1">
      <c r="L807" s="37"/>
    </row>
    <row r="808" spans="12:12" s="4" customFormat="1">
      <c r="L808" s="37"/>
    </row>
    <row r="810" spans="12:12" s="4" customFormat="1">
      <c r="L810" s="37"/>
    </row>
    <row r="811" spans="12:12" s="4" customFormat="1">
      <c r="L811" s="37"/>
    </row>
    <row r="812" spans="12:12" s="4" customFormat="1">
      <c r="L812" s="37"/>
    </row>
    <row r="813" spans="12:12" s="4" customFormat="1">
      <c r="L813" s="37"/>
    </row>
    <row r="814" spans="12:12" s="4" customFormat="1">
      <c r="L814" s="37"/>
    </row>
    <row r="816" spans="12:12" s="4" customFormat="1">
      <c r="L816" s="37"/>
    </row>
    <row r="818" spans="12:12" s="4" customFormat="1">
      <c r="L818" s="37"/>
    </row>
    <row r="820" spans="12:12" s="4" customFormat="1">
      <c r="L820" s="37"/>
    </row>
    <row r="822" spans="12:12" s="4" customFormat="1">
      <c r="L822" s="37"/>
    </row>
    <row r="824" spans="12:12" s="4" customFormat="1">
      <c r="L824" s="37"/>
    </row>
    <row r="826" spans="12:12" s="4" customFormat="1">
      <c r="L826" s="37"/>
    </row>
    <row r="827" spans="12:12" s="4" customFormat="1">
      <c r="L827" s="37"/>
    </row>
    <row r="828" spans="12:12" s="4" customFormat="1">
      <c r="L828" s="37"/>
    </row>
    <row r="830" spans="12:12" s="4" customFormat="1">
      <c r="L830" s="37"/>
    </row>
    <row r="832" spans="12:12" s="4" customFormat="1">
      <c r="L832" s="37"/>
    </row>
    <row r="834" spans="12:12" s="4" customFormat="1">
      <c r="L834" s="37"/>
    </row>
    <row r="836" spans="12:12" s="4" customFormat="1">
      <c r="L836" s="37"/>
    </row>
    <row r="838" spans="12:12" s="4" customFormat="1">
      <c r="L838" s="37"/>
    </row>
    <row r="840" spans="12:12" s="4" customFormat="1">
      <c r="L840" s="37"/>
    </row>
    <row r="842" spans="12:12" s="4" customFormat="1">
      <c r="L842" s="37"/>
    </row>
    <row r="843" spans="12:12" s="4" customFormat="1">
      <c r="L843" s="37"/>
    </row>
    <row r="845" spans="12:12" s="4" customFormat="1">
      <c r="L845" s="37"/>
    </row>
    <row r="847" spans="12:12" s="4" customFormat="1">
      <c r="L847" s="37"/>
    </row>
    <row r="849" spans="12:12" s="4" customFormat="1">
      <c r="L849" s="37"/>
    </row>
    <row r="851" spans="12:12" s="4" customFormat="1">
      <c r="L851" s="37"/>
    </row>
    <row r="853" spans="12:12" s="4" customFormat="1">
      <c r="L853" s="37"/>
    </row>
    <row r="855" spans="12:12" s="4" customFormat="1">
      <c r="L855" s="37"/>
    </row>
    <row r="856" spans="12:12" s="4" customFormat="1">
      <c r="L856" s="37"/>
    </row>
    <row r="858" spans="12:12" s="4" customFormat="1">
      <c r="L858" s="37"/>
    </row>
    <row r="860" spans="12:12" s="4" customFormat="1">
      <c r="L860" s="37"/>
    </row>
    <row r="862" spans="12:12" s="4" customFormat="1">
      <c r="L862" s="37"/>
    </row>
    <row r="864" spans="12:12" s="4" customFormat="1">
      <c r="L864" s="37"/>
    </row>
    <row r="866" spans="12:12" s="4" customFormat="1">
      <c r="L866" s="37"/>
    </row>
    <row r="868" spans="12:12" s="4" customFormat="1">
      <c r="L868" s="37"/>
    </row>
    <row r="870" spans="12:12" s="4" customFormat="1">
      <c r="L870" s="37"/>
    </row>
    <row r="872" spans="12:12" s="4" customFormat="1">
      <c r="L872" s="37"/>
    </row>
    <row r="874" spans="12:12" s="4" customFormat="1">
      <c r="L874" s="37"/>
    </row>
    <row r="876" spans="12:12" s="4" customFormat="1">
      <c r="L876" s="37"/>
    </row>
    <row r="878" spans="12:12" s="4" customFormat="1">
      <c r="L878" s="37"/>
    </row>
    <row r="880" spans="12:12" s="4" customFormat="1">
      <c r="L880" s="37"/>
    </row>
    <row r="882" spans="12:12" s="4" customFormat="1">
      <c r="L882" s="37"/>
    </row>
    <row r="884" spans="12:12" s="4" customFormat="1">
      <c r="L884" s="37"/>
    </row>
    <row r="886" spans="12:12" s="4" customFormat="1">
      <c r="L886" s="37"/>
    </row>
    <row r="888" spans="12:12" s="4" customFormat="1">
      <c r="L888" s="37"/>
    </row>
    <row r="890" spans="12:12" s="4" customFormat="1">
      <c r="L890" s="37"/>
    </row>
    <row r="891" spans="12:12" s="4" customFormat="1">
      <c r="L891" s="37"/>
    </row>
    <row r="892" spans="12:12" s="4" customFormat="1">
      <c r="L892" s="37"/>
    </row>
    <row r="894" spans="12:12" s="4" customFormat="1">
      <c r="L894" s="37"/>
    </row>
    <row r="896" spans="12:12" s="4" customFormat="1">
      <c r="L896" s="37"/>
    </row>
    <row r="898" spans="12:12" s="4" customFormat="1">
      <c r="L898" s="37"/>
    </row>
    <row r="900" spans="12:12" s="4" customFormat="1">
      <c r="L900" s="37"/>
    </row>
    <row r="901" spans="12:12" s="4" customFormat="1">
      <c r="L901" s="37"/>
    </row>
    <row r="902" spans="12:12" s="4" customFormat="1">
      <c r="L902" s="37"/>
    </row>
    <row r="904" spans="12:12" s="4" customFormat="1">
      <c r="L904" s="37"/>
    </row>
    <row r="906" spans="12:12" s="4" customFormat="1">
      <c r="L906" s="37"/>
    </row>
    <row r="908" spans="12:12" s="4" customFormat="1">
      <c r="L908" s="37"/>
    </row>
    <row r="910" spans="12:12" s="4" customFormat="1">
      <c r="L910" s="37"/>
    </row>
    <row r="911" spans="12:12" s="4" customFormat="1">
      <c r="L911" s="37"/>
    </row>
    <row r="912" spans="12:12" s="4" customFormat="1">
      <c r="L912" s="37"/>
    </row>
    <row r="913" spans="12:12" s="4" customFormat="1">
      <c r="L913" s="37"/>
    </row>
    <row r="914" spans="12:12" s="4" customFormat="1">
      <c r="L914" s="37"/>
    </row>
    <row r="915" spans="12:12" s="4" customFormat="1">
      <c r="L915" s="37"/>
    </row>
    <row r="916" spans="12:12" s="4" customFormat="1">
      <c r="L916" s="37"/>
    </row>
    <row r="917" spans="12:12" s="4" customFormat="1">
      <c r="L917" s="37"/>
    </row>
    <row r="918" spans="12:12" s="4" customFormat="1">
      <c r="L918" s="37"/>
    </row>
    <row r="919" spans="12:12" s="4" customFormat="1">
      <c r="L919" s="37"/>
    </row>
    <row r="921" spans="12:12" s="4" customFormat="1">
      <c r="L921" s="37"/>
    </row>
    <row r="922" spans="12:12" s="4" customFormat="1">
      <c r="L922" s="37"/>
    </row>
    <row r="923" spans="12:12" s="4" customFormat="1">
      <c r="L923" s="37"/>
    </row>
    <row r="924" spans="12:12" s="4" customFormat="1">
      <c r="L924" s="37"/>
    </row>
    <row r="925" spans="12:12" s="4" customFormat="1">
      <c r="L925" s="37"/>
    </row>
    <row r="926" spans="12:12" s="4" customFormat="1">
      <c r="L926" s="37"/>
    </row>
    <row r="927" spans="12:12" s="4" customFormat="1">
      <c r="L927" s="37"/>
    </row>
    <row r="929" spans="12:12" s="4" customFormat="1">
      <c r="L929" s="37"/>
    </row>
    <row r="931" spans="12:12" s="4" customFormat="1">
      <c r="L931" s="37"/>
    </row>
    <row r="933" spans="12:12" s="4" customFormat="1">
      <c r="L933" s="37"/>
    </row>
    <row r="935" spans="12:12" s="4" customFormat="1">
      <c r="L935" s="37"/>
    </row>
    <row r="936" spans="12:12" s="4" customFormat="1">
      <c r="L936" s="37"/>
    </row>
    <row r="937" spans="12:12" s="4" customFormat="1">
      <c r="L937" s="37"/>
    </row>
    <row r="938" spans="12:12" s="4" customFormat="1">
      <c r="L938" s="37"/>
    </row>
    <row r="939" spans="12:12" s="4" customFormat="1">
      <c r="L939" s="37"/>
    </row>
    <row r="940" spans="12:12" s="4" customFormat="1">
      <c r="L940" s="37"/>
    </row>
    <row r="941" spans="12:12" s="4" customFormat="1">
      <c r="L941" s="37"/>
    </row>
    <row r="942" spans="12:12" s="4" customFormat="1">
      <c r="L942" s="37"/>
    </row>
    <row r="943" spans="12:12" s="4" customFormat="1">
      <c r="L943" s="37"/>
    </row>
    <row r="944" spans="12:12" s="4" customFormat="1">
      <c r="L944" s="37"/>
    </row>
    <row r="945" spans="12:12" s="4" customFormat="1">
      <c r="L945" s="37"/>
    </row>
    <row r="946" spans="12:12" s="4" customFormat="1">
      <c r="L946" s="37"/>
    </row>
    <row r="947" spans="12:12" s="4" customFormat="1">
      <c r="L947" s="37"/>
    </row>
    <row r="948" spans="12:12" s="4" customFormat="1">
      <c r="L948" s="37"/>
    </row>
    <row r="949" spans="12:12" s="4" customFormat="1">
      <c r="L949" s="37"/>
    </row>
    <row r="950" spans="12:12" s="4" customFormat="1">
      <c r="L950" s="37"/>
    </row>
    <row r="951" spans="12:12" s="4" customFormat="1">
      <c r="L951" s="37"/>
    </row>
    <row r="952" spans="12:12" s="4" customFormat="1">
      <c r="L952" s="37"/>
    </row>
    <row r="954" spans="12:12" s="4" customFormat="1">
      <c r="L954" s="37"/>
    </row>
    <row r="956" spans="12:12" s="4" customFormat="1">
      <c r="L956" s="37"/>
    </row>
    <row r="958" spans="12:12" s="4" customFormat="1">
      <c r="L958" s="37"/>
    </row>
    <row r="959" spans="12:12" s="4" customFormat="1">
      <c r="L959" s="37"/>
    </row>
    <row r="961" spans="12:12" s="4" customFormat="1">
      <c r="L961" s="37"/>
    </row>
    <row r="963" spans="12:12" s="4" customFormat="1">
      <c r="L963" s="37"/>
    </row>
    <row r="965" spans="12:12" s="4" customFormat="1">
      <c r="L965" s="37"/>
    </row>
    <row r="966" spans="12:12" s="4" customFormat="1">
      <c r="L966" s="37"/>
    </row>
    <row r="967" spans="12:12" s="4" customFormat="1">
      <c r="L967" s="37"/>
    </row>
    <row r="968" spans="12:12" s="4" customFormat="1">
      <c r="L968" s="37"/>
    </row>
    <row r="969" spans="12:12" s="4" customFormat="1">
      <c r="L969" s="37"/>
    </row>
    <row r="970" spans="12:12" s="4" customFormat="1">
      <c r="L970" s="37"/>
    </row>
    <row r="972" spans="12:12" s="4" customFormat="1">
      <c r="L972" s="37"/>
    </row>
    <row r="974" spans="12:12" s="4" customFormat="1">
      <c r="L974" s="37"/>
    </row>
    <row r="976" spans="12:12" s="4" customFormat="1">
      <c r="L976" s="37"/>
    </row>
    <row r="977" spans="12:12" s="4" customFormat="1">
      <c r="L977" s="37"/>
    </row>
    <row r="979" spans="12:12" s="4" customFormat="1">
      <c r="L979" s="37"/>
    </row>
    <row r="980" spans="12:12" s="4" customFormat="1">
      <c r="L980" s="37"/>
    </row>
    <row r="982" spans="12:12" s="4" customFormat="1">
      <c r="L982" s="37"/>
    </row>
    <row r="983" spans="12:12" s="4" customFormat="1">
      <c r="L983" s="37"/>
    </row>
    <row r="984" spans="12:12" s="4" customFormat="1">
      <c r="L984" s="37"/>
    </row>
    <row r="986" spans="12:12" s="4" customFormat="1">
      <c r="L986" s="37"/>
    </row>
    <row r="987" spans="12:12" s="4" customFormat="1">
      <c r="L987" s="37"/>
    </row>
    <row r="988" spans="12:12" s="4" customFormat="1">
      <c r="L988" s="37"/>
    </row>
    <row r="990" spans="12:12" s="4" customFormat="1">
      <c r="L990" s="37"/>
    </row>
    <row r="991" spans="12:12" s="4" customFormat="1">
      <c r="L991" s="37"/>
    </row>
    <row r="993" spans="12:12" s="4" customFormat="1">
      <c r="L993" s="37"/>
    </row>
    <row r="995" spans="12:12" s="4" customFormat="1">
      <c r="L995" s="37"/>
    </row>
    <row r="997" spans="12:12" s="4" customFormat="1">
      <c r="L997" s="37"/>
    </row>
    <row r="998" spans="12:12" s="4" customFormat="1">
      <c r="L998" s="37"/>
    </row>
    <row r="1000" spans="12:12" s="4" customFormat="1">
      <c r="L1000" s="37"/>
    </row>
    <row r="1002" spans="12:12" s="4" customFormat="1">
      <c r="L1002" s="37"/>
    </row>
    <row r="1004" spans="12:12" s="4" customFormat="1">
      <c r="L1004" s="37"/>
    </row>
    <row r="1006" spans="12:12" s="4" customFormat="1">
      <c r="L1006" s="37"/>
    </row>
    <row r="1007" spans="12:12" s="4" customFormat="1">
      <c r="L1007" s="37"/>
    </row>
    <row r="1008" spans="12:12" s="4" customFormat="1">
      <c r="L1008" s="37"/>
    </row>
    <row r="1010" spans="12:12" s="4" customFormat="1">
      <c r="L1010" s="37"/>
    </row>
    <row r="1012" spans="12:12" s="4" customFormat="1">
      <c r="L1012" s="37"/>
    </row>
    <row r="1013" spans="12:12" s="4" customFormat="1">
      <c r="L1013" s="37"/>
    </row>
    <row r="1014" spans="12:12" s="4" customFormat="1">
      <c r="L1014" s="37"/>
    </row>
    <row r="1016" spans="12:12" s="4" customFormat="1">
      <c r="L1016" s="37"/>
    </row>
    <row r="1018" spans="12:12" s="4" customFormat="1">
      <c r="L1018" s="37"/>
    </row>
    <row r="1020" spans="12:12" s="4" customFormat="1">
      <c r="L1020" s="37"/>
    </row>
    <row r="1022" spans="12:12" s="4" customFormat="1">
      <c r="L1022" s="37"/>
    </row>
    <row r="1024" spans="12:12" s="4" customFormat="1">
      <c r="L1024" s="37"/>
    </row>
    <row r="1026" spans="12:12" s="4" customFormat="1">
      <c r="L1026" s="37"/>
    </row>
    <row r="1028" spans="12:12" s="4" customFormat="1">
      <c r="L1028" s="37"/>
    </row>
    <row r="1030" spans="12:12" s="4" customFormat="1">
      <c r="L1030" s="37"/>
    </row>
    <row r="1032" spans="12:12" s="4" customFormat="1">
      <c r="L1032" s="37"/>
    </row>
    <row r="1034" spans="12:12" s="4" customFormat="1">
      <c r="L1034" s="37"/>
    </row>
    <row r="1035" spans="12:12" s="4" customFormat="1">
      <c r="L1035" s="37"/>
    </row>
    <row r="1037" spans="12:12" s="4" customFormat="1">
      <c r="L1037" s="37"/>
    </row>
    <row r="1039" spans="12:12" s="4" customFormat="1">
      <c r="L1039" s="37"/>
    </row>
    <row r="1041" spans="12:12" s="4" customFormat="1">
      <c r="L1041" s="37"/>
    </row>
    <row r="1042" spans="12:12" s="4" customFormat="1">
      <c r="L1042" s="37"/>
    </row>
    <row r="1044" spans="12:12" s="4" customFormat="1">
      <c r="L1044" s="37"/>
    </row>
    <row r="1045" spans="12:12" s="4" customFormat="1">
      <c r="L1045" s="37"/>
    </row>
    <row r="1047" spans="12:12" s="4" customFormat="1">
      <c r="L1047" s="37"/>
    </row>
    <row r="1049" spans="12:12" s="4" customFormat="1">
      <c r="L1049" s="37"/>
    </row>
    <row r="1051" spans="12:12" s="4" customFormat="1">
      <c r="L1051" s="37"/>
    </row>
    <row r="1052" spans="12:12" s="4" customFormat="1">
      <c r="L1052" s="37"/>
    </row>
    <row r="1053" spans="12:12" s="4" customFormat="1">
      <c r="L1053" s="37"/>
    </row>
    <row r="1055" spans="12:12" s="4" customFormat="1">
      <c r="L1055" s="37"/>
    </row>
    <row r="1056" spans="12:12" s="4" customFormat="1">
      <c r="L1056" s="37"/>
    </row>
    <row r="1058" spans="12:12" s="4" customFormat="1">
      <c r="L1058" s="37"/>
    </row>
    <row r="1059" spans="12:12" s="4" customFormat="1">
      <c r="L1059" s="37"/>
    </row>
    <row r="1060" spans="12:12" s="4" customFormat="1">
      <c r="L1060" s="37"/>
    </row>
    <row r="1062" spans="12:12" s="4" customFormat="1">
      <c r="L1062" s="37"/>
    </row>
    <row r="1064" spans="12:12" s="4" customFormat="1">
      <c r="L1064" s="37"/>
    </row>
    <row r="1066" spans="12:12" s="4" customFormat="1">
      <c r="L1066" s="37"/>
    </row>
    <row r="1068" spans="12:12" s="4" customFormat="1">
      <c r="L1068" s="37"/>
    </row>
    <row r="1069" spans="12:12" s="4" customFormat="1">
      <c r="L1069" s="37"/>
    </row>
    <row r="1070" spans="12:12" s="4" customFormat="1">
      <c r="L1070" s="37"/>
    </row>
    <row r="1071" spans="12:12" s="4" customFormat="1">
      <c r="L1071" s="37"/>
    </row>
    <row r="1072" spans="12:12" s="4" customFormat="1">
      <c r="L1072" s="37"/>
    </row>
    <row r="1074" spans="12:12" s="4" customFormat="1">
      <c r="L1074" s="37"/>
    </row>
    <row r="1075" spans="12:12" s="4" customFormat="1">
      <c r="L1075" s="37"/>
    </row>
    <row r="1076" spans="12:12" s="4" customFormat="1">
      <c r="L1076" s="37"/>
    </row>
    <row r="1078" spans="12:12" s="4" customFormat="1">
      <c r="L1078" s="37"/>
    </row>
    <row r="1079" spans="12:12" s="4" customFormat="1">
      <c r="L1079" s="37"/>
    </row>
    <row r="1080" spans="12:12" s="4" customFormat="1">
      <c r="L1080" s="37"/>
    </row>
    <row r="1082" spans="12:12" s="4" customFormat="1">
      <c r="L1082" s="37"/>
    </row>
    <row r="1084" spans="12:12" s="4" customFormat="1">
      <c r="L1084" s="37"/>
    </row>
    <row r="1086" spans="12:12" s="4" customFormat="1">
      <c r="L1086" s="37"/>
    </row>
    <row r="1088" spans="12:12" s="4" customFormat="1">
      <c r="L1088" s="37"/>
    </row>
    <row r="1090" spans="12:12" s="4" customFormat="1">
      <c r="L1090" s="37"/>
    </row>
    <row r="1092" spans="12:12" s="4" customFormat="1">
      <c r="L1092" s="37"/>
    </row>
    <row r="1094" spans="12:12" s="4" customFormat="1">
      <c r="L1094" s="37"/>
    </row>
    <row r="1096" spans="12:12" s="4" customFormat="1">
      <c r="L1096" s="37"/>
    </row>
    <row r="1097" spans="12:12" s="4" customFormat="1">
      <c r="L1097" s="37"/>
    </row>
    <row r="1099" spans="12:12" s="4" customFormat="1">
      <c r="L1099" s="37"/>
    </row>
    <row r="1100" spans="12:12" s="4" customFormat="1">
      <c r="L1100" s="37"/>
    </row>
    <row r="1102" spans="12:12" s="4" customFormat="1">
      <c r="L1102" s="37"/>
    </row>
    <row r="1104" spans="12:12" s="4" customFormat="1">
      <c r="L1104" s="37"/>
    </row>
    <row r="1106" spans="12:12" s="4" customFormat="1">
      <c r="L1106" s="37"/>
    </row>
    <row r="1108" spans="12:12" s="4" customFormat="1">
      <c r="L1108" s="37"/>
    </row>
    <row r="1109" spans="12:12" s="4" customFormat="1">
      <c r="L1109" s="37"/>
    </row>
    <row r="1110" spans="12:12" s="4" customFormat="1">
      <c r="L1110" s="37"/>
    </row>
    <row r="1111" spans="12:12" s="4" customFormat="1">
      <c r="L1111" s="37"/>
    </row>
    <row r="1112" spans="12:12" s="4" customFormat="1">
      <c r="L1112" s="37"/>
    </row>
    <row r="1113" spans="12:12" s="4" customFormat="1">
      <c r="L1113" s="37"/>
    </row>
    <row r="1114" spans="12:12" s="4" customFormat="1">
      <c r="L1114" s="37"/>
    </row>
    <row r="1116" spans="12:12" s="4" customFormat="1">
      <c r="L1116" s="37"/>
    </row>
    <row r="1118" spans="12:12" s="4" customFormat="1">
      <c r="L1118" s="37"/>
    </row>
    <row r="1120" spans="12:12" s="4" customFormat="1">
      <c r="L1120" s="37"/>
    </row>
    <row r="1122" spans="12:12" s="4" customFormat="1">
      <c r="L1122" s="37"/>
    </row>
    <row r="1123" spans="12:12" s="4" customFormat="1">
      <c r="L1123" s="37"/>
    </row>
    <row r="1125" spans="12:12" s="4" customFormat="1">
      <c r="L1125" s="37"/>
    </row>
    <row r="1127" spans="12:12" s="4" customFormat="1">
      <c r="L1127" s="37"/>
    </row>
    <row r="1129" spans="12:12" s="4" customFormat="1">
      <c r="L1129" s="37"/>
    </row>
    <row r="1131" spans="12:12" s="4" customFormat="1">
      <c r="L1131" s="37"/>
    </row>
    <row r="1133" spans="12:12" s="4" customFormat="1">
      <c r="L1133" s="37"/>
    </row>
    <row r="1135" spans="12:12" s="4" customFormat="1">
      <c r="L1135" s="37"/>
    </row>
    <row r="1137" spans="12:12" s="4" customFormat="1">
      <c r="L1137" s="37"/>
    </row>
    <row r="1138" spans="12:12" s="4" customFormat="1">
      <c r="L1138" s="37"/>
    </row>
    <row r="1140" spans="12:12" s="4" customFormat="1">
      <c r="L1140" s="37"/>
    </row>
    <row r="1142" spans="12:12" s="4" customFormat="1">
      <c r="L1142" s="37"/>
    </row>
    <row r="1143" spans="12:12" s="4" customFormat="1">
      <c r="L1143" s="37"/>
    </row>
    <row r="1145" spans="12:12" s="4" customFormat="1">
      <c r="L1145" s="37"/>
    </row>
    <row r="1146" spans="12:12" s="4" customFormat="1">
      <c r="L1146" s="37"/>
    </row>
    <row r="1147" spans="12:12" s="4" customFormat="1">
      <c r="L1147" s="37"/>
    </row>
    <row r="1148" spans="12:12" s="4" customFormat="1">
      <c r="L1148" s="37"/>
    </row>
    <row r="1149" spans="12:12" s="4" customFormat="1">
      <c r="L1149" s="37"/>
    </row>
    <row r="1151" spans="12:12" s="4" customFormat="1">
      <c r="L1151" s="37"/>
    </row>
    <row r="1153" spans="12:12" s="4" customFormat="1">
      <c r="L1153" s="37"/>
    </row>
    <row r="1155" spans="12:12" s="4" customFormat="1">
      <c r="L1155" s="37"/>
    </row>
    <row r="1157" spans="12:12" s="4" customFormat="1">
      <c r="L1157" s="37"/>
    </row>
    <row r="1159" spans="12:12" s="4" customFormat="1">
      <c r="L1159" s="37"/>
    </row>
    <row r="1161" spans="12:12" s="4" customFormat="1">
      <c r="L1161" s="37"/>
    </row>
    <row r="1162" spans="12:12" s="4" customFormat="1">
      <c r="L1162" s="37"/>
    </row>
    <row r="1163" spans="12:12" s="4" customFormat="1">
      <c r="L1163" s="37"/>
    </row>
    <row r="1165" spans="12:12" s="4" customFormat="1">
      <c r="L1165" s="37"/>
    </row>
    <row r="1167" spans="12:12" s="4" customFormat="1">
      <c r="L1167" s="37"/>
    </row>
    <row r="1169" spans="12:12" s="4" customFormat="1">
      <c r="L1169" s="37"/>
    </row>
    <row r="1171" spans="12:12" s="4" customFormat="1">
      <c r="L1171" s="37"/>
    </row>
    <row r="1173" spans="12:12" s="4" customFormat="1">
      <c r="L1173" s="37"/>
    </row>
    <row r="1175" spans="12:12" s="4" customFormat="1">
      <c r="L1175" s="37"/>
    </row>
    <row r="1177" spans="12:12" s="4" customFormat="1">
      <c r="L1177" s="37"/>
    </row>
    <row r="1178" spans="12:12" s="4" customFormat="1">
      <c r="L1178" s="37"/>
    </row>
    <row r="1180" spans="12:12" s="4" customFormat="1">
      <c r="L1180" s="37"/>
    </row>
    <row r="1182" spans="12:12" s="4" customFormat="1">
      <c r="L1182" s="37"/>
    </row>
    <row r="1184" spans="12:12" s="4" customFormat="1">
      <c r="L1184" s="37"/>
    </row>
    <row r="1186" spans="12:12" s="4" customFormat="1">
      <c r="L1186" s="37"/>
    </row>
    <row r="1188" spans="12:12" s="4" customFormat="1">
      <c r="L1188" s="37"/>
    </row>
    <row r="1190" spans="12:12" s="4" customFormat="1">
      <c r="L1190" s="37"/>
    </row>
    <row r="1191" spans="12:12" s="4" customFormat="1">
      <c r="L1191" s="37"/>
    </row>
    <row r="1193" spans="12:12" s="4" customFormat="1">
      <c r="L1193" s="37"/>
    </row>
    <row r="1195" spans="12:12" s="4" customFormat="1">
      <c r="L1195" s="37"/>
    </row>
    <row r="1197" spans="12:12" s="4" customFormat="1">
      <c r="L1197" s="37"/>
    </row>
    <row r="1199" spans="12:12" s="4" customFormat="1">
      <c r="L1199" s="37"/>
    </row>
    <row r="1201" spans="12:12" s="4" customFormat="1">
      <c r="L1201" s="37"/>
    </row>
    <row r="1203" spans="12:12" s="4" customFormat="1">
      <c r="L1203" s="37"/>
    </row>
    <row r="1205" spans="12:12" s="4" customFormat="1">
      <c r="L1205" s="37"/>
    </row>
    <row r="1207" spans="12:12" s="4" customFormat="1">
      <c r="L1207" s="37"/>
    </row>
    <row r="1209" spans="12:12" s="4" customFormat="1">
      <c r="L1209" s="37"/>
    </row>
    <row r="1211" spans="12:12" s="4" customFormat="1">
      <c r="L1211" s="37"/>
    </row>
    <row r="1213" spans="12:12" s="4" customFormat="1">
      <c r="L1213" s="37"/>
    </row>
    <row r="1215" spans="12:12" s="4" customFormat="1">
      <c r="L1215" s="37"/>
    </row>
    <row r="1217" spans="12:12" s="4" customFormat="1">
      <c r="L1217" s="37"/>
    </row>
    <row r="1219" spans="12:12" s="4" customFormat="1">
      <c r="L1219" s="37"/>
    </row>
    <row r="1221" spans="12:12" s="4" customFormat="1">
      <c r="L1221" s="37"/>
    </row>
    <row r="1223" spans="12:12" s="4" customFormat="1">
      <c r="L1223" s="37"/>
    </row>
    <row r="1225" spans="12:12" s="4" customFormat="1">
      <c r="L1225" s="37"/>
    </row>
    <row r="1226" spans="12:12" s="4" customFormat="1">
      <c r="L1226" s="37"/>
    </row>
    <row r="1227" spans="12:12" s="4" customFormat="1">
      <c r="L1227" s="37"/>
    </row>
    <row r="1229" spans="12:12" s="4" customFormat="1">
      <c r="L1229" s="37"/>
    </row>
    <row r="1231" spans="12:12" s="4" customFormat="1">
      <c r="L1231" s="37"/>
    </row>
    <row r="1233" spans="12:12" s="4" customFormat="1">
      <c r="L1233" s="37"/>
    </row>
    <row r="1235" spans="12:12" s="4" customFormat="1">
      <c r="L1235" s="37"/>
    </row>
    <row r="1236" spans="12:12" s="4" customFormat="1">
      <c r="L1236" s="37"/>
    </row>
    <row r="1237" spans="12:12" s="4" customFormat="1">
      <c r="L1237" s="37"/>
    </row>
    <row r="1239" spans="12:12" s="4" customFormat="1">
      <c r="L1239" s="37"/>
    </row>
    <row r="1241" spans="12:12" s="4" customFormat="1">
      <c r="L1241" s="37"/>
    </row>
    <row r="1243" spans="12:12" s="4" customFormat="1">
      <c r="L1243" s="37"/>
    </row>
    <row r="1245" spans="12:12" s="4" customFormat="1">
      <c r="L1245" s="37"/>
    </row>
    <row r="1246" spans="12:12" s="4" customFormat="1">
      <c r="L1246" s="37"/>
    </row>
    <row r="1247" spans="12:12" s="4" customFormat="1">
      <c r="L1247" s="37"/>
    </row>
    <row r="1248" spans="12:12" s="4" customFormat="1">
      <c r="L1248" s="37"/>
    </row>
    <row r="1249" spans="12:12" s="4" customFormat="1">
      <c r="L1249" s="37"/>
    </row>
    <row r="1250" spans="12:12" s="4" customFormat="1">
      <c r="L1250" s="37"/>
    </row>
    <row r="1251" spans="12:12" s="4" customFormat="1">
      <c r="L1251" s="37"/>
    </row>
    <row r="1252" spans="12:12" s="4" customFormat="1">
      <c r="L1252" s="37"/>
    </row>
    <row r="1253" spans="12:12" s="4" customFormat="1">
      <c r="L1253" s="37"/>
    </row>
    <row r="1254" spans="12:12" s="4" customFormat="1">
      <c r="L1254" s="37"/>
    </row>
    <row r="1256" spans="12:12" s="4" customFormat="1">
      <c r="L1256" s="37"/>
    </row>
    <row r="1257" spans="12:12" s="4" customFormat="1">
      <c r="L1257" s="37"/>
    </row>
    <row r="1258" spans="12:12" s="4" customFormat="1">
      <c r="L1258" s="37"/>
    </row>
    <row r="1259" spans="12:12" s="4" customFormat="1">
      <c r="L1259" s="37"/>
    </row>
    <row r="1260" spans="12:12" s="4" customFormat="1">
      <c r="L1260" s="37"/>
    </row>
    <row r="1261" spans="12:12" s="4" customFormat="1">
      <c r="L1261" s="37"/>
    </row>
    <row r="1262" spans="12:12" s="4" customFormat="1">
      <c r="L1262" s="37"/>
    </row>
    <row r="1264" spans="12:12" s="4" customFormat="1">
      <c r="L1264" s="37"/>
    </row>
    <row r="1266" spans="12:12" s="4" customFormat="1">
      <c r="L1266" s="37"/>
    </row>
    <row r="1268" spans="12:12" s="4" customFormat="1">
      <c r="L1268" s="37"/>
    </row>
    <row r="1270" spans="12:12" s="4" customFormat="1">
      <c r="L1270" s="37"/>
    </row>
    <row r="1271" spans="12:12" s="4" customFormat="1">
      <c r="L1271" s="37"/>
    </row>
    <row r="1272" spans="12:12" s="4" customFormat="1">
      <c r="L1272" s="37"/>
    </row>
  </sheetData>
  <dataConsolidate/>
  <mergeCells count="20"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  <mergeCell ref="N1:P1"/>
    <mergeCell ref="N2:P2"/>
    <mergeCell ref="N3:P3"/>
    <mergeCell ref="K1:M1"/>
    <mergeCell ref="K2:M2"/>
    <mergeCell ref="K3:M3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33</vt:i4>
      </vt:variant>
    </vt:vector>
  </HeadingPairs>
  <TitlesOfParts>
    <vt:vector size="51" baseType="lpstr">
      <vt:lpstr>CP</vt:lpstr>
      <vt:lpstr>havelvac 3</vt:lpstr>
      <vt:lpstr>Hashvt</vt:lpstr>
      <vt:lpstr>havelvac 6 varchakan</vt:lpstr>
      <vt:lpstr>havelvac 1</vt:lpstr>
      <vt:lpstr>havelvac 7.1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1'!Print_Area</vt:lpstr>
      <vt:lpstr>'havelvac 3'!Print_Area</vt:lpstr>
      <vt:lpstr>'havelvac 6 varchakan'!Print_Area</vt:lpstr>
      <vt:lpstr>'havelvac 7.1'!Print_Area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'havelvac 1'!Print_Titles</vt:lpstr>
      <vt:lpstr>'havelvac 3'!Print_Titles</vt:lpstr>
      <vt:lpstr>'havelvac 6 varchakan'!Print_Titles</vt:lpstr>
      <vt:lpstr>'havelvac 7.1'!Print_Titles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Lusine Khazarian</cp:lastModifiedBy>
  <cp:lastPrinted>2025-09-09T11:03:38Z</cp:lastPrinted>
  <dcterms:created xsi:type="dcterms:W3CDTF">2016-09-08T08:35:47Z</dcterms:created>
  <dcterms:modified xsi:type="dcterms:W3CDTF">2025-09-15T12:52:34Z</dcterms:modified>
</cp:coreProperties>
</file>